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726"/>
  <workbookPr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6_974FA576_32C1D314_3B86\"/>
    </mc:Choice>
  </mc:AlternateContent>
  <bookViews>
    <workbookView xWindow="0" yWindow="0" windowWidth="28800" windowHeight="12225" xr2:uid="{00000000-000D-0000-FFFF-FFFF00000000}"/>
  </bookViews>
  <sheets>
    <sheet name="BTI 2014" sheetId="1" r:id="rId1"/>
    <sheet name="BTI 2012" sheetId="3" r:id="rId2"/>
    <sheet name="BTI 2010" sheetId="6" r:id="rId3"/>
    <sheet name="BTI 2008" sheetId="8" r:id="rId4"/>
    <sheet name="BTI 2006" sheetId="10" r:id="rId5"/>
    <sheet name="BTI 2003" sheetId="12" r:id="rId6"/>
  </sheets>
  <calcPr calcId="171026"/>
</workbook>
</file>

<file path=xl/calcChain.xml><?xml version="1.0" encoding="utf-8"?>
<calcChain xmlns="http://schemas.openxmlformats.org/spreadsheetml/2006/main">
  <c r="AY12" i="12" l="1"/>
  <c r="AY13" i="12"/>
  <c r="AY15" i="12"/>
  <c r="AY17" i="12"/>
  <c r="AY18" i="12"/>
  <c r="AY21" i="12"/>
  <c r="AY22" i="12"/>
  <c r="AY24" i="12"/>
  <c r="AY30" i="12"/>
  <c r="AY31" i="12"/>
  <c r="AY34" i="12"/>
  <c r="AY41" i="12"/>
  <c r="AY53" i="12"/>
  <c r="AY57" i="12"/>
  <c r="AY61" i="12"/>
  <c r="AY73" i="12"/>
  <c r="C84" i="12"/>
  <c r="AY98" i="12"/>
  <c r="AY101" i="12"/>
  <c r="AY107" i="12"/>
  <c r="CT131" i="10"/>
  <c r="CU131" i="10"/>
  <c r="CV131" i="10"/>
  <c r="BX131" i="10"/>
  <c r="BQ131" i="10"/>
  <c r="BM131" i="10"/>
  <c r="BI131" i="10"/>
  <c r="AV131" i="10"/>
  <c r="AT131" i="10"/>
  <c r="AQ131" i="10"/>
  <c r="AN131" i="10"/>
  <c r="AK131" i="10"/>
  <c r="AF131" i="10"/>
  <c r="AD131" i="10"/>
  <c r="X131" i="10"/>
  <c r="U131" i="10"/>
  <c r="P131" i="10"/>
  <c r="K131" i="10"/>
  <c r="F131" i="10"/>
  <c r="BG131" i="10"/>
  <c r="BA131" i="10"/>
  <c r="CT130" i="10"/>
  <c r="CU130" i="10"/>
  <c r="CV130" i="10"/>
  <c r="BX130" i="10"/>
  <c r="BQ130" i="10"/>
  <c r="BM130" i="10"/>
  <c r="BI130" i="10"/>
  <c r="AV130" i="10"/>
  <c r="AT130" i="10"/>
  <c r="AQ130" i="10"/>
  <c r="AN130" i="10"/>
  <c r="AK130" i="10"/>
  <c r="AF130" i="10"/>
  <c r="AD130" i="10"/>
  <c r="AC130" i="10"/>
  <c r="X130" i="10"/>
  <c r="U130" i="10"/>
  <c r="P130" i="10"/>
  <c r="K130" i="10"/>
  <c r="F130" i="10"/>
  <c r="CT129" i="10"/>
  <c r="CU129" i="10"/>
  <c r="CV129" i="10"/>
  <c r="BX129" i="10"/>
  <c r="BQ129" i="10"/>
  <c r="BM129" i="10"/>
  <c r="BI129" i="10"/>
  <c r="AV129" i="10"/>
  <c r="AT129" i="10"/>
  <c r="AQ129" i="10"/>
  <c r="AN129" i="10"/>
  <c r="AK129" i="10"/>
  <c r="AF129" i="10"/>
  <c r="AD129" i="10"/>
  <c r="X129" i="10"/>
  <c r="U129" i="10"/>
  <c r="P129" i="10"/>
  <c r="K129" i="10"/>
  <c r="F129" i="10"/>
  <c r="CT128" i="10"/>
  <c r="CU128" i="10"/>
  <c r="CV128" i="10"/>
  <c r="BX128" i="10"/>
  <c r="BQ128" i="10"/>
  <c r="BM128" i="10"/>
  <c r="BI128" i="10"/>
  <c r="AV128" i="10"/>
  <c r="AT128" i="10"/>
  <c r="AQ128" i="10"/>
  <c r="AN128" i="10"/>
  <c r="AK128" i="10"/>
  <c r="AF128" i="10"/>
  <c r="AD128" i="10"/>
  <c r="X128" i="10"/>
  <c r="U128" i="10"/>
  <c r="P128" i="10"/>
  <c r="K128" i="10"/>
  <c r="F128" i="10"/>
  <c r="CT127" i="10"/>
  <c r="CU127" i="10"/>
  <c r="CV127" i="10"/>
  <c r="BX127" i="10"/>
  <c r="BQ127" i="10"/>
  <c r="BM127" i="10"/>
  <c r="BI127" i="10"/>
  <c r="AV127" i="10"/>
  <c r="AT127" i="10"/>
  <c r="AQ127" i="10"/>
  <c r="AN127" i="10"/>
  <c r="AK127" i="10"/>
  <c r="AF127" i="10"/>
  <c r="AD127" i="10"/>
  <c r="X127" i="10"/>
  <c r="U127" i="10"/>
  <c r="P127" i="10"/>
  <c r="K127" i="10"/>
  <c r="F127" i="10"/>
  <c r="DB127" i="10"/>
  <c r="CT126" i="10"/>
  <c r="CU126" i="10"/>
  <c r="CV126" i="10"/>
  <c r="BX126" i="10"/>
  <c r="BQ126" i="10"/>
  <c r="BI126" i="10"/>
  <c r="BM126" i="10"/>
  <c r="BH126" i="10"/>
  <c r="AV126" i="10"/>
  <c r="AT126" i="10"/>
  <c r="AQ126" i="10"/>
  <c r="AN126" i="10"/>
  <c r="AK126" i="10"/>
  <c r="AF126" i="10"/>
  <c r="AD126" i="10"/>
  <c r="X126" i="10"/>
  <c r="U126" i="10"/>
  <c r="P126" i="10"/>
  <c r="K126" i="10"/>
  <c r="F126" i="10"/>
  <c r="CT125" i="10"/>
  <c r="CU125" i="10"/>
  <c r="CV125" i="10"/>
  <c r="BX125" i="10"/>
  <c r="BQ125" i="10"/>
  <c r="BM125" i="10"/>
  <c r="BI125" i="10"/>
  <c r="AV125" i="10"/>
  <c r="AT125" i="10"/>
  <c r="AQ125" i="10"/>
  <c r="AN125" i="10"/>
  <c r="AK125" i="10"/>
  <c r="AF125" i="10"/>
  <c r="AD125" i="10"/>
  <c r="X125" i="10"/>
  <c r="U125" i="10"/>
  <c r="P125" i="10"/>
  <c r="K125" i="10"/>
  <c r="F125" i="10"/>
  <c r="CT124" i="10"/>
  <c r="CU124" i="10"/>
  <c r="CV124" i="10"/>
  <c r="BX124" i="10"/>
  <c r="BQ124" i="10"/>
  <c r="BM124" i="10"/>
  <c r="BI124" i="10"/>
  <c r="AV124" i="10"/>
  <c r="AT124" i="10"/>
  <c r="AQ124" i="10"/>
  <c r="AN124" i="10"/>
  <c r="AK124" i="10"/>
  <c r="AF124" i="10"/>
  <c r="AD124" i="10"/>
  <c r="X124" i="10"/>
  <c r="U124" i="10"/>
  <c r="P124" i="10"/>
  <c r="K124" i="10"/>
  <c r="F124" i="10"/>
  <c r="CT123" i="10"/>
  <c r="CU123" i="10"/>
  <c r="CV123" i="10"/>
  <c r="BX123" i="10"/>
  <c r="BQ123" i="10"/>
  <c r="BM123" i="10"/>
  <c r="BI123" i="10"/>
  <c r="AV123" i="10"/>
  <c r="AT123" i="10"/>
  <c r="AQ123" i="10"/>
  <c r="AN123" i="10"/>
  <c r="AK123" i="10"/>
  <c r="AF123" i="10"/>
  <c r="AD123" i="10"/>
  <c r="X123" i="10"/>
  <c r="U123" i="10"/>
  <c r="P123" i="10"/>
  <c r="K123" i="10"/>
  <c r="F123" i="10"/>
  <c r="CE123" i="10"/>
  <c r="CF123" i="10"/>
  <c r="CG123" i="10"/>
  <c r="CT122" i="10"/>
  <c r="CU122" i="10"/>
  <c r="CV122" i="10"/>
  <c r="BX122" i="10"/>
  <c r="BQ122" i="10"/>
  <c r="BM122" i="10"/>
  <c r="BI122" i="10"/>
  <c r="AV122" i="10"/>
  <c r="AT122" i="10"/>
  <c r="AQ122" i="10"/>
  <c r="AN122" i="10"/>
  <c r="AK122" i="10"/>
  <c r="AF122" i="10"/>
  <c r="AD122" i="10"/>
  <c r="DE122" i="10"/>
  <c r="DF122" i="10"/>
  <c r="DG122" i="10"/>
  <c r="X122" i="10"/>
  <c r="U122" i="10"/>
  <c r="P122" i="10"/>
  <c r="K122" i="10"/>
  <c r="F122" i="10"/>
  <c r="CT121" i="10"/>
  <c r="CU121" i="10"/>
  <c r="CV121" i="10"/>
  <c r="BX121" i="10"/>
  <c r="BQ121" i="10"/>
  <c r="BM121" i="10"/>
  <c r="BI121" i="10"/>
  <c r="AV121" i="10"/>
  <c r="AT121" i="10"/>
  <c r="AQ121" i="10"/>
  <c r="AN121" i="10"/>
  <c r="AK121" i="10"/>
  <c r="AF121" i="10"/>
  <c r="AD121" i="10"/>
  <c r="X121" i="10"/>
  <c r="U121" i="10"/>
  <c r="P121" i="10"/>
  <c r="K121" i="10"/>
  <c r="F121" i="10"/>
  <c r="CT120" i="10"/>
  <c r="CU120" i="10"/>
  <c r="CV120" i="10"/>
  <c r="BX120" i="10"/>
  <c r="BQ120" i="10"/>
  <c r="BM120" i="10"/>
  <c r="BI120" i="10"/>
  <c r="AV120" i="10"/>
  <c r="AT120" i="10"/>
  <c r="AQ120" i="10"/>
  <c r="AN120" i="10"/>
  <c r="AK120" i="10"/>
  <c r="AF120" i="10"/>
  <c r="AD120" i="10"/>
  <c r="X120" i="10"/>
  <c r="U120" i="10"/>
  <c r="P120" i="10"/>
  <c r="K120" i="10"/>
  <c r="F120" i="10"/>
  <c r="CT119" i="10"/>
  <c r="CU119" i="10"/>
  <c r="CV119" i="10"/>
  <c r="BX119" i="10"/>
  <c r="BQ119" i="10"/>
  <c r="BM119" i="10"/>
  <c r="BI119" i="10"/>
  <c r="BH119" i="10"/>
  <c r="AV119" i="10"/>
  <c r="AT119" i="10"/>
  <c r="AQ119" i="10"/>
  <c r="AN119" i="10"/>
  <c r="AK119" i="10"/>
  <c r="AF119" i="10"/>
  <c r="AD119" i="10"/>
  <c r="AC119" i="10"/>
  <c r="X119" i="10"/>
  <c r="U119" i="10"/>
  <c r="P119" i="10"/>
  <c r="K119" i="10"/>
  <c r="F119" i="10"/>
  <c r="CT118" i="10"/>
  <c r="CU118" i="10"/>
  <c r="CV118" i="10"/>
  <c r="BX118" i="10"/>
  <c r="BQ118" i="10"/>
  <c r="BM118" i="10"/>
  <c r="BI118" i="10"/>
  <c r="BH118" i="10"/>
  <c r="AV118" i="10"/>
  <c r="AT118" i="10"/>
  <c r="AQ118" i="10"/>
  <c r="AN118" i="10"/>
  <c r="AK118" i="10"/>
  <c r="AF118" i="10"/>
  <c r="AD118" i="10"/>
  <c r="X118" i="10"/>
  <c r="U118" i="10"/>
  <c r="P118" i="10"/>
  <c r="K118" i="10"/>
  <c r="F118" i="10"/>
  <c r="CT117" i="10"/>
  <c r="CU117" i="10"/>
  <c r="CV117" i="10"/>
  <c r="BX117" i="10"/>
  <c r="BQ117" i="10"/>
  <c r="BM117" i="10"/>
  <c r="BI117" i="10"/>
  <c r="AV117" i="10"/>
  <c r="AT117" i="10"/>
  <c r="AQ117" i="10"/>
  <c r="AN117" i="10"/>
  <c r="AK117" i="10"/>
  <c r="AF117" i="10"/>
  <c r="AD117" i="10"/>
  <c r="X117" i="10"/>
  <c r="U117" i="10"/>
  <c r="P117" i="10"/>
  <c r="K117" i="10"/>
  <c r="F117" i="10"/>
  <c r="CT116" i="10"/>
  <c r="CU116" i="10"/>
  <c r="CV116" i="10"/>
  <c r="BX116" i="10"/>
  <c r="BQ116" i="10"/>
  <c r="BM116" i="10"/>
  <c r="BI116" i="10"/>
  <c r="AV116" i="10"/>
  <c r="AT116" i="10"/>
  <c r="AQ116" i="10"/>
  <c r="AN116" i="10"/>
  <c r="AK116" i="10"/>
  <c r="AF116" i="10"/>
  <c r="AD116" i="10"/>
  <c r="X116" i="10"/>
  <c r="U116" i="10"/>
  <c r="P116" i="10"/>
  <c r="K116" i="10"/>
  <c r="F116" i="10"/>
  <c r="CT115" i="10"/>
  <c r="CU115" i="10"/>
  <c r="CV115" i="10"/>
  <c r="BX115" i="10"/>
  <c r="BQ115" i="10"/>
  <c r="BM115" i="10"/>
  <c r="BI115" i="10"/>
  <c r="AV115" i="10"/>
  <c r="AT115" i="10"/>
  <c r="AQ115" i="10"/>
  <c r="AN115" i="10"/>
  <c r="AK115" i="10"/>
  <c r="AF115" i="10"/>
  <c r="AD115" i="10"/>
  <c r="X115" i="10"/>
  <c r="U115" i="10"/>
  <c r="P115" i="10"/>
  <c r="K115" i="10"/>
  <c r="F115" i="10"/>
  <c r="E115" i="10"/>
  <c r="CT114" i="10"/>
  <c r="CU114" i="10"/>
  <c r="CV114" i="10"/>
  <c r="BX114" i="10"/>
  <c r="BQ114" i="10"/>
  <c r="BM114" i="10"/>
  <c r="BI114" i="10"/>
  <c r="AV114" i="10"/>
  <c r="AT114" i="10"/>
  <c r="AQ114" i="10"/>
  <c r="AN114" i="10"/>
  <c r="AK114" i="10"/>
  <c r="AF114" i="10"/>
  <c r="AD114" i="10"/>
  <c r="X114" i="10"/>
  <c r="U114" i="10"/>
  <c r="P114" i="10"/>
  <c r="K114" i="10"/>
  <c r="F114" i="10"/>
  <c r="CE114" i="10"/>
  <c r="CF114" i="10"/>
  <c r="CG114" i="10"/>
  <c r="CT113" i="10"/>
  <c r="CU113" i="10"/>
  <c r="CV113" i="10"/>
  <c r="BX113" i="10"/>
  <c r="BQ113" i="10"/>
  <c r="BM113" i="10"/>
  <c r="BI113" i="10"/>
  <c r="AV113" i="10"/>
  <c r="AT113" i="10"/>
  <c r="AQ113" i="10"/>
  <c r="AN113" i="10"/>
  <c r="AK113" i="10"/>
  <c r="AF113" i="10"/>
  <c r="AD113" i="10"/>
  <c r="DE113" i="10"/>
  <c r="DF113" i="10"/>
  <c r="DG113" i="10"/>
  <c r="X113" i="10"/>
  <c r="U113" i="10"/>
  <c r="P113" i="10"/>
  <c r="K113" i="10"/>
  <c r="F113" i="10"/>
  <c r="CT112" i="10"/>
  <c r="CU112" i="10"/>
  <c r="CV112" i="10"/>
  <c r="BX112" i="10"/>
  <c r="BQ112" i="10"/>
  <c r="BM112" i="10"/>
  <c r="BI112" i="10"/>
  <c r="AV112" i="10"/>
  <c r="AT112" i="10"/>
  <c r="AQ112" i="10"/>
  <c r="AN112" i="10"/>
  <c r="AK112" i="10"/>
  <c r="AF112" i="10"/>
  <c r="AD112" i="10"/>
  <c r="X112" i="10"/>
  <c r="U112" i="10"/>
  <c r="P112" i="10"/>
  <c r="K112" i="10"/>
  <c r="F112" i="10"/>
  <c r="DB112" i="10"/>
  <c r="DC112" i="10"/>
  <c r="DD112" i="10"/>
  <c r="CT111" i="10"/>
  <c r="CU111" i="10"/>
  <c r="CV111" i="10"/>
  <c r="BX111" i="10"/>
  <c r="BQ111" i="10"/>
  <c r="BM111" i="10"/>
  <c r="BI111" i="10"/>
  <c r="AV111" i="10"/>
  <c r="AT111" i="10"/>
  <c r="AQ111" i="10"/>
  <c r="AN111" i="10"/>
  <c r="AK111" i="10"/>
  <c r="AF111" i="10"/>
  <c r="AD111" i="10"/>
  <c r="X111" i="10"/>
  <c r="U111" i="10"/>
  <c r="P111" i="10"/>
  <c r="K111" i="10"/>
  <c r="F111" i="10"/>
  <c r="CT110" i="10"/>
  <c r="CU110" i="10"/>
  <c r="CV110" i="10"/>
  <c r="BX110" i="10"/>
  <c r="BQ110" i="10"/>
  <c r="BM110" i="10"/>
  <c r="BI110" i="10"/>
  <c r="BH110" i="10"/>
  <c r="AV110" i="10"/>
  <c r="AT110" i="10"/>
  <c r="AQ110" i="10"/>
  <c r="AN110" i="10"/>
  <c r="AK110" i="10"/>
  <c r="AF110" i="10"/>
  <c r="AD110" i="10"/>
  <c r="X110" i="10"/>
  <c r="U110" i="10"/>
  <c r="P110" i="10"/>
  <c r="K110" i="10"/>
  <c r="F110" i="10"/>
  <c r="CT109" i="10"/>
  <c r="CU109" i="10"/>
  <c r="CV109" i="10"/>
  <c r="BX109" i="10"/>
  <c r="BQ109" i="10"/>
  <c r="BM109" i="10"/>
  <c r="BI109" i="10"/>
  <c r="AV109" i="10"/>
  <c r="AT109" i="10"/>
  <c r="AQ109" i="10"/>
  <c r="AN109" i="10"/>
  <c r="AK109" i="10"/>
  <c r="AF109" i="10"/>
  <c r="AD109" i="10"/>
  <c r="X109" i="10"/>
  <c r="U109" i="10"/>
  <c r="P109" i="10"/>
  <c r="K109" i="10"/>
  <c r="F109" i="10"/>
  <c r="CT108" i="10"/>
  <c r="CU108" i="10"/>
  <c r="CV108" i="10"/>
  <c r="BX108" i="10"/>
  <c r="BQ108" i="10"/>
  <c r="BM108" i="10"/>
  <c r="BI108" i="10"/>
  <c r="BH108" i="10"/>
  <c r="AV108" i="10"/>
  <c r="AT108" i="10"/>
  <c r="AQ108" i="10"/>
  <c r="AN108" i="10"/>
  <c r="AK108" i="10"/>
  <c r="AF108" i="10"/>
  <c r="AD108" i="10"/>
  <c r="X108" i="10"/>
  <c r="U108" i="10"/>
  <c r="P108" i="10"/>
  <c r="K108" i="10"/>
  <c r="F108" i="10"/>
  <c r="BG108" i="10"/>
  <c r="BA108" i="10"/>
  <c r="CT107" i="10"/>
  <c r="CU107" i="10"/>
  <c r="CV107" i="10"/>
  <c r="BX107" i="10"/>
  <c r="BQ107" i="10"/>
  <c r="BM107" i="10"/>
  <c r="BI107" i="10"/>
  <c r="AV107" i="10"/>
  <c r="AT107" i="10"/>
  <c r="AQ107" i="10"/>
  <c r="AN107" i="10"/>
  <c r="AK107" i="10"/>
  <c r="AF107" i="10"/>
  <c r="AD107" i="10"/>
  <c r="X107" i="10"/>
  <c r="U107" i="10"/>
  <c r="P107" i="10"/>
  <c r="K107" i="10"/>
  <c r="F107" i="10"/>
  <c r="CT106" i="10"/>
  <c r="CU106" i="10"/>
  <c r="CV106" i="10"/>
  <c r="BX106" i="10"/>
  <c r="BQ106" i="10"/>
  <c r="BM106" i="10"/>
  <c r="BI106" i="10"/>
  <c r="AV106" i="10"/>
  <c r="AT106" i="10"/>
  <c r="AQ106" i="10"/>
  <c r="AN106" i="10"/>
  <c r="AK106" i="10"/>
  <c r="AF106" i="10"/>
  <c r="AD106" i="10"/>
  <c r="X106" i="10"/>
  <c r="U106" i="10"/>
  <c r="P106" i="10"/>
  <c r="K106" i="10"/>
  <c r="F106" i="10"/>
  <c r="CT105" i="10"/>
  <c r="CU105" i="10"/>
  <c r="CV105" i="10"/>
  <c r="BX105" i="10"/>
  <c r="BQ105" i="10"/>
  <c r="BM105" i="10"/>
  <c r="BI105" i="10"/>
  <c r="AV105" i="10"/>
  <c r="AT105" i="10"/>
  <c r="AQ105" i="10"/>
  <c r="AN105" i="10"/>
  <c r="AK105" i="10"/>
  <c r="AF105" i="10"/>
  <c r="AD105" i="10"/>
  <c r="X105" i="10"/>
  <c r="U105" i="10"/>
  <c r="P105" i="10"/>
  <c r="K105" i="10"/>
  <c r="F105" i="10"/>
  <c r="BG105" i="10"/>
  <c r="BA105" i="10"/>
  <c r="CT104" i="10"/>
  <c r="CU104" i="10"/>
  <c r="CV104" i="10"/>
  <c r="BX104" i="10"/>
  <c r="BQ104" i="10"/>
  <c r="BM104" i="10"/>
  <c r="BI104" i="10"/>
  <c r="AV104" i="10"/>
  <c r="AT104" i="10"/>
  <c r="AQ104" i="10"/>
  <c r="AN104" i="10"/>
  <c r="AK104" i="10"/>
  <c r="AF104" i="10"/>
  <c r="AD104" i="10"/>
  <c r="X104" i="10"/>
  <c r="U104" i="10"/>
  <c r="P104" i="10"/>
  <c r="K104" i="10"/>
  <c r="F104" i="10"/>
  <c r="CT103" i="10"/>
  <c r="CU103" i="10"/>
  <c r="CV103" i="10"/>
  <c r="BX103" i="10"/>
  <c r="BQ103" i="10"/>
  <c r="BM103" i="10"/>
  <c r="BI103" i="10"/>
  <c r="BH103" i="10"/>
  <c r="AV103" i="10"/>
  <c r="AT103" i="10"/>
  <c r="AQ103" i="10"/>
  <c r="AN103" i="10"/>
  <c r="AK103" i="10"/>
  <c r="AD103" i="10"/>
  <c r="AF103" i="10"/>
  <c r="AC103" i="10"/>
  <c r="CI103" i="10"/>
  <c r="CJ103" i="10"/>
  <c r="CK103" i="10"/>
  <c r="X103" i="10"/>
  <c r="U103" i="10"/>
  <c r="P103" i="10"/>
  <c r="K103" i="10"/>
  <c r="F103" i="10"/>
  <c r="BG103" i="10"/>
  <c r="BA103" i="10"/>
  <c r="CT102" i="10"/>
  <c r="CU102" i="10"/>
  <c r="CV102" i="10"/>
  <c r="BX102" i="10"/>
  <c r="BQ102" i="10"/>
  <c r="BM102" i="10"/>
  <c r="BI102" i="10"/>
  <c r="AV102" i="10"/>
  <c r="AT102" i="10"/>
  <c r="AQ102" i="10"/>
  <c r="AN102" i="10"/>
  <c r="AK102" i="10"/>
  <c r="AF102" i="10"/>
  <c r="AD102" i="10"/>
  <c r="X102" i="10"/>
  <c r="U102" i="10"/>
  <c r="P102" i="10"/>
  <c r="K102" i="10"/>
  <c r="F102" i="10"/>
  <c r="CT101" i="10"/>
  <c r="CU101" i="10"/>
  <c r="CV101" i="10"/>
  <c r="BX101" i="10"/>
  <c r="BQ101" i="10"/>
  <c r="BM101" i="10"/>
  <c r="BI101" i="10"/>
  <c r="AV101" i="10"/>
  <c r="AT101" i="10"/>
  <c r="AQ101" i="10"/>
  <c r="AN101" i="10"/>
  <c r="AK101" i="10"/>
  <c r="AF101" i="10"/>
  <c r="AD101" i="10"/>
  <c r="X101" i="10"/>
  <c r="U101" i="10"/>
  <c r="P101" i="10"/>
  <c r="K101" i="10"/>
  <c r="F101" i="10"/>
  <c r="CT100" i="10"/>
  <c r="CU100" i="10"/>
  <c r="CV100" i="10"/>
  <c r="BX100" i="10"/>
  <c r="BQ100" i="10"/>
  <c r="BM100" i="10"/>
  <c r="BI100" i="10"/>
  <c r="BH100" i="10"/>
  <c r="AV100" i="10"/>
  <c r="AT100" i="10"/>
  <c r="AQ100" i="10"/>
  <c r="AN100" i="10"/>
  <c r="AK100" i="10"/>
  <c r="AF100" i="10"/>
  <c r="AD100" i="10"/>
  <c r="X100" i="10"/>
  <c r="U100" i="10"/>
  <c r="P100" i="10"/>
  <c r="K100" i="10"/>
  <c r="F100" i="10"/>
  <c r="CT99" i="10"/>
  <c r="CU99" i="10"/>
  <c r="CV99" i="10"/>
  <c r="BX99" i="10"/>
  <c r="BQ99" i="10"/>
  <c r="BM99" i="10"/>
  <c r="BI99" i="10"/>
  <c r="BH99" i="10"/>
  <c r="AV99" i="10"/>
  <c r="AT99" i="10"/>
  <c r="AQ99" i="10"/>
  <c r="AN99" i="10"/>
  <c r="AK99" i="10"/>
  <c r="AF99" i="10"/>
  <c r="AD99" i="10"/>
  <c r="X99" i="10"/>
  <c r="U99" i="10"/>
  <c r="P99" i="10"/>
  <c r="K99" i="10"/>
  <c r="F99" i="10"/>
  <c r="CT98" i="10"/>
  <c r="CU98" i="10"/>
  <c r="CV98" i="10"/>
  <c r="BX98" i="10"/>
  <c r="BQ98" i="10"/>
  <c r="BM98" i="10"/>
  <c r="BI98" i="10"/>
  <c r="AV98" i="10"/>
  <c r="AT98" i="10"/>
  <c r="AQ98" i="10"/>
  <c r="AN98" i="10"/>
  <c r="AK98" i="10"/>
  <c r="AF98" i="10"/>
  <c r="AD98" i="10"/>
  <c r="X98" i="10"/>
  <c r="U98" i="10"/>
  <c r="P98" i="10"/>
  <c r="K98" i="10"/>
  <c r="F98" i="10"/>
  <c r="DB98" i="10"/>
  <c r="DC98" i="10"/>
  <c r="DD98" i="10"/>
  <c r="CT97" i="10"/>
  <c r="CU97" i="10"/>
  <c r="CV97" i="10"/>
  <c r="BX97" i="10"/>
  <c r="BQ97" i="10"/>
  <c r="BM97" i="10"/>
  <c r="BI97" i="10"/>
  <c r="AV97" i="10"/>
  <c r="AT97" i="10"/>
  <c r="AQ97" i="10"/>
  <c r="AN97" i="10"/>
  <c r="AK97" i="10"/>
  <c r="AF97" i="10"/>
  <c r="AD97" i="10"/>
  <c r="X97" i="10"/>
  <c r="U97" i="10"/>
  <c r="P97" i="10"/>
  <c r="K97" i="10"/>
  <c r="F97" i="10"/>
  <c r="CT96" i="10"/>
  <c r="CU96" i="10"/>
  <c r="CV96" i="10"/>
  <c r="BX96" i="10"/>
  <c r="BQ96" i="10"/>
  <c r="BM96" i="10"/>
  <c r="BI96" i="10"/>
  <c r="AV96" i="10"/>
  <c r="AT96" i="10"/>
  <c r="AQ96" i="10"/>
  <c r="AN96" i="10"/>
  <c r="AK96" i="10"/>
  <c r="AF96" i="10"/>
  <c r="AD96" i="10"/>
  <c r="X96" i="10"/>
  <c r="U96" i="10"/>
  <c r="P96" i="10"/>
  <c r="K96" i="10"/>
  <c r="F96" i="10"/>
  <c r="CT95" i="10"/>
  <c r="CU95" i="10"/>
  <c r="CV95" i="10"/>
  <c r="BX95" i="10"/>
  <c r="BQ95" i="10"/>
  <c r="BM95" i="10"/>
  <c r="BI95" i="10"/>
  <c r="BH95" i="10"/>
  <c r="AV95" i="10"/>
  <c r="AT95" i="10"/>
  <c r="AQ95" i="10"/>
  <c r="AN95" i="10"/>
  <c r="AK95" i="10"/>
  <c r="AF95" i="10"/>
  <c r="AD95" i="10"/>
  <c r="AC95" i="10"/>
  <c r="X95" i="10"/>
  <c r="U95" i="10"/>
  <c r="P95" i="10"/>
  <c r="K95" i="10"/>
  <c r="F95" i="10"/>
  <c r="CT94" i="10"/>
  <c r="CU94" i="10"/>
  <c r="CV94" i="10"/>
  <c r="BX94" i="10"/>
  <c r="BQ94" i="10"/>
  <c r="BM94" i="10"/>
  <c r="BI94" i="10"/>
  <c r="AV94" i="10"/>
  <c r="AT94" i="10"/>
  <c r="AQ94" i="10"/>
  <c r="AN94" i="10"/>
  <c r="AK94" i="10"/>
  <c r="AF94" i="10"/>
  <c r="AD94" i="10"/>
  <c r="X94" i="10"/>
  <c r="U94" i="10"/>
  <c r="P94" i="10"/>
  <c r="K94" i="10"/>
  <c r="F94" i="10"/>
  <c r="CT93" i="10"/>
  <c r="CU93" i="10"/>
  <c r="CV93" i="10"/>
  <c r="BX93" i="10"/>
  <c r="BQ93" i="10"/>
  <c r="BM93" i="10"/>
  <c r="BI93" i="10"/>
  <c r="AV93" i="10"/>
  <c r="AT93" i="10"/>
  <c r="AQ93" i="10"/>
  <c r="AN93" i="10"/>
  <c r="AK93" i="10"/>
  <c r="AF93" i="10"/>
  <c r="AD93" i="10"/>
  <c r="X93" i="10"/>
  <c r="U93" i="10"/>
  <c r="P93" i="10"/>
  <c r="K93" i="10"/>
  <c r="F93" i="10"/>
  <c r="E93" i="10"/>
  <c r="CT92" i="10"/>
  <c r="CU92" i="10"/>
  <c r="CV92" i="10"/>
  <c r="BX92" i="10"/>
  <c r="BQ92" i="10"/>
  <c r="BM92" i="10"/>
  <c r="BI92" i="10"/>
  <c r="AV92" i="10"/>
  <c r="AT92" i="10"/>
  <c r="AQ92" i="10"/>
  <c r="AN92" i="10"/>
  <c r="AK92" i="10"/>
  <c r="AF92" i="10"/>
  <c r="AD92" i="10"/>
  <c r="X92" i="10"/>
  <c r="U92" i="10"/>
  <c r="P92" i="10"/>
  <c r="K92" i="10"/>
  <c r="F92" i="10"/>
  <c r="CT91" i="10"/>
  <c r="CU91" i="10"/>
  <c r="CV91" i="10"/>
  <c r="BX91" i="10"/>
  <c r="BQ91" i="10"/>
  <c r="BM91" i="10"/>
  <c r="BI91" i="10"/>
  <c r="AV91" i="10"/>
  <c r="AT91" i="10"/>
  <c r="AQ91" i="10"/>
  <c r="AN91" i="10"/>
  <c r="AK91" i="10"/>
  <c r="AF91" i="10"/>
  <c r="AD91" i="10"/>
  <c r="X91" i="10"/>
  <c r="U91" i="10"/>
  <c r="P91" i="10"/>
  <c r="K91" i="10"/>
  <c r="F91" i="10"/>
  <c r="BG91" i="10"/>
  <c r="BA91" i="10"/>
  <c r="CT90" i="10"/>
  <c r="CU90" i="10"/>
  <c r="CV90" i="10"/>
  <c r="BX90" i="10"/>
  <c r="BQ90" i="10"/>
  <c r="BM90" i="10"/>
  <c r="BI90" i="10"/>
  <c r="AV90" i="10"/>
  <c r="AT90" i="10"/>
  <c r="AQ90" i="10"/>
  <c r="AN90" i="10"/>
  <c r="AK90" i="10"/>
  <c r="AF90" i="10"/>
  <c r="AD90" i="10"/>
  <c r="X90" i="10"/>
  <c r="U90" i="10"/>
  <c r="P90" i="10"/>
  <c r="K90" i="10"/>
  <c r="F90" i="10"/>
  <c r="CT89" i="10"/>
  <c r="CU89" i="10"/>
  <c r="CV89" i="10"/>
  <c r="BX89" i="10"/>
  <c r="BQ89" i="10"/>
  <c r="BM89" i="10"/>
  <c r="BI89" i="10"/>
  <c r="AV89" i="10"/>
  <c r="AT89" i="10"/>
  <c r="AQ89" i="10"/>
  <c r="AN89" i="10"/>
  <c r="AK89" i="10"/>
  <c r="AF89" i="10"/>
  <c r="AD89" i="10"/>
  <c r="X89" i="10"/>
  <c r="U89" i="10"/>
  <c r="P89" i="10"/>
  <c r="K89" i="10"/>
  <c r="F89" i="10"/>
  <c r="BG89" i="10"/>
  <c r="BA89" i="10"/>
  <c r="CT88" i="10"/>
  <c r="CU88" i="10"/>
  <c r="CV88" i="10"/>
  <c r="BX88" i="10"/>
  <c r="BQ88" i="10"/>
  <c r="BM88" i="10"/>
  <c r="BI88" i="10"/>
  <c r="AV88" i="10"/>
  <c r="AT88" i="10"/>
  <c r="AQ88" i="10"/>
  <c r="AN88" i="10"/>
  <c r="AK88" i="10"/>
  <c r="AF88" i="10"/>
  <c r="AD88" i="10"/>
  <c r="X88" i="10"/>
  <c r="U88" i="10"/>
  <c r="P88" i="10"/>
  <c r="K88" i="10"/>
  <c r="F88" i="10"/>
  <c r="CT87" i="10"/>
  <c r="CU87" i="10"/>
  <c r="CV87" i="10"/>
  <c r="BX87" i="10"/>
  <c r="BQ87" i="10"/>
  <c r="BM87" i="10"/>
  <c r="BI87" i="10"/>
  <c r="BH87" i="10"/>
  <c r="AV87" i="10"/>
  <c r="AT87" i="10"/>
  <c r="AQ87" i="10"/>
  <c r="AN87" i="10"/>
  <c r="AK87" i="10"/>
  <c r="AF87" i="10"/>
  <c r="AD87" i="10"/>
  <c r="X87" i="10"/>
  <c r="U87" i="10"/>
  <c r="P87" i="10"/>
  <c r="K87" i="10"/>
  <c r="F87" i="10"/>
  <c r="CT86" i="10"/>
  <c r="CU86" i="10"/>
  <c r="CV86" i="10"/>
  <c r="BX86" i="10"/>
  <c r="BQ86" i="10"/>
  <c r="BM86" i="10"/>
  <c r="BI86" i="10"/>
  <c r="AV86" i="10"/>
  <c r="AT86" i="10"/>
  <c r="AQ86" i="10"/>
  <c r="AN86" i="10"/>
  <c r="AK86" i="10"/>
  <c r="AF86" i="10"/>
  <c r="AD86" i="10"/>
  <c r="X86" i="10"/>
  <c r="U86" i="10"/>
  <c r="P86" i="10"/>
  <c r="K86" i="10"/>
  <c r="F86" i="10"/>
  <c r="CT85" i="10"/>
  <c r="CU85" i="10"/>
  <c r="CV85" i="10"/>
  <c r="BX85" i="10"/>
  <c r="BQ85" i="10"/>
  <c r="BM85" i="10"/>
  <c r="BI85" i="10"/>
  <c r="AV85" i="10"/>
  <c r="AT85" i="10"/>
  <c r="AQ85" i="10"/>
  <c r="AN85" i="10"/>
  <c r="AK85" i="10"/>
  <c r="AF85" i="10"/>
  <c r="AD85" i="10"/>
  <c r="X85" i="10"/>
  <c r="U85" i="10"/>
  <c r="P85" i="10"/>
  <c r="K85" i="10"/>
  <c r="F85" i="10"/>
  <c r="E85" i="10"/>
  <c r="CT84" i="10"/>
  <c r="CU84" i="10"/>
  <c r="CV84" i="10"/>
  <c r="BX84" i="10"/>
  <c r="BQ84" i="10"/>
  <c r="BM84" i="10"/>
  <c r="BI84" i="10"/>
  <c r="AV84" i="10"/>
  <c r="AT84" i="10"/>
  <c r="AQ84" i="10"/>
  <c r="AN84" i="10"/>
  <c r="AK84" i="10"/>
  <c r="AF84" i="10"/>
  <c r="AD84" i="10"/>
  <c r="X84" i="10"/>
  <c r="U84" i="10"/>
  <c r="P84" i="10"/>
  <c r="K84" i="10"/>
  <c r="F84" i="10"/>
  <c r="CT83" i="10"/>
  <c r="CU83" i="10"/>
  <c r="CV83" i="10"/>
  <c r="BX83" i="10"/>
  <c r="BQ83" i="10"/>
  <c r="BM83" i="10"/>
  <c r="BI83" i="10"/>
  <c r="BH83" i="10"/>
  <c r="AV83" i="10"/>
  <c r="AT83" i="10"/>
  <c r="AQ83" i="10"/>
  <c r="AN83" i="10"/>
  <c r="AK83" i="10"/>
  <c r="AF83" i="10"/>
  <c r="AD83" i="10"/>
  <c r="X83" i="10"/>
  <c r="U83" i="10"/>
  <c r="P83" i="10"/>
  <c r="K83" i="10"/>
  <c r="F83" i="10"/>
  <c r="CT82" i="10"/>
  <c r="CU82" i="10"/>
  <c r="CV82" i="10"/>
  <c r="BX82" i="10"/>
  <c r="BQ82" i="10"/>
  <c r="BI82" i="10"/>
  <c r="BM82" i="10"/>
  <c r="BH82" i="10"/>
  <c r="AV82" i="10"/>
  <c r="AT82" i="10"/>
  <c r="AQ82" i="10"/>
  <c r="AN82" i="10"/>
  <c r="AK82" i="10"/>
  <c r="AF82" i="10"/>
  <c r="AD82" i="10"/>
  <c r="X82" i="10"/>
  <c r="U82" i="10"/>
  <c r="P82" i="10"/>
  <c r="K82" i="10"/>
  <c r="F82" i="10"/>
  <c r="CE82" i="10"/>
  <c r="CF82" i="10"/>
  <c r="CG82" i="10"/>
  <c r="CT81" i="10"/>
  <c r="CU81" i="10"/>
  <c r="CV81" i="10"/>
  <c r="BX81" i="10"/>
  <c r="BQ81" i="10"/>
  <c r="BM81" i="10"/>
  <c r="BI81" i="10"/>
  <c r="AV81" i="10"/>
  <c r="AT81" i="10"/>
  <c r="AQ81" i="10"/>
  <c r="AN81" i="10"/>
  <c r="AK81" i="10"/>
  <c r="AF81" i="10"/>
  <c r="AD81" i="10"/>
  <c r="X81" i="10"/>
  <c r="U81" i="10"/>
  <c r="P81" i="10"/>
  <c r="K81" i="10"/>
  <c r="F81" i="10"/>
  <c r="E81" i="10"/>
  <c r="CT80" i="10"/>
  <c r="CU80" i="10"/>
  <c r="CV80" i="10"/>
  <c r="BX80" i="10"/>
  <c r="BQ80" i="10"/>
  <c r="BM80" i="10"/>
  <c r="BI80" i="10"/>
  <c r="AV80" i="10"/>
  <c r="AT80" i="10"/>
  <c r="AQ80" i="10"/>
  <c r="AN80" i="10"/>
  <c r="AK80" i="10"/>
  <c r="AF80" i="10"/>
  <c r="AD80" i="10"/>
  <c r="X80" i="10"/>
  <c r="U80" i="10"/>
  <c r="P80" i="10"/>
  <c r="K80" i="10"/>
  <c r="F80" i="10"/>
  <c r="CT79" i="10"/>
  <c r="CU79" i="10"/>
  <c r="CV79" i="10"/>
  <c r="BX79" i="10"/>
  <c r="BQ79" i="10"/>
  <c r="BM79" i="10"/>
  <c r="BI79" i="10"/>
  <c r="BH79" i="10"/>
  <c r="AV79" i="10"/>
  <c r="AT79" i="10"/>
  <c r="AQ79" i="10"/>
  <c r="AN79" i="10"/>
  <c r="AK79" i="10"/>
  <c r="AF79" i="10"/>
  <c r="AD79" i="10"/>
  <c r="CI79" i="10"/>
  <c r="CJ79" i="10"/>
  <c r="CK79" i="10"/>
  <c r="X79" i="10"/>
  <c r="U79" i="10"/>
  <c r="P79" i="10"/>
  <c r="K79" i="10"/>
  <c r="F79" i="10"/>
  <c r="CT78" i="10"/>
  <c r="CU78" i="10"/>
  <c r="CV78" i="10"/>
  <c r="BX78" i="10"/>
  <c r="BQ78" i="10"/>
  <c r="BM78" i="10"/>
  <c r="BI78" i="10"/>
  <c r="BH78" i="10"/>
  <c r="AV78" i="10"/>
  <c r="AT78" i="10"/>
  <c r="AQ78" i="10"/>
  <c r="AN78" i="10"/>
  <c r="AK78" i="10"/>
  <c r="AF78" i="10"/>
  <c r="AD78" i="10"/>
  <c r="X78" i="10"/>
  <c r="U78" i="10"/>
  <c r="P78" i="10"/>
  <c r="K78" i="10"/>
  <c r="F78" i="10"/>
  <c r="CT77" i="10"/>
  <c r="CU77" i="10"/>
  <c r="CV77" i="10"/>
  <c r="BX77" i="10"/>
  <c r="BQ77" i="10"/>
  <c r="BM77" i="10"/>
  <c r="BI77" i="10"/>
  <c r="AV77" i="10"/>
  <c r="AT77" i="10"/>
  <c r="AQ77" i="10"/>
  <c r="AN77" i="10"/>
  <c r="AK77" i="10"/>
  <c r="AF77" i="10"/>
  <c r="AD77" i="10"/>
  <c r="X77" i="10"/>
  <c r="U77" i="10"/>
  <c r="P77" i="10"/>
  <c r="K77" i="10"/>
  <c r="F77" i="10"/>
  <c r="E77" i="10"/>
  <c r="CT76" i="10"/>
  <c r="CU76" i="10"/>
  <c r="CV76" i="10"/>
  <c r="BX76" i="10"/>
  <c r="BQ76" i="10"/>
  <c r="BM76" i="10"/>
  <c r="BI76" i="10"/>
  <c r="BH76" i="10"/>
  <c r="AV76" i="10"/>
  <c r="AT76" i="10"/>
  <c r="AQ76" i="10"/>
  <c r="AN76" i="10"/>
  <c r="AK76" i="10"/>
  <c r="AF76" i="10"/>
  <c r="AD76" i="10"/>
  <c r="X76" i="10"/>
  <c r="U76" i="10"/>
  <c r="P76" i="10"/>
  <c r="K76" i="10"/>
  <c r="F76" i="10"/>
  <c r="CT75" i="10"/>
  <c r="CU75" i="10"/>
  <c r="CV75" i="10"/>
  <c r="BX75" i="10"/>
  <c r="BQ75" i="10"/>
  <c r="BM75" i="10"/>
  <c r="BI75" i="10"/>
  <c r="BH75" i="10"/>
  <c r="AV75" i="10"/>
  <c r="AT75" i="10"/>
  <c r="AQ75" i="10"/>
  <c r="AN75" i="10"/>
  <c r="AK75" i="10"/>
  <c r="AF75" i="10"/>
  <c r="AD75" i="10"/>
  <c r="X75" i="10"/>
  <c r="U75" i="10"/>
  <c r="P75" i="10"/>
  <c r="K75" i="10"/>
  <c r="F75" i="10"/>
  <c r="CT74" i="10"/>
  <c r="CU74" i="10"/>
  <c r="CV74" i="10"/>
  <c r="BX74" i="10"/>
  <c r="BQ74" i="10"/>
  <c r="BM74" i="10"/>
  <c r="BI74" i="10"/>
  <c r="AV74" i="10"/>
  <c r="AT74" i="10"/>
  <c r="AQ74" i="10"/>
  <c r="AN74" i="10"/>
  <c r="AK74" i="10"/>
  <c r="AF74" i="10"/>
  <c r="AD74" i="10"/>
  <c r="X74" i="10"/>
  <c r="U74" i="10"/>
  <c r="P74" i="10"/>
  <c r="K74" i="10"/>
  <c r="F74" i="10"/>
  <c r="DB74" i="10"/>
  <c r="CT73" i="10"/>
  <c r="CU73" i="10"/>
  <c r="CV73" i="10"/>
  <c r="BX73" i="10"/>
  <c r="BQ73" i="10"/>
  <c r="BM73" i="10"/>
  <c r="BI73" i="10"/>
  <c r="AV73" i="10"/>
  <c r="AT73" i="10"/>
  <c r="AQ73" i="10"/>
  <c r="AN73" i="10"/>
  <c r="AK73" i="10"/>
  <c r="AF73" i="10"/>
  <c r="AD73" i="10"/>
  <c r="X73" i="10"/>
  <c r="U73" i="10"/>
  <c r="P73" i="10"/>
  <c r="K73" i="10"/>
  <c r="F73" i="10"/>
  <c r="CT72" i="10"/>
  <c r="CU72" i="10"/>
  <c r="CV72" i="10"/>
  <c r="BX72" i="10"/>
  <c r="BQ72" i="10"/>
  <c r="BM72" i="10"/>
  <c r="BI72" i="10"/>
  <c r="AV72" i="10"/>
  <c r="AT72" i="10"/>
  <c r="AQ72" i="10"/>
  <c r="AN72" i="10"/>
  <c r="AK72" i="10"/>
  <c r="AF72" i="10"/>
  <c r="AD72" i="10"/>
  <c r="X72" i="10"/>
  <c r="U72" i="10"/>
  <c r="P72" i="10"/>
  <c r="K72" i="10"/>
  <c r="F72" i="10"/>
  <c r="CT71" i="10"/>
  <c r="CU71" i="10"/>
  <c r="CV71" i="10"/>
  <c r="BX71" i="10"/>
  <c r="BQ71" i="10"/>
  <c r="BM71" i="10"/>
  <c r="BI71" i="10"/>
  <c r="AV71" i="10"/>
  <c r="AT71" i="10"/>
  <c r="AQ71" i="10"/>
  <c r="AN71" i="10"/>
  <c r="AK71" i="10"/>
  <c r="AF71" i="10"/>
  <c r="AD71" i="10"/>
  <c r="X71" i="10"/>
  <c r="U71" i="10"/>
  <c r="P71" i="10"/>
  <c r="K71" i="10"/>
  <c r="F71" i="10"/>
  <c r="CT70" i="10"/>
  <c r="CU70" i="10"/>
  <c r="CV70" i="10"/>
  <c r="BX70" i="10"/>
  <c r="BQ70" i="10"/>
  <c r="BM70" i="10"/>
  <c r="BI70" i="10"/>
  <c r="AV70" i="10"/>
  <c r="AT70" i="10"/>
  <c r="AQ70" i="10"/>
  <c r="AN70" i="10"/>
  <c r="AK70" i="10"/>
  <c r="AF70" i="10"/>
  <c r="AD70" i="10"/>
  <c r="X70" i="10"/>
  <c r="U70" i="10"/>
  <c r="P70" i="10"/>
  <c r="K70" i="10"/>
  <c r="F70" i="10"/>
  <c r="E70" i="10"/>
  <c r="CT69" i="10"/>
  <c r="CU69" i="10"/>
  <c r="CV69" i="10"/>
  <c r="BX69" i="10"/>
  <c r="BQ69" i="10"/>
  <c r="BM69" i="10"/>
  <c r="BI69" i="10"/>
  <c r="AV69" i="10"/>
  <c r="AT69" i="10"/>
  <c r="AQ69" i="10"/>
  <c r="AN69" i="10"/>
  <c r="AK69" i="10"/>
  <c r="AF69" i="10"/>
  <c r="AD69" i="10"/>
  <c r="DE69" i="10"/>
  <c r="DF69" i="10"/>
  <c r="DG69" i="10"/>
  <c r="X69" i="10"/>
  <c r="U69" i="10"/>
  <c r="P69" i="10"/>
  <c r="K69" i="10"/>
  <c r="F69" i="10"/>
  <c r="CT68" i="10"/>
  <c r="CU68" i="10"/>
  <c r="CV68" i="10"/>
  <c r="BX68" i="10"/>
  <c r="BQ68" i="10"/>
  <c r="BM68" i="10"/>
  <c r="BI68" i="10"/>
  <c r="BH68" i="10"/>
  <c r="AV68" i="10"/>
  <c r="AT68" i="10"/>
  <c r="AQ68" i="10"/>
  <c r="AN68" i="10"/>
  <c r="AK68" i="10"/>
  <c r="AF68" i="10"/>
  <c r="AD68" i="10"/>
  <c r="X68" i="10"/>
  <c r="U68" i="10"/>
  <c r="P68" i="10"/>
  <c r="K68" i="10"/>
  <c r="F68" i="10"/>
  <c r="DB68" i="10"/>
  <c r="DC68" i="10"/>
  <c r="DD68" i="10"/>
  <c r="CT67" i="10"/>
  <c r="CU67" i="10"/>
  <c r="CV67" i="10"/>
  <c r="BX67" i="10"/>
  <c r="BQ67" i="10"/>
  <c r="BM67" i="10"/>
  <c r="BI67" i="10"/>
  <c r="AV67" i="10"/>
  <c r="AT67" i="10"/>
  <c r="AQ67" i="10"/>
  <c r="AN67" i="10"/>
  <c r="AK67" i="10"/>
  <c r="AF67" i="10"/>
  <c r="AD67" i="10"/>
  <c r="X67" i="10"/>
  <c r="U67" i="10"/>
  <c r="P67" i="10"/>
  <c r="K67" i="10"/>
  <c r="F67" i="10"/>
  <c r="CT66" i="10"/>
  <c r="CU66" i="10"/>
  <c r="CV66" i="10"/>
  <c r="BX66" i="10"/>
  <c r="BQ66" i="10"/>
  <c r="BM66" i="10"/>
  <c r="BI66" i="10"/>
  <c r="AV66" i="10"/>
  <c r="AT66" i="10"/>
  <c r="AQ66" i="10"/>
  <c r="AN66" i="10"/>
  <c r="AK66" i="10"/>
  <c r="AF66" i="10"/>
  <c r="AD66" i="10"/>
  <c r="X66" i="10"/>
  <c r="U66" i="10"/>
  <c r="P66" i="10"/>
  <c r="K66" i="10"/>
  <c r="F66" i="10"/>
  <c r="E66" i="10"/>
  <c r="CT65" i="10"/>
  <c r="CU65" i="10"/>
  <c r="CV65" i="10"/>
  <c r="BX65" i="10"/>
  <c r="BQ65" i="10"/>
  <c r="BM65" i="10"/>
  <c r="BI65" i="10"/>
  <c r="AV65" i="10"/>
  <c r="AT65" i="10"/>
  <c r="AQ65" i="10"/>
  <c r="AN65" i="10"/>
  <c r="AK65" i="10"/>
  <c r="AF65" i="10"/>
  <c r="AD65" i="10"/>
  <c r="CI65" i="10"/>
  <c r="CJ65" i="10"/>
  <c r="CK65" i="10"/>
  <c r="X65" i="10"/>
  <c r="U65" i="10"/>
  <c r="P65" i="10"/>
  <c r="K65" i="10"/>
  <c r="F65" i="10"/>
  <c r="CT64" i="10"/>
  <c r="CU64" i="10"/>
  <c r="CV64" i="10"/>
  <c r="BX64" i="10"/>
  <c r="BQ64" i="10"/>
  <c r="BM64" i="10"/>
  <c r="BI64" i="10"/>
  <c r="AV64" i="10"/>
  <c r="AT64" i="10"/>
  <c r="AQ64" i="10"/>
  <c r="AN64" i="10"/>
  <c r="AK64" i="10"/>
  <c r="AF64" i="10"/>
  <c r="AD64" i="10"/>
  <c r="X64" i="10"/>
  <c r="U64" i="10"/>
  <c r="P64" i="10"/>
  <c r="K64" i="10"/>
  <c r="F64" i="10"/>
  <c r="CT63" i="10"/>
  <c r="CU63" i="10"/>
  <c r="CV63" i="10"/>
  <c r="BX63" i="10"/>
  <c r="BQ63" i="10"/>
  <c r="BM63" i="10"/>
  <c r="BI63" i="10"/>
  <c r="AV63" i="10"/>
  <c r="AT63" i="10"/>
  <c r="AQ63" i="10"/>
  <c r="AN63" i="10"/>
  <c r="AK63" i="10"/>
  <c r="AF63" i="10"/>
  <c r="AD63" i="10"/>
  <c r="X63" i="10"/>
  <c r="U63" i="10"/>
  <c r="P63" i="10"/>
  <c r="K63" i="10"/>
  <c r="F63" i="10"/>
  <c r="E63" i="10"/>
  <c r="CT62" i="10"/>
  <c r="CU62" i="10"/>
  <c r="CV62" i="10"/>
  <c r="BX62" i="10"/>
  <c r="BQ62" i="10"/>
  <c r="BM62" i="10"/>
  <c r="BI62" i="10"/>
  <c r="AV62" i="10"/>
  <c r="AT62" i="10"/>
  <c r="AQ62" i="10"/>
  <c r="AN62" i="10"/>
  <c r="AK62" i="10"/>
  <c r="AF62" i="10"/>
  <c r="AD62" i="10"/>
  <c r="X62" i="10"/>
  <c r="U62" i="10"/>
  <c r="P62" i="10"/>
  <c r="K62" i="10"/>
  <c r="F62" i="10"/>
  <c r="E62" i="10"/>
  <c r="CT61" i="10"/>
  <c r="CU61" i="10"/>
  <c r="CV61" i="10"/>
  <c r="BX61" i="10"/>
  <c r="BQ61" i="10"/>
  <c r="BM61" i="10"/>
  <c r="BI61" i="10"/>
  <c r="BH61" i="10"/>
  <c r="AV61" i="10"/>
  <c r="AT61" i="10"/>
  <c r="AQ61" i="10"/>
  <c r="AN61" i="10"/>
  <c r="AK61" i="10"/>
  <c r="AF61" i="10"/>
  <c r="AD61" i="10"/>
  <c r="X61" i="10"/>
  <c r="U61" i="10"/>
  <c r="P61" i="10"/>
  <c r="K61" i="10"/>
  <c r="F61" i="10"/>
  <c r="CT60" i="10"/>
  <c r="CU60" i="10"/>
  <c r="CV60" i="10"/>
  <c r="BX60" i="10"/>
  <c r="BQ60" i="10"/>
  <c r="BM60" i="10"/>
  <c r="BI60" i="10"/>
  <c r="BH60" i="10"/>
  <c r="AV60" i="10"/>
  <c r="AT60" i="10"/>
  <c r="AQ60" i="10"/>
  <c r="AN60" i="10"/>
  <c r="AK60" i="10"/>
  <c r="AF60" i="10"/>
  <c r="AD60" i="10"/>
  <c r="X60" i="10"/>
  <c r="U60" i="10"/>
  <c r="P60" i="10"/>
  <c r="F60" i="10"/>
  <c r="K60" i="10"/>
  <c r="CE60" i="10"/>
  <c r="CF60" i="10"/>
  <c r="CG60" i="10"/>
  <c r="CT59" i="10"/>
  <c r="CU59" i="10"/>
  <c r="CV59" i="10"/>
  <c r="BX59" i="10"/>
  <c r="BQ59" i="10"/>
  <c r="BM59" i="10"/>
  <c r="BI59" i="10"/>
  <c r="AV59" i="10"/>
  <c r="AT59" i="10"/>
  <c r="AQ59" i="10"/>
  <c r="AN59" i="10"/>
  <c r="AK59" i="10"/>
  <c r="AF59" i="10"/>
  <c r="AD59" i="10"/>
  <c r="X59" i="10"/>
  <c r="U59" i="10"/>
  <c r="P59" i="10"/>
  <c r="K59" i="10"/>
  <c r="F59" i="10"/>
  <c r="CT58" i="10"/>
  <c r="CU58" i="10"/>
  <c r="CV58" i="10"/>
  <c r="BX58" i="10"/>
  <c r="BQ58" i="10"/>
  <c r="BM58" i="10"/>
  <c r="BI58" i="10"/>
  <c r="AV58" i="10"/>
  <c r="AT58" i="10"/>
  <c r="AQ58" i="10"/>
  <c r="AN58" i="10"/>
  <c r="AK58" i="10"/>
  <c r="AF58" i="10"/>
  <c r="AD58" i="10"/>
  <c r="X58" i="10"/>
  <c r="U58" i="10"/>
  <c r="P58" i="10"/>
  <c r="K58" i="10"/>
  <c r="F58" i="10"/>
  <c r="CT57" i="10"/>
  <c r="CU57" i="10"/>
  <c r="CV57" i="10"/>
  <c r="BX57" i="10"/>
  <c r="BQ57" i="10"/>
  <c r="BM57" i="10"/>
  <c r="BI57" i="10"/>
  <c r="AV57" i="10"/>
  <c r="AT57" i="10"/>
  <c r="AQ57" i="10"/>
  <c r="AN57" i="10"/>
  <c r="AK57" i="10"/>
  <c r="AF57" i="10"/>
  <c r="AD57" i="10"/>
  <c r="CI57" i="10"/>
  <c r="CJ57" i="10"/>
  <c r="CK57" i="10"/>
  <c r="X57" i="10"/>
  <c r="U57" i="10"/>
  <c r="P57" i="10"/>
  <c r="K57" i="10"/>
  <c r="F57" i="10"/>
  <c r="BG57" i="10"/>
  <c r="BA57" i="10"/>
  <c r="CT56" i="10"/>
  <c r="CU56" i="10"/>
  <c r="CV56" i="10"/>
  <c r="BX56" i="10"/>
  <c r="BQ56" i="10"/>
  <c r="BM56" i="10"/>
  <c r="BI56" i="10"/>
  <c r="BH56" i="10"/>
  <c r="AV56" i="10"/>
  <c r="AT56" i="10"/>
  <c r="AQ56" i="10"/>
  <c r="AN56" i="10"/>
  <c r="AK56" i="10"/>
  <c r="AF56" i="10"/>
  <c r="AD56" i="10"/>
  <c r="X56" i="10"/>
  <c r="U56" i="10"/>
  <c r="P56" i="10"/>
  <c r="K56" i="10"/>
  <c r="F56" i="10"/>
  <c r="CT55" i="10"/>
  <c r="CU55" i="10"/>
  <c r="CV55" i="10"/>
  <c r="BX55" i="10"/>
  <c r="BQ55" i="10"/>
  <c r="BM55" i="10"/>
  <c r="BI55" i="10"/>
  <c r="AV55" i="10"/>
  <c r="AT55" i="10"/>
  <c r="AQ55" i="10"/>
  <c r="AN55" i="10"/>
  <c r="AK55" i="10"/>
  <c r="AF55" i="10"/>
  <c r="AD55" i="10"/>
  <c r="X55" i="10"/>
  <c r="U55" i="10"/>
  <c r="P55" i="10"/>
  <c r="K55" i="10"/>
  <c r="F55" i="10"/>
  <c r="CE55" i="10"/>
  <c r="CF55" i="10"/>
  <c r="CG55" i="10"/>
  <c r="CT54" i="10"/>
  <c r="CU54" i="10"/>
  <c r="CV54" i="10"/>
  <c r="BX54" i="10"/>
  <c r="BQ54" i="10"/>
  <c r="BM54" i="10"/>
  <c r="BI54" i="10"/>
  <c r="AV54" i="10"/>
  <c r="AT54" i="10"/>
  <c r="AQ54" i="10"/>
  <c r="AN54" i="10"/>
  <c r="AK54" i="10"/>
  <c r="AF54" i="10"/>
  <c r="AD54" i="10"/>
  <c r="X54" i="10"/>
  <c r="U54" i="10"/>
  <c r="P54" i="10"/>
  <c r="K54" i="10"/>
  <c r="F54" i="10"/>
  <c r="CT53" i="10"/>
  <c r="CU53" i="10"/>
  <c r="CV53" i="10"/>
  <c r="BX53" i="10"/>
  <c r="BQ53" i="10"/>
  <c r="BM53" i="10"/>
  <c r="BI53" i="10"/>
  <c r="AV53" i="10"/>
  <c r="AT53" i="10"/>
  <c r="AQ53" i="10"/>
  <c r="AN53" i="10"/>
  <c r="AK53" i="10"/>
  <c r="AF53" i="10"/>
  <c r="AD53" i="10"/>
  <c r="X53" i="10"/>
  <c r="U53" i="10"/>
  <c r="P53" i="10"/>
  <c r="K53" i="10"/>
  <c r="F53" i="10"/>
  <c r="CT52" i="10"/>
  <c r="CU52" i="10"/>
  <c r="CV52" i="10"/>
  <c r="BX52" i="10"/>
  <c r="BQ52" i="10"/>
  <c r="BM52" i="10"/>
  <c r="BI52" i="10"/>
  <c r="AV52" i="10"/>
  <c r="AT52" i="10"/>
  <c r="AQ52" i="10"/>
  <c r="AN52" i="10"/>
  <c r="AK52" i="10"/>
  <c r="AF52" i="10"/>
  <c r="AD52" i="10"/>
  <c r="X52" i="10"/>
  <c r="U52" i="10"/>
  <c r="P52" i="10"/>
  <c r="K52" i="10"/>
  <c r="F52" i="10"/>
  <c r="BG52" i="10"/>
  <c r="BA52" i="10"/>
  <c r="CT51" i="10"/>
  <c r="CU51" i="10"/>
  <c r="CV51" i="10"/>
  <c r="BX51" i="10"/>
  <c r="BQ51" i="10"/>
  <c r="BM51" i="10"/>
  <c r="BI51" i="10"/>
  <c r="AV51" i="10"/>
  <c r="AT51" i="10"/>
  <c r="AQ51" i="10"/>
  <c r="AN51" i="10"/>
  <c r="AK51" i="10"/>
  <c r="AF51" i="10"/>
  <c r="AD51" i="10"/>
  <c r="X51" i="10"/>
  <c r="U51" i="10"/>
  <c r="P51" i="10"/>
  <c r="K51" i="10"/>
  <c r="F51" i="10"/>
  <c r="CT50" i="10"/>
  <c r="CU50" i="10"/>
  <c r="CV50" i="10"/>
  <c r="BX50" i="10"/>
  <c r="BQ50" i="10"/>
  <c r="BM50" i="10"/>
  <c r="BI50" i="10"/>
  <c r="AV50" i="10"/>
  <c r="AT50" i="10"/>
  <c r="AQ50" i="10"/>
  <c r="AN50" i="10"/>
  <c r="AK50" i="10"/>
  <c r="AF50" i="10"/>
  <c r="AD50" i="10"/>
  <c r="X50" i="10"/>
  <c r="U50" i="10"/>
  <c r="P50" i="10"/>
  <c r="K50" i="10"/>
  <c r="F50" i="10"/>
  <c r="CT49" i="10"/>
  <c r="CU49" i="10"/>
  <c r="CV49" i="10"/>
  <c r="BX49" i="10"/>
  <c r="BQ49" i="10"/>
  <c r="BM49" i="10"/>
  <c r="BI49" i="10"/>
  <c r="AV49" i="10"/>
  <c r="AT49" i="10"/>
  <c r="AQ49" i="10"/>
  <c r="AN49" i="10"/>
  <c r="AK49" i="10"/>
  <c r="AF49" i="10"/>
  <c r="AD49" i="10"/>
  <c r="X49" i="10"/>
  <c r="U49" i="10"/>
  <c r="P49" i="10"/>
  <c r="K49" i="10"/>
  <c r="F49" i="10"/>
  <c r="CT48" i="10"/>
  <c r="CU48" i="10"/>
  <c r="CV48" i="10"/>
  <c r="BX48" i="10"/>
  <c r="BQ48" i="10"/>
  <c r="BM48" i="10"/>
  <c r="BI48" i="10"/>
  <c r="AV48" i="10"/>
  <c r="AT48" i="10"/>
  <c r="AQ48" i="10"/>
  <c r="AN48" i="10"/>
  <c r="AK48" i="10"/>
  <c r="AF48" i="10"/>
  <c r="AD48" i="10"/>
  <c r="AC48" i="10"/>
  <c r="X48" i="10"/>
  <c r="U48" i="10"/>
  <c r="P48" i="10"/>
  <c r="K48" i="10"/>
  <c r="F48" i="10"/>
  <c r="CT47" i="10"/>
  <c r="CU47" i="10"/>
  <c r="CV47" i="10"/>
  <c r="BX47" i="10"/>
  <c r="BQ47" i="10"/>
  <c r="BM47" i="10"/>
  <c r="BI47" i="10"/>
  <c r="AV47" i="10"/>
  <c r="AT47" i="10"/>
  <c r="AQ47" i="10"/>
  <c r="AN47" i="10"/>
  <c r="AK47" i="10"/>
  <c r="AF47" i="10"/>
  <c r="AD47" i="10"/>
  <c r="X47" i="10"/>
  <c r="U47" i="10"/>
  <c r="P47" i="10"/>
  <c r="K47" i="10"/>
  <c r="F47" i="10"/>
  <c r="CT46" i="10"/>
  <c r="CU46" i="10"/>
  <c r="CV46" i="10"/>
  <c r="BX46" i="10"/>
  <c r="BQ46" i="10"/>
  <c r="BM46" i="10"/>
  <c r="BI46" i="10"/>
  <c r="AV46" i="10"/>
  <c r="AT46" i="10"/>
  <c r="AQ46" i="10"/>
  <c r="AN46" i="10"/>
  <c r="AK46" i="10"/>
  <c r="AF46" i="10"/>
  <c r="AD46" i="10"/>
  <c r="X46" i="10"/>
  <c r="U46" i="10"/>
  <c r="P46" i="10"/>
  <c r="K46" i="10"/>
  <c r="F46" i="10"/>
  <c r="E46" i="10"/>
  <c r="CT45" i="10"/>
  <c r="CU45" i="10"/>
  <c r="CV45" i="10"/>
  <c r="BX45" i="10"/>
  <c r="BQ45" i="10"/>
  <c r="BM45" i="10"/>
  <c r="BI45" i="10"/>
  <c r="BH45" i="10"/>
  <c r="AV45" i="10"/>
  <c r="AT45" i="10"/>
  <c r="AQ45" i="10"/>
  <c r="AN45" i="10"/>
  <c r="AK45" i="10"/>
  <c r="AF45" i="10"/>
  <c r="AD45" i="10"/>
  <c r="X45" i="10"/>
  <c r="U45" i="10"/>
  <c r="P45" i="10"/>
  <c r="K45" i="10"/>
  <c r="F45" i="10"/>
  <c r="CT44" i="10"/>
  <c r="CU44" i="10"/>
  <c r="CV44" i="10"/>
  <c r="BX44" i="10"/>
  <c r="BQ44" i="10"/>
  <c r="BM44" i="10"/>
  <c r="BI44" i="10"/>
  <c r="BH44" i="10"/>
  <c r="AV44" i="10"/>
  <c r="AT44" i="10"/>
  <c r="AQ44" i="10"/>
  <c r="AN44" i="10"/>
  <c r="AK44" i="10"/>
  <c r="AF44" i="10"/>
  <c r="AD44" i="10"/>
  <c r="X44" i="10"/>
  <c r="U44" i="10"/>
  <c r="P44" i="10"/>
  <c r="K44" i="10"/>
  <c r="F44" i="10"/>
  <c r="CT43" i="10"/>
  <c r="CU43" i="10"/>
  <c r="CV43" i="10"/>
  <c r="BX43" i="10"/>
  <c r="BQ43" i="10"/>
  <c r="BM43" i="10"/>
  <c r="BI43" i="10"/>
  <c r="AV43" i="10"/>
  <c r="AT43" i="10"/>
  <c r="AQ43" i="10"/>
  <c r="AN43" i="10"/>
  <c r="AK43" i="10"/>
  <c r="AF43" i="10"/>
  <c r="AD43" i="10"/>
  <c r="X43" i="10"/>
  <c r="U43" i="10"/>
  <c r="P43" i="10"/>
  <c r="K43" i="10"/>
  <c r="F43" i="10"/>
  <c r="E43" i="10"/>
  <c r="CT42" i="10"/>
  <c r="CU42" i="10"/>
  <c r="CV42" i="10"/>
  <c r="BX42" i="10"/>
  <c r="BQ42" i="10"/>
  <c r="BM42" i="10"/>
  <c r="BI42" i="10"/>
  <c r="AV42" i="10"/>
  <c r="AT42" i="10"/>
  <c r="AQ42" i="10"/>
  <c r="AN42" i="10"/>
  <c r="AK42" i="10"/>
  <c r="AF42" i="10"/>
  <c r="AD42" i="10"/>
  <c r="X42" i="10"/>
  <c r="U42" i="10"/>
  <c r="P42" i="10"/>
  <c r="K42" i="10"/>
  <c r="F42" i="10"/>
  <c r="BG42" i="10"/>
  <c r="BA42" i="10"/>
  <c r="CT41" i="10"/>
  <c r="CU41" i="10"/>
  <c r="CV41" i="10"/>
  <c r="BX41" i="10"/>
  <c r="BQ41" i="10"/>
  <c r="BM41" i="10"/>
  <c r="BI41" i="10"/>
  <c r="AV41" i="10"/>
  <c r="AT41" i="10"/>
  <c r="AQ41" i="10"/>
  <c r="AN41" i="10"/>
  <c r="AK41" i="10"/>
  <c r="AF41" i="10"/>
  <c r="AD41" i="10"/>
  <c r="AC41" i="10"/>
  <c r="X41" i="10"/>
  <c r="U41" i="10"/>
  <c r="P41" i="10"/>
  <c r="K41" i="10"/>
  <c r="F41" i="10"/>
  <c r="BG41" i="10"/>
  <c r="BA41" i="10"/>
  <c r="CT40" i="10"/>
  <c r="CU40" i="10"/>
  <c r="CV40" i="10"/>
  <c r="BX40" i="10"/>
  <c r="BQ40" i="10"/>
  <c r="BI40" i="10"/>
  <c r="BM40" i="10"/>
  <c r="BH40" i="10"/>
  <c r="AV40" i="10"/>
  <c r="AT40" i="10"/>
  <c r="AQ40" i="10"/>
  <c r="AN40" i="10"/>
  <c r="AK40" i="10"/>
  <c r="AF40" i="10"/>
  <c r="AD40" i="10"/>
  <c r="X40" i="10"/>
  <c r="U40" i="10"/>
  <c r="P40" i="10"/>
  <c r="K40" i="10"/>
  <c r="F40" i="10"/>
  <c r="CE40" i="10"/>
  <c r="CF40" i="10"/>
  <c r="CG40" i="10"/>
  <c r="CT39" i="10"/>
  <c r="CU39" i="10"/>
  <c r="CV39" i="10"/>
  <c r="BX39" i="10"/>
  <c r="BQ39" i="10"/>
  <c r="BM39" i="10"/>
  <c r="BI39" i="10"/>
  <c r="AV39" i="10"/>
  <c r="AT39" i="10"/>
  <c r="AQ39" i="10"/>
  <c r="AN39" i="10"/>
  <c r="AK39" i="10"/>
  <c r="AF39" i="10"/>
  <c r="AD39" i="10"/>
  <c r="X39" i="10"/>
  <c r="U39" i="10"/>
  <c r="P39" i="10"/>
  <c r="K39" i="10"/>
  <c r="F39" i="10"/>
  <c r="CT38" i="10"/>
  <c r="CU38" i="10"/>
  <c r="CV38" i="10"/>
  <c r="BX38" i="10"/>
  <c r="BQ38" i="10"/>
  <c r="BM38" i="10"/>
  <c r="BI38" i="10"/>
  <c r="AV38" i="10"/>
  <c r="AT38" i="10"/>
  <c r="AQ38" i="10"/>
  <c r="AN38" i="10"/>
  <c r="AK38" i="10"/>
  <c r="AF38" i="10"/>
  <c r="AD38" i="10"/>
  <c r="X38" i="10"/>
  <c r="U38" i="10"/>
  <c r="P38" i="10"/>
  <c r="K38" i="10"/>
  <c r="F38" i="10"/>
  <c r="CT37" i="10"/>
  <c r="CU37" i="10"/>
  <c r="CV37" i="10"/>
  <c r="BX37" i="10"/>
  <c r="BQ37" i="10"/>
  <c r="BM37" i="10"/>
  <c r="BI37" i="10"/>
  <c r="BH37" i="10"/>
  <c r="AV37" i="10"/>
  <c r="AT37" i="10"/>
  <c r="AQ37" i="10"/>
  <c r="AN37" i="10"/>
  <c r="AK37" i="10"/>
  <c r="AF37" i="10"/>
  <c r="AD37" i="10"/>
  <c r="X37" i="10"/>
  <c r="U37" i="10"/>
  <c r="P37" i="10"/>
  <c r="K37" i="10"/>
  <c r="F37" i="10"/>
  <c r="CT36" i="10"/>
  <c r="CU36" i="10"/>
  <c r="CV36" i="10"/>
  <c r="BX36" i="10"/>
  <c r="BQ36" i="10"/>
  <c r="BM36" i="10"/>
  <c r="BI36" i="10"/>
  <c r="AV36" i="10"/>
  <c r="AT36" i="10"/>
  <c r="AQ36" i="10"/>
  <c r="AN36" i="10"/>
  <c r="AK36" i="10"/>
  <c r="AF36" i="10"/>
  <c r="AD36" i="10"/>
  <c r="DE36" i="10"/>
  <c r="DF36" i="10"/>
  <c r="DG36" i="10"/>
  <c r="X36" i="10"/>
  <c r="U36" i="10"/>
  <c r="P36" i="10"/>
  <c r="K36" i="10"/>
  <c r="F36" i="10"/>
  <c r="CT35" i="10"/>
  <c r="CU35" i="10"/>
  <c r="CV35" i="10"/>
  <c r="BX35" i="10"/>
  <c r="BQ35" i="10"/>
  <c r="BM35" i="10"/>
  <c r="BI35" i="10"/>
  <c r="AV35" i="10"/>
  <c r="AT35" i="10"/>
  <c r="AQ35" i="10"/>
  <c r="AN35" i="10"/>
  <c r="AK35" i="10"/>
  <c r="AF35" i="10"/>
  <c r="AD35" i="10"/>
  <c r="X35" i="10"/>
  <c r="U35" i="10"/>
  <c r="P35" i="10"/>
  <c r="K35" i="10"/>
  <c r="F35" i="10"/>
  <c r="E35" i="10"/>
  <c r="CT34" i="10"/>
  <c r="CU34" i="10"/>
  <c r="CV34" i="10"/>
  <c r="BX34" i="10"/>
  <c r="BQ34" i="10"/>
  <c r="BM34" i="10"/>
  <c r="BI34" i="10"/>
  <c r="AV34" i="10"/>
  <c r="AT34" i="10"/>
  <c r="AQ34" i="10"/>
  <c r="AN34" i="10"/>
  <c r="AK34" i="10"/>
  <c r="AF34" i="10"/>
  <c r="AD34" i="10"/>
  <c r="X34" i="10"/>
  <c r="U34" i="10"/>
  <c r="P34" i="10"/>
  <c r="K34" i="10"/>
  <c r="F34" i="10"/>
  <c r="E34" i="10"/>
  <c r="CT33" i="10"/>
  <c r="CU33" i="10"/>
  <c r="CV33" i="10"/>
  <c r="BX33" i="10"/>
  <c r="BQ33" i="10"/>
  <c r="BM33" i="10"/>
  <c r="BI33" i="10"/>
  <c r="AV33" i="10"/>
  <c r="AT33" i="10"/>
  <c r="AQ33" i="10"/>
  <c r="AN33" i="10"/>
  <c r="AK33" i="10"/>
  <c r="AF33" i="10"/>
  <c r="AD33" i="10"/>
  <c r="X33" i="10"/>
  <c r="U33" i="10"/>
  <c r="P33" i="10"/>
  <c r="K33" i="10"/>
  <c r="F33" i="10"/>
  <c r="CT32" i="10"/>
  <c r="CU32" i="10"/>
  <c r="CV32" i="10"/>
  <c r="BX32" i="10"/>
  <c r="BQ32" i="10"/>
  <c r="BM32" i="10"/>
  <c r="BI32" i="10"/>
  <c r="BH32" i="10"/>
  <c r="AV32" i="10"/>
  <c r="AT32" i="10"/>
  <c r="AQ32" i="10"/>
  <c r="AN32" i="10"/>
  <c r="AK32" i="10"/>
  <c r="AF32" i="10"/>
  <c r="AD32" i="10"/>
  <c r="X32" i="10"/>
  <c r="U32" i="10"/>
  <c r="P32" i="10"/>
  <c r="K32" i="10"/>
  <c r="F32" i="10"/>
  <c r="CT31" i="10"/>
  <c r="CU31" i="10"/>
  <c r="CV31" i="10"/>
  <c r="BX31" i="10"/>
  <c r="BQ31" i="10"/>
  <c r="BM31" i="10"/>
  <c r="BI31" i="10"/>
  <c r="AV31" i="10"/>
  <c r="AT31" i="10"/>
  <c r="AQ31" i="10"/>
  <c r="AN31" i="10"/>
  <c r="AK31" i="10"/>
  <c r="AF31" i="10"/>
  <c r="AD31" i="10"/>
  <c r="X31" i="10"/>
  <c r="U31" i="10"/>
  <c r="P31" i="10"/>
  <c r="F31" i="10"/>
  <c r="BG31" i="10"/>
  <c r="BA31" i="10"/>
  <c r="K31" i="10"/>
  <c r="CT30" i="10"/>
  <c r="CU30" i="10"/>
  <c r="CV30" i="10"/>
  <c r="BX30" i="10"/>
  <c r="BQ30" i="10"/>
  <c r="BM30" i="10"/>
  <c r="BI30" i="10"/>
  <c r="AV30" i="10"/>
  <c r="AT30" i="10"/>
  <c r="AQ30" i="10"/>
  <c r="AN30" i="10"/>
  <c r="AK30" i="10"/>
  <c r="AF30" i="10"/>
  <c r="AD30" i="10"/>
  <c r="X30" i="10"/>
  <c r="U30" i="10"/>
  <c r="P30" i="10"/>
  <c r="K30" i="10"/>
  <c r="F30" i="10"/>
  <c r="CT29" i="10"/>
  <c r="CU29" i="10"/>
  <c r="CV29" i="10"/>
  <c r="BX29" i="10"/>
  <c r="BQ29" i="10"/>
  <c r="BM29" i="10"/>
  <c r="BI29" i="10"/>
  <c r="AV29" i="10"/>
  <c r="AT29" i="10"/>
  <c r="AQ29" i="10"/>
  <c r="AN29" i="10"/>
  <c r="AK29" i="10"/>
  <c r="AF29" i="10"/>
  <c r="AD29" i="10"/>
  <c r="X29" i="10"/>
  <c r="U29" i="10"/>
  <c r="P29" i="10"/>
  <c r="K29" i="10"/>
  <c r="F29" i="10"/>
  <c r="BG29" i="10"/>
  <c r="BA29" i="10"/>
  <c r="CT28" i="10"/>
  <c r="CU28" i="10"/>
  <c r="CV28" i="10"/>
  <c r="BX28" i="10"/>
  <c r="BQ28" i="10"/>
  <c r="BM28" i="10"/>
  <c r="BI28" i="10"/>
  <c r="AV28" i="10"/>
  <c r="AT28" i="10"/>
  <c r="AQ28" i="10"/>
  <c r="AN28" i="10"/>
  <c r="AK28" i="10"/>
  <c r="AF28" i="10"/>
  <c r="AD28" i="10"/>
  <c r="AC28" i="10"/>
  <c r="X28" i="10"/>
  <c r="U28" i="10"/>
  <c r="P28" i="10"/>
  <c r="F28" i="10"/>
  <c r="K28" i="10"/>
  <c r="CE28" i="10"/>
  <c r="CF28" i="10"/>
  <c r="CG28" i="10"/>
  <c r="CT27" i="10"/>
  <c r="CU27" i="10"/>
  <c r="CV27" i="10"/>
  <c r="BX27" i="10"/>
  <c r="BQ27" i="10"/>
  <c r="BM27" i="10"/>
  <c r="BI27" i="10"/>
  <c r="AV27" i="10"/>
  <c r="AT27" i="10"/>
  <c r="AQ27" i="10"/>
  <c r="AN27" i="10"/>
  <c r="AK27" i="10"/>
  <c r="AF27" i="10"/>
  <c r="AD27" i="10"/>
  <c r="X27" i="10"/>
  <c r="U27" i="10"/>
  <c r="P27" i="10"/>
  <c r="K27" i="10"/>
  <c r="F27" i="10"/>
  <c r="CT26" i="10"/>
  <c r="CU26" i="10"/>
  <c r="CV26" i="10"/>
  <c r="BX26" i="10"/>
  <c r="BQ26" i="10"/>
  <c r="BM26" i="10"/>
  <c r="BI26" i="10"/>
  <c r="AV26" i="10"/>
  <c r="AT26" i="10"/>
  <c r="AQ26" i="10"/>
  <c r="AN26" i="10"/>
  <c r="AK26" i="10"/>
  <c r="AF26" i="10"/>
  <c r="AD26" i="10"/>
  <c r="X26" i="10"/>
  <c r="U26" i="10"/>
  <c r="P26" i="10"/>
  <c r="K26" i="10"/>
  <c r="F26" i="10"/>
  <c r="BG26" i="10"/>
  <c r="BA26" i="10"/>
  <c r="CT25" i="10"/>
  <c r="CU25" i="10"/>
  <c r="CV25" i="10"/>
  <c r="BX25" i="10"/>
  <c r="BQ25" i="10"/>
  <c r="BM25" i="10"/>
  <c r="BI25" i="10"/>
  <c r="AV25" i="10"/>
  <c r="AT25" i="10"/>
  <c r="AQ25" i="10"/>
  <c r="AN25" i="10"/>
  <c r="AK25" i="10"/>
  <c r="AF25" i="10"/>
  <c r="AD25" i="10"/>
  <c r="X25" i="10"/>
  <c r="U25" i="10"/>
  <c r="P25" i="10"/>
  <c r="K25" i="10"/>
  <c r="F25" i="10"/>
  <c r="BG25" i="10"/>
  <c r="BA25" i="10"/>
  <c r="CT24" i="10"/>
  <c r="CU24" i="10"/>
  <c r="CV24" i="10"/>
  <c r="BX24" i="10"/>
  <c r="BQ24" i="10"/>
  <c r="BM24" i="10"/>
  <c r="BI24" i="10"/>
  <c r="AV24" i="10"/>
  <c r="AT24" i="10"/>
  <c r="AQ24" i="10"/>
  <c r="AN24" i="10"/>
  <c r="AK24" i="10"/>
  <c r="AF24" i="10"/>
  <c r="AD24" i="10"/>
  <c r="X24" i="10"/>
  <c r="U24" i="10"/>
  <c r="P24" i="10"/>
  <c r="F24" i="10"/>
  <c r="BG24" i="10"/>
  <c r="BA24" i="10"/>
  <c r="K24" i="10"/>
  <c r="CT23" i="10"/>
  <c r="CU23" i="10"/>
  <c r="CV23" i="10"/>
  <c r="BX23" i="10"/>
  <c r="BQ23" i="10"/>
  <c r="BM23" i="10"/>
  <c r="BI23" i="10"/>
  <c r="AV23" i="10"/>
  <c r="AT23" i="10"/>
  <c r="AQ23" i="10"/>
  <c r="AN23" i="10"/>
  <c r="AK23" i="10"/>
  <c r="AF23" i="10"/>
  <c r="AD23" i="10"/>
  <c r="X23" i="10"/>
  <c r="U23" i="10"/>
  <c r="P23" i="10"/>
  <c r="K23" i="10"/>
  <c r="F23" i="10"/>
  <c r="CT22" i="10"/>
  <c r="CU22" i="10"/>
  <c r="CV22" i="10"/>
  <c r="BX22" i="10"/>
  <c r="BQ22" i="10"/>
  <c r="BI22" i="10"/>
  <c r="BM22" i="10"/>
  <c r="BH22" i="10"/>
  <c r="AV22" i="10"/>
  <c r="AT22" i="10"/>
  <c r="AQ22" i="10"/>
  <c r="AN22" i="10"/>
  <c r="AK22" i="10"/>
  <c r="AF22" i="10"/>
  <c r="AD22" i="10"/>
  <c r="X22" i="10"/>
  <c r="U22" i="10"/>
  <c r="P22" i="10"/>
  <c r="K22" i="10"/>
  <c r="F22" i="10"/>
  <c r="E22" i="10"/>
  <c r="CT21" i="10"/>
  <c r="CU21" i="10"/>
  <c r="CV21" i="10"/>
  <c r="BX21" i="10"/>
  <c r="BQ21" i="10"/>
  <c r="BM21" i="10"/>
  <c r="BI21" i="10"/>
  <c r="BH21" i="10"/>
  <c r="AV21" i="10"/>
  <c r="AT21" i="10"/>
  <c r="AQ21" i="10"/>
  <c r="AN21" i="10"/>
  <c r="AK21" i="10"/>
  <c r="AF21" i="10"/>
  <c r="AD21" i="10"/>
  <c r="DE21" i="10"/>
  <c r="DF21" i="10"/>
  <c r="DG21" i="10"/>
  <c r="X21" i="10"/>
  <c r="U21" i="10"/>
  <c r="P21" i="10"/>
  <c r="K21" i="10"/>
  <c r="F21" i="10"/>
  <c r="CT20" i="10"/>
  <c r="CU20" i="10"/>
  <c r="CV20" i="10"/>
  <c r="BX20" i="10"/>
  <c r="BQ20" i="10"/>
  <c r="BI20" i="10"/>
  <c r="BM20" i="10"/>
  <c r="BH20" i="10"/>
  <c r="AV20" i="10"/>
  <c r="AT20" i="10"/>
  <c r="AQ20" i="10"/>
  <c r="AN20" i="10"/>
  <c r="AK20" i="10"/>
  <c r="AD20" i="10"/>
  <c r="AF20" i="10"/>
  <c r="AC20" i="10"/>
  <c r="X20" i="10"/>
  <c r="U20" i="10"/>
  <c r="P20" i="10"/>
  <c r="K20" i="10"/>
  <c r="F20" i="10"/>
  <c r="CT19" i="10"/>
  <c r="CU19" i="10"/>
  <c r="CV19" i="10"/>
  <c r="BX19" i="10"/>
  <c r="BQ19" i="10"/>
  <c r="BM19" i="10"/>
  <c r="BI19" i="10"/>
  <c r="AV19" i="10"/>
  <c r="AT19" i="10"/>
  <c r="AQ19" i="10"/>
  <c r="AN19" i="10"/>
  <c r="AK19" i="10"/>
  <c r="AF19" i="10"/>
  <c r="AD19" i="10"/>
  <c r="X19" i="10"/>
  <c r="U19" i="10"/>
  <c r="P19" i="10"/>
  <c r="K19" i="10"/>
  <c r="F19" i="10"/>
  <c r="E19" i="10"/>
  <c r="CT18" i="10"/>
  <c r="CU18" i="10"/>
  <c r="CV18" i="10"/>
  <c r="BX18" i="10"/>
  <c r="BQ18" i="10"/>
  <c r="BM18" i="10"/>
  <c r="BI18" i="10"/>
  <c r="AV18" i="10"/>
  <c r="AT18" i="10"/>
  <c r="AQ18" i="10"/>
  <c r="AN18" i="10"/>
  <c r="AK18" i="10"/>
  <c r="AF18" i="10"/>
  <c r="AD18" i="10"/>
  <c r="X18" i="10"/>
  <c r="U18" i="10"/>
  <c r="P18" i="10"/>
  <c r="K18" i="10"/>
  <c r="F18" i="10"/>
  <c r="E18" i="10"/>
  <c r="CT17" i="10"/>
  <c r="CU17" i="10"/>
  <c r="CV17" i="10"/>
  <c r="BX17" i="10"/>
  <c r="BQ17" i="10"/>
  <c r="BM17" i="10"/>
  <c r="BI17" i="10"/>
  <c r="BH17" i="10"/>
  <c r="AV17" i="10"/>
  <c r="AT17" i="10"/>
  <c r="AQ17" i="10"/>
  <c r="AN17" i="10"/>
  <c r="AK17" i="10"/>
  <c r="AF17" i="10"/>
  <c r="AD17" i="10"/>
  <c r="X17" i="10"/>
  <c r="U17" i="10"/>
  <c r="P17" i="10"/>
  <c r="K17" i="10"/>
  <c r="F17" i="10"/>
  <c r="CT16" i="10"/>
  <c r="CU16" i="10"/>
  <c r="CV16" i="10"/>
  <c r="BX16" i="10"/>
  <c r="BQ16" i="10"/>
  <c r="BM16" i="10"/>
  <c r="BI16" i="10"/>
  <c r="AV16" i="10"/>
  <c r="AT16" i="10"/>
  <c r="AQ16" i="10"/>
  <c r="AN16" i="10"/>
  <c r="AK16" i="10"/>
  <c r="AF16" i="10"/>
  <c r="AD16" i="10"/>
  <c r="X16" i="10"/>
  <c r="U16" i="10"/>
  <c r="P16" i="10"/>
  <c r="F16" i="10"/>
  <c r="BG16" i="10"/>
  <c r="BA16" i="10"/>
  <c r="K16" i="10"/>
  <c r="CT15" i="10"/>
  <c r="CU15" i="10"/>
  <c r="CV15" i="10"/>
  <c r="BX15" i="10"/>
  <c r="BQ15" i="10"/>
  <c r="BM15" i="10"/>
  <c r="BI15" i="10"/>
  <c r="BH15" i="10"/>
  <c r="AV15" i="10"/>
  <c r="AT15" i="10"/>
  <c r="AQ15" i="10"/>
  <c r="AN15" i="10"/>
  <c r="AK15" i="10"/>
  <c r="AF15" i="10"/>
  <c r="AD15" i="10"/>
  <c r="AC15" i="10"/>
  <c r="X15" i="10"/>
  <c r="U15" i="10"/>
  <c r="P15" i="10"/>
  <c r="K15" i="10"/>
  <c r="F15" i="10"/>
  <c r="CT14" i="10"/>
  <c r="CU14" i="10"/>
  <c r="CV14" i="10"/>
  <c r="BX14" i="10"/>
  <c r="BQ14" i="10"/>
  <c r="BM14" i="10"/>
  <c r="BI14" i="10"/>
  <c r="AV14" i="10"/>
  <c r="AT14" i="10"/>
  <c r="AQ14" i="10"/>
  <c r="AN14" i="10"/>
  <c r="AK14" i="10"/>
  <c r="AF14" i="10"/>
  <c r="AD14" i="10"/>
  <c r="X14" i="10"/>
  <c r="U14" i="10"/>
  <c r="P14" i="10"/>
  <c r="K14" i="10"/>
  <c r="F14" i="10"/>
  <c r="DB14" i="10"/>
  <c r="DC14" i="10"/>
  <c r="DD14" i="10"/>
  <c r="CT13" i="10"/>
  <c r="CU13" i="10"/>
  <c r="CV13" i="10"/>
  <c r="BX13" i="10"/>
  <c r="BQ13" i="10"/>
  <c r="BM13" i="10"/>
  <c r="BI13" i="10"/>
  <c r="AV13" i="10"/>
  <c r="AT13" i="10"/>
  <c r="AQ13" i="10"/>
  <c r="AN13" i="10"/>
  <c r="AK13" i="10"/>
  <c r="AF13" i="10"/>
  <c r="AD13" i="10"/>
  <c r="AC13" i="10"/>
  <c r="X13" i="10"/>
  <c r="U13" i="10"/>
  <c r="P13" i="10"/>
  <c r="K13" i="10"/>
  <c r="F13" i="10"/>
  <c r="BG13" i="10"/>
  <c r="BA13" i="10"/>
  <c r="CT12" i="10"/>
  <c r="CU12" i="10"/>
  <c r="CV12" i="10"/>
  <c r="BX12" i="10"/>
  <c r="BQ12" i="10"/>
  <c r="BM12" i="10"/>
  <c r="BI12" i="10"/>
  <c r="AV12" i="10"/>
  <c r="AT12" i="10"/>
  <c r="AQ12" i="10"/>
  <c r="AN12" i="10"/>
  <c r="AK12" i="10"/>
  <c r="AF12" i="10"/>
  <c r="AD12" i="10"/>
  <c r="X12" i="10"/>
  <c r="U12" i="10"/>
  <c r="P12" i="10"/>
  <c r="F12" i="10"/>
  <c r="BG12" i="10"/>
  <c r="BA12" i="10"/>
  <c r="DK12" i="10"/>
  <c r="DL12" i="10"/>
  <c r="DM12" i="10"/>
  <c r="K12" i="10"/>
  <c r="CT11" i="10"/>
  <c r="CU11" i="10"/>
  <c r="CV11" i="10"/>
  <c r="BX11" i="10"/>
  <c r="BQ11" i="10"/>
  <c r="BM11" i="10"/>
  <c r="BI11" i="10"/>
  <c r="BH11" i="10"/>
  <c r="AV11" i="10"/>
  <c r="AT11" i="10"/>
  <c r="AQ11" i="10"/>
  <c r="AD11" i="10"/>
  <c r="AF11" i="10"/>
  <c r="AK11" i="10"/>
  <c r="AN11" i="10"/>
  <c r="AC11" i="10"/>
  <c r="DE11" i="10"/>
  <c r="DF11" i="10"/>
  <c r="DG11" i="10"/>
  <c r="X11" i="10"/>
  <c r="U11" i="10"/>
  <c r="P11" i="10"/>
  <c r="K11" i="10"/>
  <c r="F11" i="10"/>
  <c r="CT10" i="10"/>
  <c r="CU10" i="10"/>
  <c r="CV10" i="10"/>
  <c r="BX10" i="10"/>
  <c r="BQ10" i="10"/>
  <c r="BM10" i="10"/>
  <c r="BI10" i="10"/>
  <c r="AV10" i="10"/>
  <c r="AT10" i="10"/>
  <c r="AQ10" i="10"/>
  <c r="AN10" i="10"/>
  <c r="AK10" i="10"/>
  <c r="AF10" i="10"/>
  <c r="AD10" i="10"/>
  <c r="X10" i="10"/>
  <c r="U10" i="10"/>
  <c r="P10" i="10"/>
  <c r="K10" i="10"/>
  <c r="F10" i="10"/>
  <c r="CT9" i="10"/>
  <c r="CU9" i="10"/>
  <c r="CV9" i="10"/>
  <c r="BX9" i="10"/>
  <c r="BQ9" i="10"/>
  <c r="BM9" i="10"/>
  <c r="BI9" i="10"/>
  <c r="AV9" i="10"/>
  <c r="AT9" i="10"/>
  <c r="AQ9" i="10"/>
  <c r="AN9" i="10"/>
  <c r="AK9" i="10"/>
  <c r="AD9" i="10"/>
  <c r="AF9" i="10"/>
  <c r="CI9" i="10"/>
  <c r="CJ9" i="10"/>
  <c r="CK9" i="10"/>
  <c r="X9" i="10"/>
  <c r="U9" i="10"/>
  <c r="P9" i="10"/>
  <c r="F9" i="10"/>
  <c r="BG9" i="10"/>
  <c r="BA9" i="10"/>
  <c r="K9" i="10"/>
  <c r="CT8" i="10"/>
  <c r="CU8" i="10"/>
  <c r="CV8" i="10"/>
  <c r="BX8" i="10"/>
  <c r="BQ8" i="10"/>
  <c r="BM8" i="10"/>
  <c r="BI8" i="10"/>
  <c r="AV8" i="10"/>
  <c r="AT8" i="10"/>
  <c r="AQ8" i="10"/>
  <c r="AN8" i="10"/>
  <c r="AK8" i="10"/>
  <c r="AF8" i="10"/>
  <c r="AD8" i="10"/>
  <c r="X8" i="10"/>
  <c r="U8" i="10"/>
  <c r="P8" i="10"/>
  <c r="K8" i="10"/>
  <c r="F8" i="10"/>
  <c r="BG8" i="10"/>
  <c r="BA8" i="10"/>
  <c r="DK8" i="10"/>
  <c r="DL8" i="10"/>
  <c r="DM8" i="10"/>
  <c r="CT7" i="10"/>
  <c r="CU7" i="10"/>
  <c r="CV7" i="10"/>
  <c r="BX7" i="10"/>
  <c r="BQ7" i="10"/>
  <c r="BM7" i="10"/>
  <c r="BI7" i="10"/>
  <c r="BH7" i="10"/>
  <c r="AV7" i="10"/>
  <c r="AT7" i="10"/>
  <c r="AQ7" i="10"/>
  <c r="AN7" i="10"/>
  <c r="AK7" i="10"/>
  <c r="AF7" i="10"/>
  <c r="AD7" i="10"/>
  <c r="X7" i="10"/>
  <c r="U7" i="10"/>
  <c r="P7" i="10"/>
  <c r="K7" i="10"/>
  <c r="F7" i="10"/>
  <c r="CT6" i="10"/>
  <c r="CU6" i="10"/>
  <c r="CV6" i="10"/>
  <c r="BX6" i="10"/>
  <c r="BQ6" i="10"/>
  <c r="BM6" i="10"/>
  <c r="BI6" i="10"/>
  <c r="AV6" i="10"/>
  <c r="AT6" i="10"/>
  <c r="AQ6" i="10"/>
  <c r="AN6" i="10"/>
  <c r="AK6" i="10"/>
  <c r="AF6" i="10"/>
  <c r="AD6" i="10"/>
  <c r="X6" i="10"/>
  <c r="U6" i="10"/>
  <c r="P6" i="10"/>
  <c r="K6" i="10"/>
  <c r="F6" i="10"/>
  <c r="CT5" i="10"/>
  <c r="CU5" i="10"/>
  <c r="CV5" i="10"/>
  <c r="BX5" i="10"/>
  <c r="BQ5" i="10"/>
  <c r="BM5" i="10"/>
  <c r="BI5" i="10"/>
  <c r="AV5" i="10"/>
  <c r="AT5" i="10"/>
  <c r="AQ5" i="10"/>
  <c r="AN5" i="10"/>
  <c r="AK5" i="10"/>
  <c r="AF5" i="10"/>
  <c r="AD5" i="10"/>
  <c r="X5" i="10"/>
  <c r="U5" i="10"/>
  <c r="P5" i="10"/>
  <c r="K5" i="10"/>
  <c r="F5" i="10"/>
  <c r="E5" i="10"/>
  <c r="CT4" i="10"/>
  <c r="CU4" i="10"/>
  <c r="CV4" i="10"/>
  <c r="BX4" i="10"/>
  <c r="BQ4" i="10"/>
  <c r="BM4" i="10"/>
  <c r="BI4" i="10"/>
  <c r="BH4" i="10"/>
  <c r="AV4" i="10"/>
  <c r="AT4" i="10"/>
  <c r="AQ4" i="10"/>
  <c r="AN4" i="10"/>
  <c r="AK4" i="10"/>
  <c r="AF4" i="10"/>
  <c r="AD4" i="10"/>
  <c r="X4" i="10"/>
  <c r="U4" i="10"/>
  <c r="P4" i="10"/>
  <c r="K4" i="10"/>
  <c r="F4" i="10"/>
  <c r="CT3" i="10"/>
  <c r="CU3" i="10"/>
  <c r="CV3" i="10"/>
  <c r="BX3" i="10"/>
  <c r="BQ3" i="10"/>
  <c r="BM3" i="10"/>
  <c r="BI3" i="10"/>
  <c r="AV3" i="10"/>
  <c r="AT3" i="10"/>
  <c r="AQ3" i="10"/>
  <c r="AN3" i="10"/>
  <c r="AK3" i="10"/>
  <c r="AF3" i="10"/>
  <c r="AD3" i="10"/>
  <c r="X3" i="10"/>
  <c r="U3" i="10"/>
  <c r="P3" i="10"/>
  <c r="K3" i="10"/>
  <c r="F3" i="10"/>
  <c r="E3" i="10"/>
  <c r="CT2" i="10"/>
  <c r="CU2" i="10"/>
  <c r="CV2" i="10"/>
  <c r="BX2" i="10"/>
  <c r="BQ2" i="10"/>
  <c r="BM2" i="10"/>
  <c r="BI2" i="10"/>
  <c r="AV2" i="10"/>
  <c r="AT2" i="10"/>
  <c r="AQ2" i="10"/>
  <c r="AN2" i="10"/>
  <c r="AK2" i="10"/>
  <c r="AF2" i="10"/>
  <c r="AD2" i="10"/>
  <c r="X2" i="10"/>
  <c r="U2" i="10"/>
  <c r="P2" i="10"/>
  <c r="K2" i="10"/>
  <c r="F2" i="10"/>
  <c r="BG2" i="10"/>
  <c r="BA2" i="10"/>
  <c r="CS130" i="8"/>
  <c r="CT130" i="8"/>
  <c r="CU130" i="8"/>
  <c r="BW130" i="8"/>
  <c r="BQ130" i="8"/>
  <c r="BM130" i="8"/>
  <c r="BI130" i="8"/>
  <c r="AV130" i="8"/>
  <c r="AT130" i="8"/>
  <c r="AQ130" i="8"/>
  <c r="AN130" i="8"/>
  <c r="AK130" i="8"/>
  <c r="AF130" i="8"/>
  <c r="AD130" i="8"/>
  <c r="X130" i="8"/>
  <c r="U130" i="8"/>
  <c r="P130" i="8"/>
  <c r="F130" i="8"/>
  <c r="K130" i="8"/>
  <c r="DA130" i="8"/>
  <c r="DB130" i="8"/>
  <c r="DC130" i="8"/>
  <c r="CS129" i="8"/>
  <c r="CT129" i="8"/>
  <c r="CU129" i="8"/>
  <c r="BW129" i="8"/>
  <c r="BQ129" i="8"/>
  <c r="BM129" i="8"/>
  <c r="BI129" i="8"/>
  <c r="BH129" i="8"/>
  <c r="AV129" i="8"/>
  <c r="AT129" i="8"/>
  <c r="AQ129" i="8"/>
  <c r="AN129" i="8"/>
  <c r="AK129" i="8"/>
  <c r="AF129" i="8"/>
  <c r="AD129" i="8"/>
  <c r="X129" i="8"/>
  <c r="U129" i="8"/>
  <c r="P129" i="8"/>
  <c r="K129" i="8"/>
  <c r="F129" i="8"/>
  <c r="CS128" i="8"/>
  <c r="CT128" i="8"/>
  <c r="CU128" i="8"/>
  <c r="BW128" i="8"/>
  <c r="BQ128" i="8"/>
  <c r="BM128" i="8"/>
  <c r="BI128" i="8"/>
  <c r="AV128" i="8"/>
  <c r="AT128" i="8"/>
  <c r="AQ128" i="8"/>
  <c r="AN128" i="8"/>
  <c r="AK128" i="8"/>
  <c r="AF128" i="8"/>
  <c r="AD128" i="8"/>
  <c r="X128" i="8"/>
  <c r="U128" i="8"/>
  <c r="P128" i="8"/>
  <c r="K128" i="8"/>
  <c r="F128" i="8"/>
  <c r="CS127" i="8"/>
  <c r="CT127" i="8"/>
  <c r="CU127" i="8"/>
  <c r="BW127" i="8"/>
  <c r="BQ127" i="8"/>
  <c r="BM127" i="8"/>
  <c r="BI127" i="8"/>
  <c r="BH127" i="8"/>
  <c r="AV127" i="8"/>
  <c r="AT127" i="8"/>
  <c r="AQ127" i="8"/>
  <c r="AN127" i="8"/>
  <c r="AK127" i="8"/>
  <c r="AF127" i="8"/>
  <c r="AD127" i="8"/>
  <c r="DD127" i="8"/>
  <c r="DE127" i="8"/>
  <c r="DF127" i="8"/>
  <c r="X127" i="8"/>
  <c r="U127" i="8"/>
  <c r="P127" i="8"/>
  <c r="K127" i="8"/>
  <c r="F127" i="8"/>
  <c r="CS126" i="8"/>
  <c r="CT126" i="8"/>
  <c r="CU126" i="8"/>
  <c r="BW126" i="8"/>
  <c r="BQ126" i="8"/>
  <c r="BM126" i="8"/>
  <c r="BI126" i="8"/>
  <c r="BH126" i="8"/>
  <c r="AV126" i="8"/>
  <c r="AT126" i="8"/>
  <c r="AQ126" i="8"/>
  <c r="AN126" i="8"/>
  <c r="AK126" i="8"/>
  <c r="AF126" i="8"/>
  <c r="AD126" i="8"/>
  <c r="X126" i="8"/>
  <c r="U126" i="8"/>
  <c r="P126" i="8"/>
  <c r="K126" i="8"/>
  <c r="F126" i="8"/>
  <c r="CS125" i="8"/>
  <c r="CT125" i="8"/>
  <c r="CU125" i="8"/>
  <c r="BW125" i="8"/>
  <c r="BQ125" i="8"/>
  <c r="BM125" i="8"/>
  <c r="BI125" i="8"/>
  <c r="AV125" i="8"/>
  <c r="AT125" i="8"/>
  <c r="AQ125" i="8"/>
  <c r="AN125" i="8"/>
  <c r="AK125" i="8"/>
  <c r="AF125" i="8"/>
  <c r="AD125" i="8"/>
  <c r="X125" i="8"/>
  <c r="U125" i="8"/>
  <c r="P125" i="8"/>
  <c r="K125" i="8"/>
  <c r="F125" i="8"/>
  <c r="E125" i="8"/>
  <c r="CS124" i="8"/>
  <c r="CT124" i="8"/>
  <c r="CU124" i="8"/>
  <c r="BW124" i="8"/>
  <c r="BQ124" i="8"/>
  <c r="BM124" i="8"/>
  <c r="BI124" i="8"/>
  <c r="AV124" i="8"/>
  <c r="AT124" i="8"/>
  <c r="AQ124" i="8"/>
  <c r="AN124" i="8"/>
  <c r="AK124" i="8"/>
  <c r="AD124" i="8"/>
  <c r="AF124" i="8"/>
  <c r="DD124" i="8"/>
  <c r="DE124" i="8"/>
  <c r="DF124" i="8"/>
  <c r="X124" i="8"/>
  <c r="U124" i="8"/>
  <c r="P124" i="8"/>
  <c r="K124" i="8"/>
  <c r="F124" i="8"/>
  <c r="CS123" i="8"/>
  <c r="CT123" i="8"/>
  <c r="CU123" i="8"/>
  <c r="BW123" i="8"/>
  <c r="BQ123" i="8"/>
  <c r="BM123" i="8"/>
  <c r="BI123" i="8"/>
  <c r="AV123" i="8"/>
  <c r="AT123" i="8"/>
  <c r="AQ123" i="8"/>
  <c r="AN123" i="8"/>
  <c r="AK123" i="8"/>
  <c r="AF123" i="8"/>
  <c r="AD123" i="8"/>
  <c r="CH123" i="8"/>
  <c r="CI123" i="8"/>
  <c r="CJ123" i="8"/>
  <c r="X123" i="8"/>
  <c r="U123" i="8"/>
  <c r="P123" i="8"/>
  <c r="K123" i="8"/>
  <c r="F123" i="8"/>
  <c r="BG123" i="8"/>
  <c r="BA123" i="8"/>
  <c r="CS122" i="8"/>
  <c r="CT122" i="8"/>
  <c r="CU122" i="8"/>
  <c r="BW122" i="8"/>
  <c r="BQ122" i="8"/>
  <c r="BM122" i="8"/>
  <c r="BI122" i="8"/>
  <c r="AV122" i="8"/>
  <c r="AT122" i="8"/>
  <c r="AQ122" i="8"/>
  <c r="AN122" i="8"/>
  <c r="AK122" i="8"/>
  <c r="AD122" i="8"/>
  <c r="AF122" i="8"/>
  <c r="AC122" i="8"/>
  <c r="X122" i="8"/>
  <c r="U122" i="8"/>
  <c r="P122" i="8"/>
  <c r="K122" i="8"/>
  <c r="F122" i="8"/>
  <c r="BG122" i="8"/>
  <c r="BA122" i="8"/>
  <c r="CS121" i="8"/>
  <c r="CT121" i="8"/>
  <c r="CU121" i="8"/>
  <c r="BW121" i="8"/>
  <c r="BQ121" i="8"/>
  <c r="BM121" i="8"/>
  <c r="BI121" i="8"/>
  <c r="AV121" i="8"/>
  <c r="AT121" i="8"/>
  <c r="AQ121" i="8"/>
  <c r="AN121" i="8"/>
  <c r="AK121" i="8"/>
  <c r="AF121" i="8"/>
  <c r="AD121" i="8"/>
  <c r="X121" i="8"/>
  <c r="U121" i="8"/>
  <c r="P121" i="8"/>
  <c r="K121" i="8"/>
  <c r="F121" i="8"/>
  <c r="E121" i="8"/>
  <c r="CS120" i="8"/>
  <c r="CT120" i="8"/>
  <c r="CU120" i="8"/>
  <c r="BW120" i="8"/>
  <c r="BQ120" i="8"/>
  <c r="BM120" i="8"/>
  <c r="BI120" i="8"/>
  <c r="AV120" i="8"/>
  <c r="AT120" i="8"/>
  <c r="AQ120" i="8"/>
  <c r="AN120" i="8"/>
  <c r="AK120" i="8"/>
  <c r="AF120" i="8"/>
  <c r="AD120" i="8"/>
  <c r="X120" i="8"/>
  <c r="U120" i="8"/>
  <c r="P120" i="8"/>
  <c r="K120" i="8"/>
  <c r="F120" i="8"/>
  <c r="CS119" i="8"/>
  <c r="CT119" i="8"/>
  <c r="CU119" i="8"/>
  <c r="BW119" i="8"/>
  <c r="BQ119" i="8"/>
  <c r="BM119" i="8"/>
  <c r="BI119" i="8"/>
  <c r="AV119" i="8"/>
  <c r="AT119" i="8"/>
  <c r="AQ119" i="8"/>
  <c r="AN119" i="8"/>
  <c r="AK119" i="8"/>
  <c r="AF119" i="8"/>
  <c r="AD119" i="8"/>
  <c r="X119" i="8"/>
  <c r="U119" i="8"/>
  <c r="P119" i="8"/>
  <c r="K119" i="8"/>
  <c r="F119" i="8"/>
  <c r="CS118" i="8"/>
  <c r="CT118" i="8"/>
  <c r="CU118" i="8"/>
  <c r="BW118" i="8"/>
  <c r="BQ118" i="8"/>
  <c r="BM118" i="8"/>
  <c r="BI118" i="8"/>
  <c r="AV118" i="8"/>
  <c r="AT118" i="8"/>
  <c r="AQ118" i="8"/>
  <c r="AN118" i="8"/>
  <c r="AK118" i="8"/>
  <c r="AF118" i="8"/>
  <c r="AD118" i="8"/>
  <c r="X118" i="8"/>
  <c r="U118" i="8"/>
  <c r="P118" i="8"/>
  <c r="K118" i="8"/>
  <c r="F118" i="8"/>
  <c r="CS117" i="8"/>
  <c r="CT117" i="8"/>
  <c r="CU117" i="8"/>
  <c r="BW117" i="8"/>
  <c r="BQ117" i="8"/>
  <c r="BM117" i="8"/>
  <c r="BI117" i="8"/>
  <c r="AV117" i="8"/>
  <c r="AT117" i="8"/>
  <c r="AQ117" i="8"/>
  <c r="AN117" i="8"/>
  <c r="AK117" i="8"/>
  <c r="AF117" i="8"/>
  <c r="AD117" i="8"/>
  <c r="X117" i="8"/>
  <c r="U117" i="8"/>
  <c r="P117" i="8"/>
  <c r="K117" i="8"/>
  <c r="F117" i="8"/>
  <c r="CS116" i="8"/>
  <c r="CT116" i="8"/>
  <c r="CU116" i="8"/>
  <c r="BW116" i="8"/>
  <c r="BQ116" i="8"/>
  <c r="BM116" i="8"/>
  <c r="BI116" i="8"/>
  <c r="AV116" i="8"/>
  <c r="AT116" i="8"/>
  <c r="AQ116" i="8"/>
  <c r="AN116" i="8"/>
  <c r="AK116" i="8"/>
  <c r="AF116" i="8"/>
  <c r="AD116" i="8"/>
  <c r="X116" i="8"/>
  <c r="U116" i="8"/>
  <c r="P116" i="8"/>
  <c r="K116" i="8"/>
  <c r="F116" i="8"/>
  <c r="CS115" i="8"/>
  <c r="CT115" i="8"/>
  <c r="CU115" i="8"/>
  <c r="BW115" i="8"/>
  <c r="BQ115" i="8"/>
  <c r="BM115" i="8"/>
  <c r="BI115" i="8"/>
  <c r="AV115" i="8"/>
  <c r="AT115" i="8"/>
  <c r="AQ115" i="8"/>
  <c r="AN115" i="8"/>
  <c r="AK115" i="8"/>
  <c r="AF115" i="8"/>
  <c r="AD115" i="8"/>
  <c r="X115" i="8"/>
  <c r="U115" i="8"/>
  <c r="P115" i="8"/>
  <c r="K115" i="8"/>
  <c r="F115" i="8"/>
  <c r="DA115" i="8"/>
  <c r="DB115" i="8"/>
  <c r="DC115" i="8"/>
  <c r="CS114" i="8"/>
  <c r="CT114" i="8"/>
  <c r="CU114" i="8"/>
  <c r="BW114" i="8"/>
  <c r="BQ114" i="8"/>
  <c r="BM114" i="8"/>
  <c r="BI114" i="8"/>
  <c r="AV114" i="8"/>
  <c r="AT114" i="8"/>
  <c r="AQ114" i="8"/>
  <c r="AN114" i="8"/>
  <c r="AK114" i="8"/>
  <c r="AF114" i="8"/>
  <c r="AD114" i="8"/>
  <c r="X114" i="8"/>
  <c r="U114" i="8"/>
  <c r="P114" i="8"/>
  <c r="K114" i="8"/>
  <c r="F114" i="8"/>
  <c r="CD114" i="8"/>
  <c r="CE114" i="8"/>
  <c r="CF114" i="8"/>
  <c r="CS113" i="8"/>
  <c r="CT113" i="8"/>
  <c r="CU113" i="8"/>
  <c r="BW113" i="8"/>
  <c r="BQ113" i="8"/>
  <c r="BM113" i="8"/>
  <c r="BI113" i="8"/>
  <c r="AV113" i="8"/>
  <c r="AT113" i="8"/>
  <c r="AQ113" i="8"/>
  <c r="AN113" i="8"/>
  <c r="AK113" i="8"/>
  <c r="AF113" i="8"/>
  <c r="AD113" i="8"/>
  <c r="X113" i="8"/>
  <c r="U113" i="8"/>
  <c r="P113" i="8"/>
  <c r="K113" i="8"/>
  <c r="F113" i="8"/>
  <c r="CS112" i="8"/>
  <c r="CT112" i="8"/>
  <c r="CU112" i="8"/>
  <c r="BW112" i="8"/>
  <c r="BQ112" i="8"/>
  <c r="BM112" i="8"/>
  <c r="BI112" i="8"/>
  <c r="BH112" i="8"/>
  <c r="AV112" i="8"/>
  <c r="AT112" i="8"/>
  <c r="AQ112" i="8"/>
  <c r="AN112" i="8"/>
  <c r="AK112" i="8"/>
  <c r="AF112" i="8"/>
  <c r="AD112" i="8"/>
  <c r="X112" i="8"/>
  <c r="U112" i="8"/>
  <c r="P112" i="8"/>
  <c r="K112" i="8"/>
  <c r="F112" i="8"/>
  <c r="CS111" i="8"/>
  <c r="CT111" i="8"/>
  <c r="CU111" i="8"/>
  <c r="BW111" i="8"/>
  <c r="BQ111" i="8"/>
  <c r="BM111" i="8"/>
  <c r="BI111" i="8"/>
  <c r="AV111" i="8"/>
  <c r="AT111" i="8"/>
  <c r="AQ111" i="8"/>
  <c r="AN111" i="8"/>
  <c r="AK111" i="8"/>
  <c r="AF111" i="8"/>
  <c r="AD111" i="8"/>
  <c r="X111" i="8"/>
  <c r="U111" i="8"/>
  <c r="P111" i="8"/>
  <c r="K111" i="8"/>
  <c r="F111" i="8"/>
  <c r="CD111" i="8"/>
  <c r="CE111" i="8"/>
  <c r="CF111" i="8"/>
  <c r="CS110" i="8"/>
  <c r="CT110" i="8"/>
  <c r="CU110" i="8"/>
  <c r="BW110" i="8"/>
  <c r="BQ110" i="8"/>
  <c r="BM110" i="8"/>
  <c r="BI110" i="8"/>
  <c r="AV110" i="8"/>
  <c r="AT110" i="8"/>
  <c r="AQ110" i="8"/>
  <c r="AN110" i="8"/>
  <c r="AK110" i="8"/>
  <c r="AF110" i="8"/>
  <c r="AD110" i="8"/>
  <c r="X110" i="8"/>
  <c r="U110" i="8"/>
  <c r="P110" i="8"/>
  <c r="K110" i="8"/>
  <c r="F110" i="8"/>
  <c r="DA110" i="8"/>
  <c r="DB110" i="8"/>
  <c r="DC110" i="8"/>
  <c r="CS109" i="8"/>
  <c r="CT109" i="8"/>
  <c r="CU109" i="8"/>
  <c r="BW109" i="8"/>
  <c r="BQ109" i="8"/>
  <c r="BM109" i="8"/>
  <c r="BI109" i="8"/>
  <c r="AV109" i="8"/>
  <c r="AT109" i="8"/>
  <c r="AQ109" i="8"/>
  <c r="AN109" i="8"/>
  <c r="AK109" i="8"/>
  <c r="AF109" i="8"/>
  <c r="AD109" i="8"/>
  <c r="X109" i="8"/>
  <c r="U109" i="8"/>
  <c r="P109" i="8"/>
  <c r="K109" i="8"/>
  <c r="F109" i="8"/>
  <c r="CS108" i="8"/>
  <c r="CT108" i="8"/>
  <c r="CU108" i="8"/>
  <c r="BW108" i="8"/>
  <c r="BQ108" i="8"/>
  <c r="BM108" i="8"/>
  <c r="BI108" i="8"/>
  <c r="BH108" i="8"/>
  <c r="AV108" i="8"/>
  <c r="AT108" i="8"/>
  <c r="AQ108" i="8"/>
  <c r="AN108" i="8"/>
  <c r="AK108" i="8"/>
  <c r="AF108" i="8"/>
  <c r="AD108" i="8"/>
  <c r="AC108" i="8"/>
  <c r="X108" i="8"/>
  <c r="U108" i="8"/>
  <c r="P108" i="8"/>
  <c r="K108" i="8"/>
  <c r="F108" i="8"/>
  <c r="BG108" i="8"/>
  <c r="BA108" i="8"/>
  <c r="CS107" i="8"/>
  <c r="CT107" i="8"/>
  <c r="CU107" i="8"/>
  <c r="BW107" i="8"/>
  <c r="BQ107" i="8"/>
  <c r="BM107" i="8"/>
  <c r="BI107" i="8"/>
  <c r="AV107" i="8"/>
  <c r="AT107" i="8"/>
  <c r="AQ107" i="8"/>
  <c r="AN107" i="8"/>
  <c r="AK107" i="8"/>
  <c r="AF107" i="8"/>
  <c r="AD107" i="8"/>
  <c r="X107" i="8"/>
  <c r="U107" i="8"/>
  <c r="P107" i="8"/>
  <c r="K107" i="8"/>
  <c r="F107" i="8"/>
  <c r="CS106" i="8"/>
  <c r="CT106" i="8"/>
  <c r="CU106" i="8"/>
  <c r="BW106" i="8"/>
  <c r="BQ106" i="8"/>
  <c r="BM106" i="8"/>
  <c r="BI106" i="8"/>
  <c r="AV106" i="8"/>
  <c r="AT106" i="8"/>
  <c r="AQ106" i="8"/>
  <c r="AN106" i="8"/>
  <c r="AK106" i="8"/>
  <c r="AF106" i="8"/>
  <c r="AD106" i="8"/>
  <c r="AC106" i="8"/>
  <c r="X106" i="8"/>
  <c r="U106" i="8"/>
  <c r="P106" i="8"/>
  <c r="K106" i="8"/>
  <c r="F106" i="8"/>
  <c r="CS105" i="8"/>
  <c r="CT105" i="8"/>
  <c r="CU105" i="8"/>
  <c r="BW105" i="8"/>
  <c r="BQ105" i="8"/>
  <c r="BM105" i="8"/>
  <c r="BI105" i="8"/>
  <c r="AV105" i="8"/>
  <c r="AT105" i="8"/>
  <c r="AQ105" i="8"/>
  <c r="AN105" i="8"/>
  <c r="AK105" i="8"/>
  <c r="AF105" i="8"/>
  <c r="AD105" i="8"/>
  <c r="X105" i="8"/>
  <c r="U105" i="8"/>
  <c r="P105" i="8"/>
  <c r="K105" i="8"/>
  <c r="F105" i="8"/>
  <c r="BG105" i="8"/>
  <c r="BA105" i="8"/>
  <c r="CS104" i="8"/>
  <c r="CT104" i="8"/>
  <c r="CU104" i="8"/>
  <c r="BW104" i="8"/>
  <c r="BQ104" i="8"/>
  <c r="BM104" i="8"/>
  <c r="BI104" i="8"/>
  <c r="BH104" i="8"/>
  <c r="AV104" i="8"/>
  <c r="AT104" i="8"/>
  <c r="AQ104" i="8"/>
  <c r="AN104" i="8"/>
  <c r="AK104" i="8"/>
  <c r="AF104" i="8"/>
  <c r="AD104" i="8"/>
  <c r="X104" i="8"/>
  <c r="U104" i="8"/>
  <c r="P104" i="8"/>
  <c r="K104" i="8"/>
  <c r="F104" i="8"/>
  <c r="BG104" i="8"/>
  <c r="BA104" i="8"/>
  <c r="CS103" i="8"/>
  <c r="CT103" i="8"/>
  <c r="CU103" i="8"/>
  <c r="BW103" i="8"/>
  <c r="BQ103" i="8"/>
  <c r="BM103" i="8"/>
  <c r="BI103" i="8"/>
  <c r="BH103" i="8"/>
  <c r="AV103" i="8"/>
  <c r="AT103" i="8"/>
  <c r="AQ103" i="8"/>
  <c r="AN103" i="8"/>
  <c r="AK103" i="8"/>
  <c r="AF103" i="8"/>
  <c r="AD103" i="8"/>
  <c r="X103" i="8"/>
  <c r="U103" i="8"/>
  <c r="P103" i="8"/>
  <c r="K103" i="8"/>
  <c r="F103" i="8"/>
  <c r="DA103" i="8"/>
  <c r="CS102" i="8"/>
  <c r="CT102" i="8"/>
  <c r="CU102" i="8"/>
  <c r="BW102" i="8"/>
  <c r="BQ102" i="8"/>
  <c r="BM102" i="8"/>
  <c r="BI102" i="8"/>
  <c r="BH102" i="8"/>
  <c r="AV102" i="8"/>
  <c r="AT102" i="8"/>
  <c r="AQ102" i="8"/>
  <c r="AN102" i="8"/>
  <c r="AK102" i="8"/>
  <c r="AF102" i="8"/>
  <c r="AD102" i="8"/>
  <c r="X102" i="8"/>
  <c r="U102" i="8"/>
  <c r="P102" i="8"/>
  <c r="K102" i="8"/>
  <c r="F102" i="8"/>
  <c r="CS101" i="8"/>
  <c r="CT101" i="8"/>
  <c r="CU101" i="8"/>
  <c r="BW101" i="8"/>
  <c r="BQ101" i="8"/>
  <c r="BM101" i="8"/>
  <c r="BI101" i="8"/>
  <c r="AV101" i="8"/>
  <c r="AT101" i="8"/>
  <c r="AQ101" i="8"/>
  <c r="AN101" i="8"/>
  <c r="AK101" i="8"/>
  <c r="AF101" i="8"/>
  <c r="AD101" i="8"/>
  <c r="X101" i="8"/>
  <c r="U101" i="8"/>
  <c r="P101" i="8"/>
  <c r="K101" i="8"/>
  <c r="F101" i="8"/>
  <c r="CS100" i="8"/>
  <c r="CT100" i="8"/>
  <c r="CU100" i="8"/>
  <c r="BW100" i="8"/>
  <c r="BQ100" i="8"/>
  <c r="BM100" i="8"/>
  <c r="BI100" i="8"/>
  <c r="BH100" i="8"/>
  <c r="AV100" i="8"/>
  <c r="AT100" i="8"/>
  <c r="AQ100" i="8"/>
  <c r="AN100" i="8"/>
  <c r="AK100" i="8"/>
  <c r="AF100" i="8"/>
  <c r="AD100" i="8"/>
  <c r="DD100" i="8"/>
  <c r="DE100" i="8"/>
  <c r="DF100" i="8"/>
  <c r="CH100" i="8"/>
  <c r="CI100" i="8"/>
  <c r="CJ100" i="8"/>
  <c r="X100" i="8"/>
  <c r="U100" i="8"/>
  <c r="P100" i="8"/>
  <c r="K100" i="8"/>
  <c r="F100" i="8"/>
  <c r="CS99" i="8"/>
  <c r="CT99" i="8"/>
  <c r="CU99" i="8"/>
  <c r="BW99" i="8"/>
  <c r="BQ99" i="8"/>
  <c r="BM99" i="8"/>
  <c r="BI99" i="8"/>
  <c r="AV99" i="8"/>
  <c r="AT99" i="8"/>
  <c r="AQ99" i="8"/>
  <c r="AN99" i="8"/>
  <c r="AK99" i="8"/>
  <c r="AF99" i="8"/>
  <c r="AD99" i="8"/>
  <c r="X99" i="8"/>
  <c r="U99" i="8"/>
  <c r="P99" i="8"/>
  <c r="K99" i="8"/>
  <c r="F99" i="8"/>
  <c r="BG99" i="8"/>
  <c r="BA99" i="8"/>
  <c r="CS98" i="8"/>
  <c r="CT98" i="8"/>
  <c r="CU98" i="8"/>
  <c r="BW98" i="8"/>
  <c r="BQ98" i="8"/>
  <c r="BM98" i="8"/>
  <c r="BI98" i="8"/>
  <c r="AV98" i="8"/>
  <c r="AT98" i="8"/>
  <c r="AQ98" i="8"/>
  <c r="AN98" i="8"/>
  <c r="AK98" i="8"/>
  <c r="AF98" i="8"/>
  <c r="AD98" i="8"/>
  <c r="X98" i="8"/>
  <c r="U98" i="8"/>
  <c r="P98" i="8"/>
  <c r="K98" i="8"/>
  <c r="F98" i="8"/>
  <c r="E98" i="8"/>
  <c r="CS97" i="8"/>
  <c r="CT97" i="8"/>
  <c r="CU97" i="8"/>
  <c r="BW97" i="8"/>
  <c r="BQ97" i="8"/>
  <c r="BM97" i="8"/>
  <c r="BI97" i="8"/>
  <c r="AV97" i="8"/>
  <c r="AT97" i="8"/>
  <c r="AQ97" i="8"/>
  <c r="AN97" i="8"/>
  <c r="AK97" i="8"/>
  <c r="AF97" i="8"/>
  <c r="AD97" i="8"/>
  <c r="X97" i="8"/>
  <c r="U97" i="8"/>
  <c r="P97" i="8"/>
  <c r="K97" i="8"/>
  <c r="F97" i="8"/>
  <c r="CS96" i="8"/>
  <c r="CT96" i="8"/>
  <c r="CU96" i="8"/>
  <c r="BW96" i="8"/>
  <c r="BQ96" i="8"/>
  <c r="BM96" i="8"/>
  <c r="BI96" i="8"/>
  <c r="BH96" i="8"/>
  <c r="AV96" i="8"/>
  <c r="AT96" i="8"/>
  <c r="AQ96" i="8"/>
  <c r="AN96" i="8"/>
  <c r="AK96" i="8"/>
  <c r="AF96" i="8"/>
  <c r="AD96" i="8"/>
  <c r="AC96" i="8"/>
  <c r="X96" i="8"/>
  <c r="U96" i="8"/>
  <c r="P96" i="8"/>
  <c r="K96" i="8"/>
  <c r="F96" i="8"/>
  <c r="BG96" i="8"/>
  <c r="BA96" i="8"/>
  <c r="CS95" i="8"/>
  <c r="CT95" i="8"/>
  <c r="CU95" i="8"/>
  <c r="BW95" i="8"/>
  <c r="BQ95" i="8"/>
  <c r="BM95" i="8"/>
  <c r="BI95" i="8"/>
  <c r="AV95" i="8"/>
  <c r="AT95" i="8"/>
  <c r="AQ95" i="8"/>
  <c r="AN95" i="8"/>
  <c r="AK95" i="8"/>
  <c r="AF95" i="8"/>
  <c r="AD95" i="8"/>
  <c r="X95" i="8"/>
  <c r="U95" i="8"/>
  <c r="P95" i="8"/>
  <c r="K95" i="8"/>
  <c r="F95" i="8"/>
  <c r="CS94" i="8"/>
  <c r="CT94" i="8"/>
  <c r="CU94" i="8"/>
  <c r="BW94" i="8"/>
  <c r="BQ94" i="8"/>
  <c r="BM94" i="8"/>
  <c r="BI94" i="8"/>
  <c r="AV94" i="8"/>
  <c r="AT94" i="8"/>
  <c r="AQ94" i="8"/>
  <c r="AN94" i="8"/>
  <c r="AK94" i="8"/>
  <c r="AF94" i="8"/>
  <c r="AD94" i="8"/>
  <c r="X94" i="8"/>
  <c r="U94" i="8"/>
  <c r="P94" i="8"/>
  <c r="K94" i="8"/>
  <c r="F94" i="8"/>
  <c r="CS93" i="8"/>
  <c r="CT93" i="8"/>
  <c r="CU93" i="8"/>
  <c r="BW93" i="8"/>
  <c r="BQ93" i="8"/>
  <c r="BM93" i="8"/>
  <c r="BI93" i="8"/>
  <c r="AV93" i="8"/>
  <c r="AT93" i="8"/>
  <c r="AQ93" i="8"/>
  <c r="AN93" i="8"/>
  <c r="AK93" i="8"/>
  <c r="AF93" i="8"/>
  <c r="AD93" i="8"/>
  <c r="X93" i="8"/>
  <c r="U93" i="8"/>
  <c r="P93" i="8"/>
  <c r="K93" i="8"/>
  <c r="F93" i="8"/>
  <c r="CS92" i="8"/>
  <c r="CT92" i="8"/>
  <c r="CU92" i="8"/>
  <c r="BW92" i="8"/>
  <c r="BQ92" i="8"/>
  <c r="BM92" i="8"/>
  <c r="BI92" i="8"/>
  <c r="BH92" i="8"/>
  <c r="AV92" i="8"/>
  <c r="AT92" i="8"/>
  <c r="AQ92" i="8"/>
  <c r="AN92" i="8"/>
  <c r="AK92" i="8"/>
  <c r="AF92" i="8"/>
  <c r="AD92" i="8"/>
  <c r="AC92" i="8"/>
  <c r="X92" i="8"/>
  <c r="U92" i="8"/>
  <c r="P92" i="8"/>
  <c r="K92" i="8"/>
  <c r="F92" i="8"/>
  <c r="CS91" i="8"/>
  <c r="CT91" i="8"/>
  <c r="CU91" i="8"/>
  <c r="BW91" i="8"/>
  <c r="BQ91" i="8"/>
  <c r="BM91" i="8"/>
  <c r="BI91" i="8"/>
  <c r="AV91" i="8"/>
  <c r="AT91" i="8"/>
  <c r="AQ91" i="8"/>
  <c r="AN91" i="8"/>
  <c r="AK91" i="8"/>
  <c r="AF91" i="8"/>
  <c r="AD91" i="8"/>
  <c r="X91" i="8"/>
  <c r="U91" i="8"/>
  <c r="P91" i="8"/>
  <c r="K91" i="8"/>
  <c r="F91" i="8"/>
  <c r="E91" i="8"/>
  <c r="CS90" i="8"/>
  <c r="CT90" i="8"/>
  <c r="CU90" i="8"/>
  <c r="BW90" i="8"/>
  <c r="BQ90" i="8"/>
  <c r="BM90" i="8"/>
  <c r="BI90" i="8"/>
  <c r="AV90" i="8"/>
  <c r="AT90" i="8"/>
  <c r="AQ90" i="8"/>
  <c r="AN90" i="8"/>
  <c r="AK90" i="8"/>
  <c r="AF90" i="8"/>
  <c r="AD90" i="8"/>
  <c r="X90" i="8"/>
  <c r="U90" i="8"/>
  <c r="P90" i="8"/>
  <c r="K90" i="8"/>
  <c r="F90" i="8"/>
  <c r="E90" i="8"/>
  <c r="CS89" i="8"/>
  <c r="CT89" i="8"/>
  <c r="CU89" i="8"/>
  <c r="BW89" i="8"/>
  <c r="BQ89" i="8"/>
  <c r="BM89" i="8"/>
  <c r="BI89" i="8"/>
  <c r="AV89" i="8"/>
  <c r="AT89" i="8"/>
  <c r="AQ89" i="8"/>
  <c r="AN89" i="8"/>
  <c r="AK89" i="8"/>
  <c r="AF89" i="8"/>
  <c r="AD89" i="8"/>
  <c r="X89" i="8"/>
  <c r="U89" i="8"/>
  <c r="P89" i="8"/>
  <c r="K89" i="8"/>
  <c r="F89" i="8"/>
  <c r="CS88" i="8"/>
  <c r="CT88" i="8"/>
  <c r="CU88" i="8"/>
  <c r="BW88" i="8"/>
  <c r="BQ88" i="8"/>
  <c r="BM88" i="8"/>
  <c r="BI88" i="8"/>
  <c r="AV88" i="8"/>
  <c r="AT88" i="8"/>
  <c r="AQ88" i="8"/>
  <c r="AN88" i="8"/>
  <c r="AK88" i="8"/>
  <c r="AF88" i="8"/>
  <c r="AD88" i="8"/>
  <c r="X88" i="8"/>
  <c r="U88" i="8"/>
  <c r="P88" i="8"/>
  <c r="K88" i="8"/>
  <c r="F88" i="8"/>
  <c r="CS87" i="8"/>
  <c r="CT87" i="8"/>
  <c r="CU87" i="8"/>
  <c r="BW87" i="8"/>
  <c r="BQ87" i="8"/>
  <c r="BM87" i="8"/>
  <c r="BI87" i="8"/>
  <c r="AV87" i="8"/>
  <c r="AT87" i="8"/>
  <c r="AQ87" i="8"/>
  <c r="AN87" i="8"/>
  <c r="AK87" i="8"/>
  <c r="AF87" i="8"/>
  <c r="AD87" i="8"/>
  <c r="X87" i="8"/>
  <c r="U87" i="8"/>
  <c r="P87" i="8"/>
  <c r="K87" i="8"/>
  <c r="F87" i="8"/>
  <c r="CS86" i="8"/>
  <c r="CT86" i="8"/>
  <c r="CU86" i="8"/>
  <c r="BW86" i="8"/>
  <c r="BQ86" i="8"/>
  <c r="BM86" i="8"/>
  <c r="BI86" i="8"/>
  <c r="AV86" i="8"/>
  <c r="AT86" i="8"/>
  <c r="AQ86" i="8"/>
  <c r="AN86" i="8"/>
  <c r="AK86" i="8"/>
  <c r="AF86" i="8"/>
  <c r="AD86" i="8"/>
  <c r="X86" i="8"/>
  <c r="U86" i="8"/>
  <c r="P86" i="8"/>
  <c r="K86" i="8"/>
  <c r="F86" i="8"/>
  <c r="CS85" i="8"/>
  <c r="CT85" i="8"/>
  <c r="CU85" i="8"/>
  <c r="BW85" i="8"/>
  <c r="BQ85" i="8"/>
  <c r="BM85" i="8"/>
  <c r="BI85" i="8"/>
  <c r="BH85" i="8"/>
  <c r="AV85" i="8"/>
  <c r="AT85" i="8"/>
  <c r="AQ85" i="8"/>
  <c r="AN85" i="8"/>
  <c r="AK85" i="8"/>
  <c r="AF85" i="8"/>
  <c r="AD85" i="8"/>
  <c r="DD85" i="8"/>
  <c r="DE85" i="8"/>
  <c r="DF85" i="8"/>
  <c r="X85" i="8"/>
  <c r="U85" i="8"/>
  <c r="P85" i="8"/>
  <c r="K85" i="8"/>
  <c r="F85" i="8"/>
  <c r="BG85" i="8"/>
  <c r="BA85" i="8"/>
  <c r="CS84" i="8"/>
  <c r="CT84" i="8"/>
  <c r="CU84" i="8"/>
  <c r="BW84" i="8"/>
  <c r="BQ84" i="8"/>
  <c r="BM84" i="8"/>
  <c r="BI84" i="8"/>
  <c r="BH84" i="8"/>
  <c r="AV84" i="8"/>
  <c r="AT84" i="8"/>
  <c r="AQ84" i="8"/>
  <c r="AN84" i="8"/>
  <c r="AK84" i="8"/>
  <c r="AF84" i="8"/>
  <c r="AD84" i="8"/>
  <c r="AC84" i="8"/>
  <c r="X84" i="8"/>
  <c r="U84" i="8"/>
  <c r="P84" i="8"/>
  <c r="K84" i="8"/>
  <c r="F84" i="8"/>
  <c r="CS83" i="8"/>
  <c r="CT83" i="8"/>
  <c r="CU83" i="8"/>
  <c r="BW83" i="8"/>
  <c r="BQ83" i="8"/>
  <c r="BM83" i="8"/>
  <c r="BI83" i="8"/>
  <c r="AV83" i="8"/>
  <c r="AT83" i="8"/>
  <c r="AQ83" i="8"/>
  <c r="AN83" i="8"/>
  <c r="AK83" i="8"/>
  <c r="AF83" i="8"/>
  <c r="AD83" i="8"/>
  <c r="X83" i="8"/>
  <c r="U83" i="8"/>
  <c r="P83" i="8"/>
  <c r="K83" i="8"/>
  <c r="F83" i="8"/>
  <c r="CS82" i="8"/>
  <c r="CT82" i="8"/>
  <c r="CU82" i="8"/>
  <c r="BW82" i="8"/>
  <c r="BQ82" i="8"/>
  <c r="BM82" i="8"/>
  <c r="BI82" i="8"/>
  <c r="AV82" i="8"/>
  <c r="AT82" i="8"/>
  <c r="AQ82" i="8"/>
  <c r="AN82" i="8"/>
  <c r="AK82" i="8"/>
  <c r="AF82" i="8"/>
  <c r="AD82" i="8"/>
  <c r="X82" i="8"/>
  <c r="U82" i="8"/>
  <c r="P82" i="8"/>
  <c r="K82" i="8"/>
  <c r="F82" i="8"/>
  <c r="E82" i="8"/>
  <c r="CS81" i="8"/>
  <c r="CT81" i="8"/>
  <c r="CU81" i="8"/>
  <c r="BW81" i="8"/>
  <c r="BQ81" i="8"/>
  <c r="BM81" i="8"/>
  <c r="BI81" i="8"/>
  <c r="BH81" i="8"/>
  <c r="AV81" i="8"/>
  <c r="AT81" i="8"/>
  <c r="AQ81" i="8"/>
  <c r="AN81" i="8"/>
  <c r="AK81" i="8"/>
  <c r="AF81" i="8"/>
  <c r="AD81" i="8"/>
  <c r="DD81" i="8"/>
  <c r="DE81" i="8"/>
  <c r="DF81" i="8"/>
  <c r="X81" i="8"/>
  <c r="U81" i="8"/>
  <c r="P81" i="8"/>
  <c r="K81" i="8"/>
  <c r="F81" i="8"/>
  <c r="CS80" i="8"/>
  <c r="CT80" i="8"/>
  <c r="CU80" i="8"/>
  <c r="BW80" i="8"/>
  <c r="BQ80" i="8"/>
  <c r="BM80" i="8"/>
  <c r="BI80" i="8"/>
  <c r="BH80" i="8"/>
  <c r="AV80" i="8"/>
  <c r="AT80" i="8"/>
  <c r="AQ80" i="8"/>
  <c r="AN80" i="8"/>
  <c r="AK80" i="8"/>
  <c r="AF80" i="8"/>
  <c r="AD80" i="8"/>
  <c r="CH80" i="8"/>
  <c r="CI80" i="8"/>
  <c r="CJ80" i="8"/>
  <c r="X80" i="8"/>
  <c r="U80" i="8"/>
  <c r="P80" i="8"/>
  <c r="K80" i="8"/>
  <c r="F80" i="8"/>
  <c r="CS79" i="8"/>
  <c r="CT79" i="8"/>
  <c r="CU79" i="8"/>
  <c r="BW79" i="8"/>
  <c r="BQ79" i="8"/>
  <c r="BM79" i="8"/>
  <c r="BI79" i="8"/>
  <c r="AV79" i="8"/>
  <c r="AT79" i="8"/>
  <c r="AQ79" i="8"/>
  <c r="AN79" i="8"/>
  <c r="AK79" i="8"/>
  <c r="AF79" i="8"/>
  <c r="AD79" i="8"/>
  <c r="X79" i="8"/>
  <c r="U79" i="8"/>
  <c r="P79" i="8"/>
  <c r="K79" i="8"/>
  <c r="F79" i="8"/>
  <c r="CS78" i="8"/>
  <c r="CT78" i="8"/>
  <c r="CU78" i="8"/>
  <c r="BW78" i="8"/>
  <c r="BQ78" i="8"/>
  <c r="BM78" i="8"/>
  <c r="BI78" i="8"/>
  <c r="AV78" i="8"/>
  <c r="AT78" i="8"/>
  <c r="AQ78" i="8"/>
  <c r="AN78" i="8"/>
  <c r="AK78" i="8"/>
  <c r="AF78" i="8"/>
  <c r="AD78" i="8"/>
  <c r="X78" i="8"/>
  <c r="U78" i="8"/>
  <c r="P78" i="8"/>
  <c r="K78" i="8"/>
  <c r="F78" i="8"/>
  <c r="E78" i="8"/>
  <c r="CS77" i="8"/>
  <c r="CT77" i="8"/>
  <c r="CU77" i="8"/>
  <c r="BW77" i="8"/>
  <c r="BQ77" i="8"/>
  <c r="BM77" i="8"/>
  <c r="BI77" i="8"/>
  <c r="AV77" i="8"/>
  <c r="AT77" i="8"/>
  <c r="AQ77" i="8"/>
  <c r="AN77" i="8"/>
  <c r="AK77" i="8"/>
  <c r="AF77" i="8"/>
  <c r="AD77" i="8"/>
  <c r="DD77" i="8"/>
  <c r="DE77" i="8"/>
  <c r="DF77" i="8"/>
  <c r="X77" i="8"/>
  <c r="U77" i="8"/>
  <c r="P77" i="8"/>
  <c r="K77" i="8"/>
  <c r="F77" i="8"/>
  <c r="CS76" i="8"/>
  <c r="CT76" i="8"/>
  <c r="CU76" i="8"/>
  <c r="BW76" i="8"/>
  <c r="BQ76" i="8"/>
  <c r="BM76" i="8"/>
  <c r="BI76" i="8"/>
  <c r="BH76" i="8"/>
  <c r="AV76" i="8"/>
  <c r="AT76" i="8"/>
  <c r="AQ76" i="8"/>
  <c r="AN76" i="8"/>
  <c r="AK76" i="8"/>
  <c r="AF76" i="8"/>
  <c r="AD76" i="8"/>
  <c r="X76" i="8"/>
  <c r="U76" i="8"/>
  <c r="P76" i="8"/>
  <c r="K76" i="8"/>
  <c r="F76" i="8"/>
  <c r="CS75" i="8"/>
  <c r="CT75" i="8"/>
  <c r="CU75" i="8"/>
  <c r="BW75" i="8"/>
  <c r="BQ75" i="8"/>
  <c r="BM75" i="8"/>
  <c r="BI75" i="8"/>
  <c r="AV75" i="8"/>
  <c r="AT75" i="8"/>
  <c r="AQ75" i="8"/>
  <c r="AN75" i="8"/>
  <c r="AK75" i="8"/>
  <c r="AF75" i="8"/>
  <c r="AD75" i="8"/>
  <c r="X75" i="8"/>
  <c r="U75" i="8"/>
  <c r="P75" i="8"/>
  <c r="K75" i="8"/>
  <c r="F75" i="8"/>
  <c r="CS74" i="8"/>
  <c r="CT74" i="8"/>
  <c r="CU74" i="8"/>
  <c r="BW74" i="8"/>
  <c r="BQ74" i="8"/>
  <c r="BM74" i="8"/>
  <c r="BI74" i="8"/>
  <c r="AV74" i="8"/>
  <c r="AT74" i="8"/>
  <c r="AQ74" i="8"/>
  <c r="AN74" i="8"/>
  <c r="AK74" i="8"/>
  <c r="AF74" i="8"/>
  <c r="AD74" i="8"/>
  <c r="CH74" i="8"/>
  <c r="CI74" i="8"/>
  <c r="CJ74" i="8"/>
  <c r="X74" i="8"/>
  <c r="U74" i="8"/>
  <c r="P74" i="8"/>
  <c r="K74" i="8"/>
  <c r="F74" i="8"/>
  <c r="CS73" i="8"/>
  <c r="CT73" i="8"/>
  <c r="CU73" i="8"/>
  <c r="BW73" i="8"/>
  <c r="BQ73" i="8"/>
  <c r="BM73" i="8"/>
  <c r="BI73" i="8"/>
  <c r="BH73" i="8"/>
  <c r="AV73" i="8"/>
  <c r="AT73" i="8"/>
  <c r="AQ73" i="8"/>
  <c r="AD73" i="8"/>
  <c r="AF73" i="8"/>
  <c r="AK73" i="8"/>
  <c r="AN73" i="8"/>
  <c r="DD73" i="8"/>
  <c r="DE73" i="8"/>
  <c r="DF73" i="8"/>
  <c r="CH73" i="8"/>
  <c r="CI73" i="8"/>
  <c r="CJ73" i="8"/>
  <c r="X73" i="8"/>
  <c r="U73" i="8"/>
  <c r="P73" i="8"/>
  <c r="K73" i="8"/>
  <c r="F73" i="8"/>
  <c r="CS72" i="8"/>
  <c r="CT72" i="8"/>
  <c r="CU72" i="8"/>
  <c r="BW72" i="8"/>
  <c r="BQ72" i="8"/>
  <c r="BM72" i="8"/>
  <c r="BI72" i="8"/>
  <c r="BH72" i="8"/>
  <c r="AV72" i="8"/>
  <c r="AT72" i="8"/>
  <c r="AQ72" i="8"/>
  <c r="AN72" i="8"/>
  <c r="AK72" i="8"/>
  <c r="AF72" i="8"/>
  <c r="AD72" i="8"/>
  <c r="X72" i="8"/>
  <c r="U72" i="8"/>
  <c r="P72" i="8"/>
  <c r="K72" i="8"/>
  <c r="F72" i="8"/>
  <c r="CS71" i="8"/>
  <c r="CT71" i="8"/>
  <c r="CU71" i="8"/>
  <c r="BW71" i="8"/>
  <c r="BQ71" i="8"/>
  <c r="BM71" i="8"/>
  <c r="BI71" i="8"/>
  <c r="AV71" i="8"/>
  <c r="AT71" i="8"/>
  <c r="AQ71" i="8"/>
  <c r="AN71" i="8"/>
  <c r="AK71" i="8"/>
  <c r="AF71" i="8"/>
  <c r="AD71" i="8"/>
  <c r="X71" i="8"/>
  <c r="U71" i="8"/>
  <c r="P71" i="8"/>
  <c r="K71" i="8"/>
  <c r="F71" i="8"/>
  <c r="CS70" i="8"/>
  <c r="CT70" i="8"/>
  <c r="CU70" i="8"/>
  <c r="BW70" i="8"/>
  <c r="BQ70" i="8"/>
  <c r="BM70" i="8"/>
  <c r="BI70" i="8"/>
  <c r="AV70" i="8"/>
  <c r="AT70" i="8"/>
  <c r="AQ70" i="8"/>
  <c r="AN70" i="8"/>
  <c r="AK70" i="8"/>
  <c r="AF70" i="8"/>
  <c r="AD70" i="8"/>
  <c r="X70" i="8"/>
  <c r="U70" i="8"/>
  <c r="P70" i="8"/>
  <c r="K70" i="8"/>
  <c r="F70" i="8"/>
  <c r="CS69" i="8"/>
  <c r="CT69" i="8"/>
  <c r="CU69" i="8"/>
  <c r="BW69" i="8"/>
  <c r="BQ69" i="8"/>
  <c r="BM69" i="8"/>
  <c r="BI69" i="8"/>
  <c r="AV69" i="8"/>
  <c r="AT69" i="8"/>
  <c r="AQ69" i="8"/>
  <c r="AN69" i="8"/>
  <c r="AK69" i="8"/>
  <c r="AF69" i="8"/>
  <c r="AD69" i="8"/>
  <c r="X69" i="8"/>
  <c r="U69" i="8"/>
  <c r="P69" i="8"/>
  <c r="K69" i="8"/>
  <c r="F69" i="8"/>
  <c r="CS68" i="8"/>
  <c r="CT68" i="8"/>
  <c r="CU68" i="8"/>
  <c r="BW68" i="8"/>
  <c r="BQ68" i="8"/>
  <c r="BM68" i="8"/>
  <c r="BI68" i="8"/>
  <c r="BH68" i="8"/>
  <c r="AV68" i="8"/>
  <c r="AT68" i="8"/>
  <c r="AQ68" i="8"/>
  <c r="AN68" i="8"/>
  <c r="AK68" i="8"/>
  <c r="AD68" i="8"/>
  <c r="AF68" i="8"/>
  <c r="CH68" i="8"/>
  <c r="CI68" i="8"/>
  <c r="CJ68" i="8"/>
  <c r="X68" i="8"/>
  <c r="U68" i="8"/>
  <c r="P68" i="8"/>
  <c r="K68" i="8"/>
  <c r="F68" i="8"/>
  <c r="CS67" i="8"/>
  <c r="CT67" i="8"/>
  <c r="CU67" i="8"/>
  <c r="BW67" i="8"/>
  <c r="BQ67" i="8"/>
  <c r="BM67" i="8"/>
  <c r="BI67" i="8"/>
  <c r="AV67" i="8"/>
  <c r="AT67" i="8"/>
  <c r="AQ67" i="8"/>
  <c r="AN67" i="8"/>
  <c r="AK67" i="8"/>
  <c r="AF67" i="8"/>
  <c r="AD67" i="8"/>
  <c r="X67" i="8"/>
  <c r="U67" i="8"/>
  <c r="P67" i="8"/>
  <c r="K67" i="8"/>
  <c r="F67" i="8"/>
  <c r="CS66" i="8"/>
  <c r="CT66" i="8"/>
  <c r="CU66" i="8"/>
  <c r="BW66" i="8"/>
  <c r="BQ66" i="8"/>
  <c r="BM66" i="8"/>
  <c r="BI66" i="8"/>
  <c r="AV66" i="8"/>
  <c r="AT66" i="8"/>
  <c r="AQ66" i="8"/>
  <c r="AN66" i="8"/>
  <c r="AK66" i="8"/>
  <c r="AF66" i="8"/>
  <c r="AD66" i="8"/>
  <c r="X66" i="8"/>
  <c r="U66" i="8"/>
  <c r="P66" i="8"/>
  <c r="K66" i="8"/>
  <c r="F66" i="8"/>
  <c r="E66" i="8"/>
  <c r="CS65" i="8"/>
  <c r="CT65" i="8"/>
  <c r="CU65" i="8"/>
  <c r="BW65" i="8"/>
  <c r="BQ65" i="8"/>
  <c r="BM65" i="8"/>
  <c r="BI65" i="8"/>
  <c r="AV65" i="8"/>
  <c r="AT65" i="8"/>
  <c r="AQ65" i="8"/>
  <c r="AN65" i="8"/>
  <c r="AK65" i="8"/>
  <c r="AF65" i="8"/>
  <c r="AD65" i="8"/>
  <c r="X65" i="8"/>
  <c r="U65" i="8"/>
  <c r="P65" i="8"/>
  <c r="K65" i="8"/>
  <c r="F65" i="8"/>
  <c r="CS64" i="8"/>
  <c r="CT64" i="8"/>
  <c r="CU64" i="8"/>
  <c r="BW64" i="8"/>
  <c r="BQ64" i="8"/>
  <c r="BM64" i="8"/>
  <c r="BI64" i="8"/>
  <c r="BH64" i="8"/>
  <c r="AV64" i="8"/>
  <c r="AT64" i="8"/>
  <c r="AQ64" i="8"/>
  <c r="AN64" i="8"/>
  <c r="AK64" i="8"/>
  <c r="AF64" i="8"/>
  <c r="AD64" i="8"/>
  <c r="AC64" i="8"/>
  <c r="X64" i="8"/>
  <c r="U64" i="8"/>
  <c r="P64" i="8"/>
  <c r="K64" i="8"/>
  <c r="F64" i="8"/>
  <c r="CT63" i="8"/>
  <c r="CU63" i="8"/>
  <c r="CS63" i="8"/>
  <c r="BW63" i="8"/>
  <c r="BQ63" i="8"/>
  <c r="BM63" i="8"/>
  <c r="BI63" i="8"/>
  <c r="AV63" i="8"/>
  <c r="AT63" i="8"/>
  <c r="AQ63" i="8"/>
  <c r="AN63" i="8"/>
  <c r="AK63" i="8"/>
  <c r="AF63" i="8"/>
  <c r="AD63" i="8"/>
  <c r="X63" i="8"/>
  <c r="U63" i="8"/>
  <c r="P63" i="8"/>
  <c r="K63" i="8"/>
  <c r="F63" i="8"/>
  <c r="CS62" i="8"/>
  <c r="CT62" i="8"/>
  <c r="CU62" i="8"/>
  <c r="BW62" i="8"/>
  <c r="BQ62" i="8"/>
  <c r="BM62" i="8"/>
  <c r="BI62" i="8"/>
  <c r="AV62" i="8"/>
  <c r="AT62" i="8"/>
  <c r="AQ62" i="8"/>
  <c r="AN62" i="8"/>
  <c r="AK62" i="8"/>
  <c r="AF62" i="8"/>
  <c r="AD62" i="8"/>
  <c r="X62" i="8"/>
  <c r="U62" i="8"/>
  <c r="P62" i="8"/>
  <c r="K62" i="8"/>
  <c r="F62" i="8"/>
  <c r="CS61" i="8"/>
  <c r="CT61" i="8"/>
  <c r="CU61" i="8"/>
  <c r="BW61" i="8"/>
  <c r="BQ61" i="8"/>
  <c r="BM61" i="8"/>
  <c r="BI61" i="8"/>
  <c r="AV61" i="8"/>
  <c r="AT61" i="8"/>
  <c r="AQ61" i="8"/>
  <c r="AN61" i="8"/>
  <c r="AK61" i="8"/>
  <c r="AF61" i="8"/>
  <c r="AD61" i="8"/>
  <c r="X61" i="8"/>
  <c r="U61" i="8"/>
  <c r="P61" i="8"/>
  <c r="K61" i="8"/>
  <c r="F61" i="8"/>
  <c r="CS60" i="8"/>
  <c r="CT60" i="8"/>
  <c r="CU60" i="8"/>
  <c r="BW60" i="8"/>
  <c r="BQ60" i="8"/>
  <c r="BM60" i="8"/>
  <c r="BI60" i="8"/>
  <c r="AV60" i="8"/>
  <c r="AT60" i="8"/>
  <c r="AQ60" i="8"/>
  <c r="AN60" i="8"/>
  <c r="AK60" i="8"/>
  <c r="AF60" i="8"/>
  <c r="AD60" i="8"/>
  <c r="AC60" i="8"/>
  <c r="X60" i="8"/>
  <c r="U60" i="8"/>
  <c r="P60" i="8"/>
  <c r="K60" i="8"/>
  <c r="F60" i="8"/>
  <c r="BG60" i="8"/>
  <c r="BA60" i="8"/>
  <c r="CS59" i="8"/>
  <c r="CT59" i="8"/>
  <c r="CU59" i="8"/>
  <c r="BW59" i="8"/>
  <c r="BQ59" i="8"/>
  <c r="BM59" i="8"/>
  <c r="BI59" i="8"/>
  <c r="AV59" i="8"/>
  <c r="AT59" i="8"/>
  <c r="AQ59" i="8"/>
  <c r="AN59" i="8"/>
  <c r="AK59" i="8"/>
  <c r="AF59" i="8"/>
  <c r="AD59" i="8"/>
  <c r="X59" i="8"/>
  <c r="U59" i="8"/>
  <c r="P59" i="8"/>
  <c r="K59" i="8"/>
  <c r="F59" i="8"/>
  <c r="E59" i="8"/>
  <c r="CS58" i="8"/>
  <c r="CT58" i="8"/>
  <c r="CU58" i="8"/>
  <c r="BW58" i="8"/>
  <c r="BQ58" i="8"/>
  <c r="BM58" i="8"/>
  <c r="BI58" i="8"/>
  <c r="AV58" i="8"/>
  <c r="AT58" i="8"/>
  <c r="AQ58" i="8"/>
  <c r="AN58" i="8"/>
  <c r="AK58" i="8"/>
  <c r="AF58" i="8"/>
  <c r="AD58" i="8"/>
  <c r="X58" i="8"/>
  <c r="U58" i="8"/>
  <c r="P58" i="8"/>
  <c r="K58" i="8"/>
  <c r="F58" i="8"/>
  <c r="CS57" i="8"/>
  <c r="CT57" i="8"/>
  <c r="CU57" i="8"/>
  <c r="BW57" i="8"/>
  <c r="BQ57" i="8"/>
  <c r="BM57" i="8"/>
  <c r="BI57" i="8"/>
  <c r="BH57" i="8"/>
  <c r="AV57" i="8"/>
  <c r="AT57" i="8"/>
  <c r="AQ57" i="8"/>
  <c r="AN57" i="8"/>
  <c r="AK57" i="8"/>
  <c r="AF57" i="8"/>
  <c r="AD57" i="8"/>
  <c r="X57" i="8"/>
  <c r="U57" i="8"/>
  <c r="P57" i="8"/>
  <c r="K57" i="8"/>
  <c r="F57" i="8"/>
  <c r="BG57" i="8"/>
  <c r="BA57" i="8"/>
  <c r="CS56" i="8"/>
  <c r="CT56" i="8"/>
  <c r="CU56" i="8"/>
  <c r="BW56" i="8"/>
  <c r="BQ56" i="8"/>
  <c r="BM56" i="8"/>
  <c r="BI56" i="8"/>
  <c r="AV56" i="8"/>
  <c r="AT56" i="8"/>
  <c r="AQ56" i="8"/>
  <c r="AN56" i="8"/>
  <c r="AK56" i="8"/>
  <c r="AF56" i="8"/>
  <c r="AD56" i="8"/>
  <c r="CH56" i="8"/>
  <c r="CI56" i="8"/>
  <c r="CJ56" i="8"/>
  <c r="X56" i="8"/>
  <c r="U56" i="8"/>
  <c r="P56" i="8"/>
  <c r="K56" i="8"/>
  <c r="F56" i="8"/>
  <c r="BG56" i="8"/>
  <c r="BA56" i="8"/>
  <c r="CS55" i="8"/>
  <c r="CT55" i="8"/>
  <c r="CU55" i="8"/>
  <c r="BW55" i="8"/>
  <c r="BQ55" i="8"/>
  <c r="BM55" i="8"/>
  <c r="BI55" i="8"/>
  <c r="AV55" i="8"/>
  <c r="AT55" i="8"/>
  <c r="AQ55" i="8"/>
  <c r="AN55" i="8"/>
  <c r="AK55" i="8"/>
  <c r="AF55" i="8"/>
  <c r="AD55" i="8"/>
  <c r="AC55" i="8"/>
  <c r="X55" i="8"/>
  <c r="U55" i="8"/>
  <c r="P55" i="8"/>
  <c r="K55" i="8"/>
  <c r="F55" i="8"/>
  <c r="CS54" i="8"/>
  <c r="CT54" i="8"/>
  <c r="CU54" i="8"/>
  <c r="BW54" i="8"/>
  <c r="BQ54" i="8"/>
  <c r="BM54" i="8"/>
  <c r="BI54" i="8"/>
  <c r="AV54" i="8"/>
  <c r="AT54" i="8"/>
  <c r="AQ54" i="8"/>
  <c r="AN54" i="8"/>
  <c r="AK54" i="8"/>
  <c r="AF54" i="8"/>
  <c r="AD54" i="8"/>
  <c r="X54" i="8"/>
  <c r="U54" i="8"/>
  <c r="P54" i="8"/>
  <c r="K54" i="8"/>
  <c r="F54" i="8"/>
  <c r="CS53" i="8"/>
  <c r="CT53" i="8"/>
  <c r="CU53" i="8"/>
  <c r="BW53" i="8"/>
  <c r="BQ53" i="8"/>
  <c r="BM53" i="8"/>
  <c r="BI53" i="8"/>
  <c r="AV53" i="8"/>
  <c r="AT53" i="8"/>
  <c r="AQ53" i="8"/>
  <c r="AN53" i="8"/>
  <c r="AK53" i="8"/>
  <c r="AF53" i="8"/>
  <c r="AD53" i="8"/>
  <c r="X53" i="8"/>
  <c r="U53" i="8"/>
  <c r="P53" i="8"/>
  <c r="K53" i="8"/>
  <c r="F53" i="8"/>
  <c r="CS52" i="8"/>
  <c r="CT52" i="8"/>
  <c r="CU52" i="8"/>
  <c r="BW52" i="8"/>
  <c r="BQ52" i="8"/>
  <c r="BM52" i="8"/>
  <c r="BI52" i="8"/>
  <c r="AV52" i="8"/>
  <c r="AT52" i="8"/>
  <c r="AQ52" i="8"/>
  <c r="AN52" i="8"/>
  <c r="AK52" i="8"/>
  <c r="AF52" i="8"/>
  <c r="AD52" i="8"/>
  <c r="X52" i="8"/>
  <c r="U52" i="8"/>
  <c r="P52" i="8"/>
  <c r="K52" i="8"/>
  <c r="F52" i="8"/>
  <c r="CS51" i="8"/>
  <c r="CT51" i="8"/>
  <c r="CU51" i="8"/>
  <c r="BW51" i="8"/>
  <c r="BQ51" i="8"/>
  <c r="BM51" i="8"/>
  <c r="BI51" i="8"/>
  <c r="BH51" i="8"/>
  <c r="AV51" i="8"/>
  <c r="AT51" i="8"/>
  <c r="AQ51" i="8"/>
  <c r="AN51" i="8"/>
  <c r="AK51" i="8"/>
  <c r="AF51" i="8"/>
  <c r="AD51" i="8"/>
  <c r="X51" i="8"/>
  <c r="U51" i="8"/>
  <c r="P51" i="8"/>
  <c r="K51" i="8"/>
  <c r="F51" i="8"/>
  <c r="E51" i="8"/>
  <c r="BG51" i="8"/>
  <c r="BA51" i="8"/>
  <c r="CS50" i="8"/>
  <c r="CT50" i="8"/>
  <c r="CU50" i="8"/>
  <c r="BW50" i="8"/>
  <c r="BQ50" i="8"/>
  <c r="BM50" i="8"/>
  <c r="BI50" i="8"/>
  <c r="AV50" i="8"/>
  <c r="AT50" i="8"/>
  <c r="AQ50" i="8"/>
  <c r="AN50" i="8"/>
  <c r="AK50" i="8"/>
  <c r="AF50" i="8"/>
  <c r="AD50" i="8"/>
  <c r="X50" i="8"/>
  <c r="U50" i="8"/>
  <c r="P50" i="8"/>
  <c r="K50" i="8"/>
  <c r="F50" i="8"/>
  <c r="CS49" i="8"/>
  <c r="CT49" i="8"/>
  <c r="CU49" i="8"/>
  <c r="BW49" i="8"/>
  <c r="BQ49" i="8"/>
  <c r="BM49" i="8"/>
  <c r="BI49" i="8"/>
  <c r="BH49" i="8"/>
  <c r="AV49" i="8"/>
  <c r="AT49" i="8"/>
  <c r="AQ49" i="8"/>
  <c r="AN49" i="8"/>
  <c r="AK49" i="8"/>
  <c r="AF49" i="8"/>
  <c r="AD49" i="8"/>
  <c r="X49" i="8"/>
  <c r="U49" i="8"/>
  <c r="P49" i="8"/>
  <c r="K49" i="8"/>
  <c r="F49" i="8"/>
  <c r="CS48" i="8"/>
  <c r="CT48" i="8"/>
  <c r="CU48" i="8"/>
  <c r="BW48" i="8"/>
  <c r="BQ48" i="8"/>
  <c r="BM48" i="8"/>
  <c r="BI48" i="8"/>
  <c r="AV48" i="8"/>
  <c r="AT48" i="8"/>
  <c r="AQ48" i="8"/>
  <c r="AN48" i="8"/>
  <c r="AK48" i="8"/>
  <c r="AF48" i="8"/>
  <c r="AD48" i="8"/>
  <c r="X48" i="8"/>
  <c r="U48" i="8"/>
  <c r="P48" i="8"/>
  <c r="K48" i="8"/>
  <c r="F48" i="8"/>
  <c r="CS47" i="8"/>
  <c r="CT47" i="8"/>
  <c r="CU47" i="8"/>
  <c r="BW47" i="8"/>
  <c r="BQ47" i="8"/>
  <c r="BM47" i="8"/>
  <c r="BI47" i="8"/>
  <c r="BH47" i="8"/>
  <c r="AV47" i="8"/>
  <c r="AT47" i="8"/>
  <c r="AQ47" i="8"/>
  <c r="AN47" i="8"/>
  <c r="AK47" i="8"/>
  <c r="AF47" i="8"/>
  <c r="AD47" i="8"/>
  <c r="AC47" i="8"/>
  <c r="DD47" i="8"/>
  <c r="DE47" i="8"/>
  <c r="DF47" i="8"/>
  <c r="X47" i="8"/>
  <c r="U47" i="8"/>
  <c r="P47" i="8"/>
  <c r="K47" i="8"/>
  <c r="F47" i="8"/>
  <c r="CS46" i="8"/>
  <c r="CT46" i="8"/>
  <c r="CU46" i="8"/>
  <c r="BW46" i="8"/>
  <c r="BQ46" i="8"/>
  <c r="BM46" i="8"/>
  <c r="BI46" i="8"/>
  <c r="BH46" i="8"/>
  <c r="AV46" i="8"/>
  <c r="AT46" i="8"/>
  <c r="AQ46" i="8"/>
  <c r="AN46" i="8"/>
  <c r="AK46" i="8"/>
  <c r="AF46" i="8"/>
  <c r="AD46" i="8"/>
  <c r="X46" i="8"/>
  <c r="U46" i="8"/>
  <c r="P46" i="8"/>
  <c r="K46" i="8"/>
  <c r="F46" i="8"/>
  <c r="CS45" i="8"/>
  <c r="CT45" i="8"/>
  <c r="CU45" i="8"/>
  <c r="BW45" i="8"/>
  <c r="BQ45" i="8"/>
  <c r="BM45" i="8"/>
  <c r="BI45" i="8"/>
  <c r="AV45" i="8"/>
  <c r="AT45" i="8"/>
  <c r="AQ45" i="8"/>
  <c r="AN45" i="8"/>
  <c r="AK45" i="8"/>
  <c r="AF45" i="8"/>
  <c r="AD45" i="8"/>
  <c r="X45" i="8"/>
  <c r="U45" i="8"/>
  <c r="P45" i="8"/>
  <c r="K45" i="8"/>
  <c r="F45" i="8"/>
  <c r="E45" i="8"/>
  <c r="CS44" i="8"/>
  <c r="CT44" i="8"/>
  <c r="CU44" i="8"/>
  <c r="BW44" i="8"/>
  <c r="BQ44" i="8"/>
  <c r="BM44" i="8"/>
  <c r="BI44" i="8"/>
  <c r="BH44" i="8"/>
  <c r="AV44" i="8"/>
  <c r="AT44" i="8"/>
  <c r="AQ44" i="8"/>
  <c r="AN44" i="8"/>
  <c r="AK44" i="8"/>
  <c r="AF44" i="8"/>
  <c r="AD44" i="8"/>
  <c r="X44" i="8"/>
  <c r="U44" i="8"/>
  <c r="P44" i="8"/>
  <c r="K44" i="8"/>
  <c r="F44" i="8"/>
  <c r="CS43" i="8"/>
  <c r="CT43" i="8"/>
  <c r="CU43" i="8"/>
  <c r="BW43" i="8"/>
  <c r="BQ43" i="8"/>
  <c r="BM43" i="8"/>
  <c r="BI43" i="8"/>
  <c r="BH43" i="8"/>
  <c r="AV43" i="8"/>
  <c r="AT43" i="8"/>
  <c r="AQ43" i="8"/>
  <c r="AN43" i="8"/>
  <c r="AK43" i="8"/>
  <c r="AF43" i="8"/>
  <c r="AD43" i="8"/>
  <c r="X43" i="8"/>
  <c r="U43" i="8"/>
  <c r="P43" i="8"/>
  <c r="K43" i="8"/>
  <c r="F43" i="8"/>
  <c r="CS42" i="8"/>
  <c r="CT42" i="8"/>
  <c r="CU42" i="8"/>
  <c r="BW42" i="8"/>
  <c r="BQ42" i="8"/>
  <c r="BM42" i="8"/>
  <c r="BI42" i="8"/>
  <c r="BH42" i="8"/>
  <c r="AV42" i="8"/>
  <c r="AT42" i="8"/>
  <c r="AQ42" i="8"/>
  <c r="AN42" i="8"/>
  <c r="AK42" i="8"/>
  <c r="AF42" i="8"/>
  <c r="AD42" i="8"/>
  <c r="X42" i="8"/>
  <c r="U42" i="8"/>
  <c r="P42" i="8"/>
  <c r="K42" i="8"/>
  <c r="F42" i="8"/>
  <c r="BG42" i="8"/>
  <c r="BA42" i="8"/>
  <c r="CS41" i="8"/>
  <c r="CT41" i="8"/>
  <c r="CU41" i="8"/>
  <c r="BW41" i="8"/>
  <c r="BQ41" i="8"/>
  <c r="BM41" i="8"/>
  <c r="BI41" i="8"/>
  <c r="AV41" i="8"/>
  <c r="AT41" i="8"/>
  <c r="AQ41" i="8"/>
  <c r="AN41" i="8"/>
  <c r="AK41" i="8"/>
  <c r="AF41" i="8"/>
  <c r="AD41" i="8"/>
  <c r="X41" i="8"/>
  <c r="U41" i="8"/>
  <c r="P41" i="8"/>
  <c r="K41" i="8"/>
  <c r="F41" i="8"/>
  <c r="E41" i="8"/>
  <c r="CS40" i="8"/>
  <c r="CT40" i="8"/>
  <c r="CU40" i="8"/>
  <c r="BW40" i="8"/>
  <c r="BQ40" i="8"/>
  <c r="BM40" i="8"/>
  <c r="BI40" i="8"/>
  <c r="AV40" i="8"/>
  <c r="AT40" i="8"/>
  <c r="AQ40" i="8"/>
  <c r="AN40" i="8"/>
  <c r="AK40" i="8"/>
  <c r="AF40" i="8"/>
  <c r="AD40" i="8"/>
  <c r="X40" i="8"/>
  <c r="U40" i="8"/>
  <c r="P40" i="8"/>
  <c r="K40" i="8"/>
  <c r="F40" i="8"/>
  <c r="CS39" i="8"/>
  <c r="CT39" i="8"/>
  <c r="CU39" i="8"/>
  <c r="BW39" i="8"/>
  <c r="BQ39" i="8"/>
  <c r="BM39" i="8"/>
  <c r="BI39" i="8"/>
  <c r="BH39" i="8"/>
  <c r="AV39" i="8"/>
  <c r="AT39" i="8"/>
  <c r="AQ39" i="8"/>
  <c r="AN39" i="8"/>
  <c r="AK39" i="8"/>
  <c r="AF39" i="8"/>
  <c r="AD39" i="8"/>
  <c r="AC39" i="8"/>
  <c r="X39" i="8"/>
  <c r="U39" i="8"/>
  <c r="P39" i="8"/>
  <c r="K39" i="8"/>
  <c r="F39" i="8"/>
  <c r="E39" i="8"/>
  <c r="CS38" i="8"/>
  <c r="CT38" i="8"/>
  <c r="CU38" i="8"/>
  <c r="BW38" i="8"/>
  <c r="BQ38" i="8"/>
  <c r="BM38" i="8"/>
  <c r="BI38" i="8"/>
  <c r="BH38" i="8"/>
  <c r="AV38" i="8"/>
  <c r="AT38" i="8"/>
  <c r="AQ38" i="8"/>
  <c r="AN38" i="8"/>
  <c r="AK38" i="8"/>
  <c r="AF38" i="8"/>
  <c r="AD38" i="8"/>
  <c r="X38" i="8"/>
  <c r="U38" i="8"/>
  <c r="P38" i="8"/>
  <c r="K38" i="8"/>
  <c r="F38" i="8"/>
  <c r="CS37" i="8"/>
  <c r="CT37" i="8"/>
  <c r="CU37" i="8"/>
  <c r="BW37" i="8"/>
  <c r="BQ37" i="8"/>
  <c r="BM37" i="8"/>
  <c r="BI37" i="8"/>
  <c r="AV37" i="8"/>
  <c r="AT37" i="8"/>
  <c r="AQ37" i="8"/>
  <c r="AN37" i="8"/>
  <c r="AK37" i="8"/>
  <c r="AF37" i="8"/>
  <c r="AD37" i="8"/>
  <c r="X37" i="8"/>
  <c r="U37" i="8"/>
  <c r="P37" i="8"/>
  <c r="K37" i="8"/>
  <c r="F37" i="8"/>
  <c r="CS36" i="8"/>
  <c r="CT36" i="8"/>
  <c r="CU36" i="8"/>
  <c r="BW36" i="8"/>
  <c r="BQ36" i="8"/>
  <c r="BM36" i="8"/>
  <c r="BI36" i="8"/>
  <c r="AV36" i="8"/>
  <c r="AT36" i="8"/>
  <c r="AQ36" i="8"/>
  <c r="AN36" i="8"/>
  <c r="AK36" i="8"/>
  <c r="AF36" i="8"/>
  <c r="AD36" i="8"/>
  <c r="X36" i="8"/>
  <c r="U36" i="8"/>
  <c r="P36" i="8"/>
  <c r="K36" i="8"/>
  <c r="F36" i="8"/>
  <c r="CS35" i="8"/>
  <c r="CT35" i="8"/>
  <c r="CU35" i="8"/>
  <c r="BW35" i="8"/>
  <c r="BQ35" i="8"/>
  <c r="BM35" i="8"/>
  <c r="BI35" i="8"/>
  <c r="BH35" i="8"/>
  <c r="AV35" i="8"/>
  <c r="AT35" i="8"/>
  <c r="AQ35" i="8"/>
  <c r="AN35" i="8"/>
  <c r="AK35" i="8"/>
  <c r="AF35" i="8"/>
  <c r="AD35" i="8"/>
  <c r="AC35" i="8"/>
  <c r="X35" i="8"/>
  <c r="U35" i="8"/>
  <c r="P35" i="8"/>
  <c r="K35" i="8"/>
  <c r="F35" i="8"/>
  <c r="BG35" i="8"/>
  <c r="BA35" i="8"/>
  <c r="CS34" i="8"/>
  <c r="CT34" i="8"/>
  <c r="CU34" i="8"/>
  <c r="BW34" i="8"/>
  <c r="BQ34" i="8"/>
  <c r="BM34" i="8"/>
  <c r="BI34" i="8"/>
  <c r="AV34" i="8"/>
  <c r="AT34" i="8"/>
  <c r="AQ34" i="8"/>
  <c r="AN34" i="8"/>
  <c r="AK34" i="8"/>
  <c r="AF34" i="8"/>
  <c r="AD34" i="8"/>
  <c r="X34" i="8"/>
  <c r="U34" i="8"/>
  <c r="P34" i="8"/>
  <c r="K34" i="8"/>
  <c r="F34" i="8"/>
  <c r="CS33" i="8"/>
  <c r="CT33" i="8"/>
  <c r="CU33" i="8"/>
  <c r="BW33" i="8"/>
  <c r="BQ33" i="8"/>
  <c r="BM33" i="8"/>
  <c r="BI33" i="8"/>
  <c r="AV33" i="8"/>
  <c r="AT33" i="8"/>
  <c r="AQ33" i="8"/>
  <c r="AN33" i="8"/>
  <c r="AK33" i="8"/>
  <c r="AF33" i="8"/>
  <c r="AD33" i="8"/>
  <c r="X33" i="8"/>
  <c r="U33" i="8"/>
  <c r="P33" i="8"/>
  <c r="K33" i="8"/>
  <c r="F33" i="8"/>
  <c r="E33" i="8"/>
  <c r="CS32" i="8"/>
  <c r="CT32" i="8"/>
  <c r="CU32" i="8"/>
  <c r="BW32" i="8"/>
  <c r="BQ32" i="8"/>
  <c r="BM32" i="8"/>
  <c r="BI32" i="8"/>
  <c r="BH32" i="8"/>
  <c r="AV32" i="8"/>
  <c r="AT32" i="8"/>
  <c r="AQ32" i="8"/>
  <c r="AN32" i="8"/>
  <c r="AK32" i="8"/>
  <c r="AF32" i="8"/>
  <c r="AD32" i="8"/>
  <c r="X32" i="8"/>
  <c r="U32" i="8"/>
  <c r="P32" i="8"/>
  <c r="K32" i="8"/>
  <c r="F32" i="8"/>
  <c r="CS31" i="8"/>
  <c r="CT31" i="8"/>
  <c r="CU31" i="8"/>
  <c r="BW31" i="8"/>
  <c r="BQ31" i="8"/>
  <c r="BM31" i="8"/>
  <c r="BI31" i="8"/>
  <c r="BH31" i="8"/>
  <c r="AV31" i="8"/>
  <c r="AT31" i="8"/>
  <c r="AQ31" i="8"/>
  <c r="AN31" i="8"/>
  <c r="AK31" i="8"/>
  <c r="AF31" i="8"/>
  <c r="AD31" i="8"/>
  <c r="CH31" i="8"/>
  <c r="CI31" i="8"/>
  <c r="CJ31" i="8"/>
  <c r="X31" i="8"/>
  <c r="U31" i="8"/>
  <c r="P31" i="8"/>
  <c r="K31" i="8"/>
  <c r="F31" i="8"/>
  <c r="CS30" i="8"/>
  <c r="CT30" i="8"/>
  <c r="CU30" i="8"/>
  <c r="BW30" i="8"/>
  <c r="BQ30" i="8"/>
  <c r="BM30" i="8"/>
  <c r="BI30" i="8"/>
  <c r="AV30" i="8"/>
  <c r="AT30" i="8"/>
  <c r="AQ30" i="8"/>
  <c r="AN30" i="8"/>
  <c r="AK30" i="8"/>
  <c r="AF30" i="8"/>
  <c r="AD30" i="8"/>
  <c r="X30" i="8"/>
  <c r="U30" i="8"/>
  <c r="P30" i="8"/>
  <c r="K30" i="8"/>
  <c r="F30" i="8"/>
  <c r="DA30" i="8"/>
  <c r="CS29" i="8"/>
  <c r="CT29" i="8"/>
  <c r="CU29" i="8"/>
  <c r="BW29" i="8"/>
  <c r="BQ29" i="8"/>
  <c r="BM29" i="8"/>
  <c r="BI29" i="8"/>
  <c r="AV29" i="8"/>
  <c r="AT29" i="8"/>
  <c r="AQ29" i="8"/>
  <c r="AN29" i="8"/>
  <c r="AK29" i="8"/>
  <c r="AF29" i="8"/>
  <c r="AD29" i="8"/>
  <c r="X29" i="8"/>
  <c r="U29" i="8"/>
  <c r="P29" i="8"/>
  <c r="K29" i="8"/>
  <c r="F29" i="8"/>
  <c r="E29" i="8"/>
  <c r="CS28" i="8"/>
  <c r="CT28" i="8"/>
  <c r="CU28" i="8"/>
  <c r="BW28" i="8"/>
  <c r="BQ28" i="8"/>
  <c r="BM28" i="8"/>
  <c r="BI28" i="8"/>
  <c r="AV28" i="8"/>
  <c r="AT28" i="8"/>
  <c r="AQ28" i="8"/>
  <c r="AN28" i="8"/>
  <c r="AK28" i="8"/>
  <c r="AF28" i="8"/>
  <c r="AD28" i="8"/>
  <c r="DD28" i="8"/>
  <c r="DE28" i="8"/>
  <c r="DF28" i="8"/>
  <c r="X28" i="8"/>
  <c r="U28" i="8"/>
  <c r="P28" i="8"/>
  <c r="K28" i="8"/>
  <c r="F28" i="8"/>
  <c r="CS27" i="8"/>
  <c r="CT27" i="8"/>
  <c r="CU27" i="8"/>
  <c r="BW27" i="8"/>
  <c r="BQ27" i="8"/>
  <c r="BM27" i="8"/>
  <c r="BI27" i="8"/>
  <c r="BH27" i="8"/>
  <c r="AV27" i="8"/>
  <c r="AT27" i="8"/>
  <c r="AQ27" i="8"/>
  <c r="AN27" i="8"/>
  <c r="AK27" i="8"/>
  <c r="AF27" i="8"/>
  <c r="AD27" i="8"/>
  <c r="AC27" i="8"/>
  <c r="X27" i="8"/>
  <c r="U27" i="8"/>
  <c r="P27" i="8"/>
  <c r="K27" i="8"/>
  <c r="F27" i="8"/>
  <c r="E27" i="8"/>
  <c r="CS26" i="8"/>
  <c r="CT26" i="8"/>
  <c r="CU26" i="8"/>
  <c r="BW26" i="8"/>
  <c r="BQ26" i="8"/>
  <c r="BM26" i="8"/>
  <c r="BI26" i="8"/>
  <c r="AV26" i="8"/>
  <c r="AT26" i="8"/>
  <c r="AQ26" i="8"/>
  <c r="AN26" i="8"/>
  <c r="AK26" i="8"/>
  <c r="AF26" i="8"/>
  <c r="AD26" i="8"/>
  <c r="X26" i="8"/>
  <c r="U26" i="8"/>
  <c r="P26" i="8"/>
  <c r="K26" i="8"/>
  <c r="F26" i="8"/>
  <c r="DA26" i="8"/>
  <c r="DB26" i="8"/>
  <c r="DC26" i="8"/>
  <c r="CS25" i="8"/>
  <c r="CT25" i="8"/>
  <c r="CU25" i="8"/>
  <c r="BW25" i="8"/>
  <c r="BQ25" i="8"/>
  <c r="BM25" i="8"/>
  <c r="BI25" i="8"/>
  <c r="AV25" i="8"/>
  <c r="AT25" i="8"/>
  <c r="AQ25" i="8"/>
  <c r="AN25" i="8"/>
  <c r="AK25" i="8"/>
  <c r="AF25" i="8"/>
  <c r="AD25" i="8"/>
  <c r="X25" i="8"/>
  <c r="U25" i="8"/>
  <c r="P25" i="8"/>
  <c r="K25" i="8"/>
  <c r="F25" i="8"/>
  <c r="E25" i="8"/>
  <c r="CS24" i="8"/>
  <c r="CT24" i="8"/>
  <c r="CU24" i="8"/>
  <c r="BW24" i="8"/>
  <c r="BQ24" i="8"/>
  <c r="BM24" i="8"/>
  <c r="BI24" i="8"/>
  <c r="AV24" i="8"/>
  <c r="AT24" i="8"/>
  <c r="AQ24" i="8"/>
  <c r="AN24" i="8"/>
  <c r="AK24" i="8"/>
  <c r="AF24" i="8"/>
  <c r="AD24" i="8"/>
  <c r="X24" i="8"/>
  <c r="U24" i="8"/>
  <c r="P24" i="8"/>
  <c r="K24" i="8"/>
  <c r="F24" i="8"/>
  <c r="CS23" i="8"/>
  <c r="CT23" i="8"/>
  <c r="CU23" i="8"/>
  <c r="BW23" i="8"/>
  <c r="BQ23" i="8"/>
  <c r="BM23" i="8"/>
  <c r="BI23" i="8"/>
  <c r="BH23" i="8"/>
  <c r="AV23" i="8"/>
  <c r="AT23" i="8"/>
  <c r="AQ23" i="8"/>
  <c r="AN23" i="8"/>
  <c r="AK23" i="8"/>
  <c r="AF23" i="8"/>
  <c r="AD23" i="8"/>
  <c r="X23" i="8"/>
  <c r="U23" i="8"/>
  <c r="P23" i="8"/>
  <c r="F23" i="8"/>
  <c r="BG23" i="8"/>
  <c r="BA23" i="8"/>
  <c r="K23" i="8"/>
  <c r="CS22" i="8"/>
  <c r="CT22" i="8"/>
  <c r="CU22" i="8"/>
  <c r="BW22" i="8"/>
  <c r="BQ22" i="8"/>
  <c r="BM22" i="8"/>
  <c r="BI22" i="8"/>
  <c r="BH22" i="8"/>
  <c r="AV22" i="8"/>
  <c r="AT22" i="8"/>
  <c r="AQ22" i="8"/>
  <c r="AN22" i="8"/>
  <c r="AK22" i="8"/>
  <c r="AF22" i="8"/>
  <c r="AD22" i="8"/>
  <c r="X22" i="8"/>
  <c r="U22" i="8"/>
  <c r="P22" i="8"/>
  <c r="K22" i="8"/>
  <c r="F22" i="8"/>
  <c r="CS21" i="8"/>
  <c r="CT21" i="8"/>
  <c r="CU21" i="8"/>
  <c r="BW21" i="8"/>
  <c r="BQ21" i="8"/>
  <c r="BM21" i="8"/>
  <c r="BI21" i="8"/>
  <c r="AV21" i="8"/>
  <c r="AT21" i="8"/>
  <c r="AQ21" i="8"/>
  <c r="AN21" i="8"/>
  <c r="AK21" i="8"/>
  <c r="AF21" i="8"/>
  <c r="AD21" i="8"/>
  <c r="CH21" i="8"/>
  <c r="CI21" i="8"/>
  <c r="CJ21" i="8"/>
  <c r="X21" i="8"/>
  <c r="U21" i="8"/>
  <c r="P21" i="8"/>
  <c r="K21" i="8"/>
  <c r="F21" i="8"/>
  <c r="CS20" i="8"/>
  <c r="CT20" i="8"/>
  <c r="CU20" i="8"/>
  <c r="BW20" i="8"/>
  <c r="BQ20" i="8"/>
  <c r="BM20" i="8"/>
  <c r="BI20" i="8"/>
  <c r="AV20" i="8"/>
  <c r="AT20" i="8"/>
  <c r="AQ20" i="8"/>
  <c r="AN20" i="8"/>
  <c r="AK20" i="8"/>
  <c r="AF20" i="8"/>
  <c r="AD20" i="8"/>
  <c r="X20" i="8"/>
  <c r="U20" i="8"/>
  <c r="P20" i="8"/>
  <c r="K20" i="8"/>
  <c r="F20" i="8"/>
  <c r="E20" i="8"/>
  <c r="CS19" i="8"/>
  <c r="CT19" i="8"/>
  <c r="CU19" i="8"/>
  <c r="BW19" i="8"/>
  <c r="BQ19" i="8"/>
  <c r="BM19" i="8"/>
  <c r="BI19" i="8"/>
  <c r="AV19" i="8"/>
  <c r="AT19" i="8"/>
  <c r="AQ19" i="8"/>
  <c r="AN19" i="8"/>
  <c r="AK19" i="8"/>
  <c r="AF19" i="8"/>
  <c r="AD19" i="8"/>
  <c r="X19" i="8"/>
  <c r="U19" i="8"/>
  <c r="P19" i="8"/>
  <c r="K19" i="8"/>
  <c r="F19" i="8"/>
  <c r="CS18" i="8"/>
  <c r="CT18" i="8"/>
  <c r="CU18" i="8"/>
  <c r="BW18" i="8"/>
  <c r="BQ18" i="8"/>
  <c r="BM18" i="8"/>
  <c r="BI18" i="8"/>
  <c r="BH18" i="8"/>
  <c r="AV18" i="8"/>
  <c r="AT18" i="8"/>
  <c r="AQ18" i="8"/>
  <c r="AN18" i="8"/>
  <c r="AK18" i="8"/>
  <c r="AF18" i="8"/>
  <c r="AD18" i="8"/>
  <c r="AC18" i="8"/>
  <c r="X18" i="8"/>
  <c r="U18" i="8"/>
  <c r="P18" i="8"/>
  <c r="K18" i="8"/>
  <c r="F18" i="8"/>
  <c r="BG18" i="8"/>
  <c r="BA18" i="8"/>
  <c r="CS17" i="8"/>
  <c r="CT17" i="8"/>
  <c r="CU17" i="8"/>
  <c r="BW17" i="8"/>
  <c r="BQ17" i="8"/>
  <c r="BM17" i="8"/>
  <c r="BI17" i="8"/>
  <c r="BH17" i="8"/>
  <c r="AV17" i="8"/>
  <c r="AT17" i="8"/>
  <c r="AQ17" i="8"/>
  <c r="AN17" i="8"/>
  <c r="AK17" i="8"/>
  <c r="AF17" i="8"/>
  <c r="AD17" i="8"/>
  <c r="X17" i="8"/>
  <c r="U17" i="8"/>
  <c r="P17" i="8"/>
  <c r="K17" i="8"/>
  <c r="F17" i="8"/>
  <c r="DA17" i="8"/>
  <c r="DB17" i="8"/>
  <c r="DC17" i="8"/>
  <c r="CS16" i="8"/>
  <c r="CT16" i="8"/>
  <c r="CU16" i="8"/>
  <c r="BW16" i="8"/>
  <c r="BQ16" i="8"/>
  <c r="BI16" i="8"/>
  <c r="BM16" i="8"/>
  <c r="BH16" i="8"/>
  <c r="AV16" i="8"/>
  <c r="AT16" i="8"/>
  <c r="AQ16" i="8"/>
  <c r="AN16" i="8"/>
  <c r="AK16" i="8"/>
  <c r="AF16" i="8"/>
  <c r="AD16" i="8"/>
  <c r="X16" i="8"/>
  <c r="U16" i="8"/>
  <c r="P16" i="8"/>
  <c r="K16" i="8"/>
  <c r="F16" i="8"/>
  <c r="E16" i="8"/>
  <c r="CS15" i="8"/>
  <c r="CT15" i="8"/>
  <c r="CU15" i="8"/>
  <c r="BW15" i="8"/>
  <c r="BQ15" i="8"/>
  <c r="BM15" i="8"/>
  <c r="BI15" i="8"/>
  <c r="AV15" i="8"/>
  <c r="AT15" i="8"/>
  <c r="AQ15" i="8"/>
  <c r="AN15" i="8"/>
  <c r="AK15" i="8"/>
  <c r="AF15" i="8"/>
  <c r="AD15" i="8"/>
  <c r="X15" i="8"/>
  <c r="U15" i="8"/>
  <c r="P15" i="8"/>
  <c r="K15" i="8"/>
  <c r="F15" i="8"/>
  <c r="CS14" i="8"/>
  <c r="CT14" i="8"/>
  <c r="CU14" i="8"/>
  <c r="BW14" i="8"/>
  <c r="BQ14" i="8"/>
  <c r="BI14" i="8"/>
  <c r="BM14" i="8"/>
  <c r="BH14" i="8"/>
  <c r="AV14" i="8"/>
  <c r="AT14" i="8"/>
  <c r="AQ14" i="8"/>
  <c r="AN14" i="8"/>
  <c r="AK14" i="8"/>
  <c r="AD14" i="8"/>
  <c r="AF14" i="8"/>
  <c r="AC14" i="8"/>
  <c r="X14" i="8"/>
  <c r="U14" i="8"/>
  <c r="P14" i="8"/>
  <c r="K14" i="8"/>
  <c r="F14" i="8"/>
  <c r="CS13" i="8"/>
  <c r="CT13" i="8"/>
  <c r="CU13" i="8"/>
  <c r="BW13" i="8"/>
  <c r="BQ13" i="8"/>
  <c r="BM13" i="8"/>
  <c r="BI13" i="8"/>
  <c r="AV13" i="8"/>
  <c r="AT13" i="8"/>
  <c r="AQ13" i="8"/>
  <c r="AN13" i="8"/>
  <c r="AK13" i="8"/>
  <c r="AF13" i="8"/>
  <c r="AD13" i="8"/>
  <c r="X13" i="8"/>
  <c r="U13" i="8"/>
  <c r="P13" i="8"/>
  <c r="K13" i="8"/>
  <c r="F13" i="8"/>
  <c r="E13" i="8"/>
  <c r="CS12" i="8"/>
  <c r="CT12" i="8"/>
  <c r="CU12" i="8"/>
  <c r="BW12" i="8"/>
  <c r="BQ12" i="8"/>
  <c r="BM12" i="8"/>
  <c r="BI12" i="8"/>
  <c r="AV12" i="8"/>
  <c r="AT12" i="8"/>
  <c r="AQ12" i="8"/>
  <c r="AN12" i="8"/>
  <c r="AK12" i="8"/>
  <c r="AF12" i="8"/>
  <c r="AD12" i="8"/>
  <c r="X12" i="8"/>
  <c r="U12" i="8"/>
  <c r="P12" i="8"/>
  <c r="K12" i="8"/>
  <c r="F12" i="8"/>
  <c r="E12" i="8"/>
  <c r="CS11" i="8"/>
  <c r="CT11" i="8"/>
  <c r="CU11" i="8"/>
  <c r="BW11" i="8"/>
  <c r="BQ11" i="8"/>
  <c r="BM11" i="8"/>
  <c r="BI11" i="8"/>
  <c r="AV11" i="8"/>
  <c r="AT11" i="8"/>
  <c r="AQ11" i="8"/>
  <c r="AN11" i="8"/>
  <c r="AK11" i="8"/>
  <c r="AF11" i="8"/>
  <c r="AD11" i="8"/>
  <c r="X11" i="8"/>
  <c r="U11" i="8"/>
  <c r="P11" i="8"/>
  <c r="K11" i="8"/>
  <c r="F11" i="8"/>
  <c r="CS10" i="8"/>
  <c r="CT10" i="8"/>
  <c r="CU10" i="8"/>
  <c r="BW10" i="8"/>
  <c r="BQ10" i="8"/>
  <c r="BM10" i="8"/>
  <c r="BI10" i="8"/>
  <c r="BH10" i="8"/>
  <c r="AV10" i="8"/>
  <c r="AT10" i="8"/>
  <c r="AQ10" i="8"/>
  <c r="AN10" i="8"/>
  <c r="AK10" i="8"/>
  <c r="AF10" i="8"/>
  <c r="AD10" i="8"/>
  <c r="DD10" i="8"/>
  <c r="DE10" i="8"/>
  <c r="DF10" i="8"/>
  <c r="X10" i="8"/>
  <c r="U10" i="8"/>
  <c r="P10" i="8"/>
  <c r="K10" i="8"/>
  <c r="F10" i="8"/>
  <c r="BG10" i="8"/>
  <c r="BA10" i="8"/>
  <c r="CS9" i="8"/>
  <c r="CT9" i="8"/>
  <c r="CU9" i="8"/>
  <c r="BW9" i="8"/>
  <c r="BQ9" i="8"/>
  <c r="BM9" i="8"/>
  <c r="BI9" i="8"/>
  <c r="BH9" i="8"/>
  <c r="AV9" i="8"/>
  <c r="AT9" i="8"/>
  <c r="AQ9" i="8"/>
  <c r="AN9" i="8"/>
  <c r="AK9" i="8"/>
  <c r="AF9" i="8"/>
  <c r="AD9" i="8"/>
  <c r="X9" i="8"/>
  <c r="U9" i="8"/>
  <c r="P9" i="8"/>
  <c r="K9" i="8"/>
  <c r="F9" i="8"/>
  <c r="DA9" i="8"/>
  <c r="CS8" i="8"/>
  <c r="CT8" i="8"/>
  <c r="CU8" i="8"/>
  <c r="BW8" i="8"/>
  <c r="BQ8" i="8"/>
  <c r="BM8" i="8"/>
  <c r="BI8" i="8"/>
  <c r="BH8" i="8"/>
  <c r="AV8" i="8"/>
  <c r="AT8" i="8"/>
  <c r="AQ8" i="8"/>
  <c r="AN8" i="8"/>
  <c r="AK8" i="8"/>
  <c r="AF8" i="8"/>
  <c r="AD8" i="8"/>
  <c r="X8" i="8"/>
  <c r="U8" i="8"/>
  <c r="P8" i="8"/>
  <c r="K8" i="8"/>
  <c r="F8" i="8"/>
  <c r="E8" i="8"/>
  <c r="CS7" i="8"/>
  <c r="CT7" i="8"/>
  <c r="CU7" i="8"/>
  <c r="BW7" i="8"/>
  <c r="BQ7" i="8"/>
  <c r="BM7" i="8"/>
  <c r="BI7" i="8"/>
  <c r="AV7" i="8"/>
  <c r="AT7" i="8"/>
  <c r="AQ7" i="8"/>
  <c r="AN7" i="8"/>
  <c r="AK7" i="8"/>
  <c r="AF7" i="8"/>
  <c r="AD7" i="8"/>
  <c r="X7" i="8"/>
  <c r="U7" i="8"/>
  <c r="P7" i="8"/>
  <c r="K7" i="8"/>
  <c r="F7" i="8"/>
  <c r="CS6" i="8"/>
  <c r="CT6" i="8"/>
  <c r="CU6" i="8"/>
  <c r="BW6" i="8"/>
  <c r="BQ6" i="8"/>
  <c r="BM6" i="8"/>
  <c r="BI6" i="8"/>
  <c r="BH6" i="8"/>
  <c r="AV6" i="8"/>
  <c r="AT6" i="8"/>
  <c r="AQ6" i="8"/>
  <c r="AN6" i="8"/>
  <c r="AK6" i="8"/>
  <c r="AF6" i="8"/>
  <c r="AD6" i="8"/>
  <c r="AC6" i="8"/>
  <c r="X6" i="8"/>
  <c r="U6" i="8"/>
  <c r="P6" i="8"/>
  <c r="K6" i="8"/>
  <c r="F6" i="8"/>
  <c r="CS5" i="8"/>
  <c r="CT5" i="8"/>
  <c r="CU5" i="8"/>
  <c r="BW5" i="8"/>
  <c r="BQ5" i="8"/>
  <c r="BM5" i="8"/>
  <c r="BI5" i="8"/>
  <c r="AV5" i="8"/>
  <c r="AT5" i="8"/>
  <c r="AQ5" i="8"/>
  <c r="AN5" i="8"/>
  <c r="AK5" i="8"/>
  <c r="AF5" i="8"/>
  <c r="AD5" i="8"/>
  <c r="X5" i="8"/>
  <c r="U5" i="8"/>
  <c r="F5" i="8"/>
  <c r="K5" i="8"/>
  <c r="P5" i="8"/>
  <c r="CD5" i="8"/>
  <c r="CE5" i="8"/>
  <c r="CF5" i="8"/>
  <c r="E5" i="8"/>
  <c r="CS4" i="8"/>
  <c r="CT4" i="8"/>
  <c r="CU4" i="8"/>
  <c r="BW4" i="8"/>
  <c r="BQ4" i="8"/>
  <c r="BM4" i="8"/>
  <c r="BI4" i="8"/>
  <c r="AV4" i="8"/>
  <c r="AT4" i="8"/>
  <c r="AQ4" i="8"/>
  <c r="AN4" i="8"/>
  <c r="AK4" i="8"/>
  <c r="AF4" i="8"/>
  <c r="AD4" i="8"/>
  <c r="X4" i="8"/>
  <c r="U4" i="8"/>
  <c r="P4" i="8"/>
  <c r="K4" i="8"/>
  <c r="F4" i="8"/>
  <c r="E4" i="8"/>
  <c r="CS3" i="8"/>
  <c r="CT3" i="8"/>
  <c r="CU3" i="8"/>
  <c r="BW3" i="8"/>
  <c r="BQ3" i="8"/>
  <c r="BM3" i="8"/>
  <c r="BI3" i="8"/>
  <c r="AV3" i="8"/>
  <c r="AT3" i="8"/>
  <c r="AQ3" i="8"/>
  <c r="AN3" i="8"/>
  <c r="AK3" i="8"/>
  <c r="AF3" i="8"/>
  <c r="AD3" i="8"/>
  <c r="X3" i="8"/>
  <c r="U3" i="8"/>
  <c r="P3" i="8"/>
  <c r="K3" i="8"/>
  <c r="F3" i="8"/>
  <c r="CS2" i="8"/>
  <c r="CT2" i="8"/>
  <c r="CU2" i="8"/>
  <c r="BW2" i="8"/>
  <c r="BQ2" i="8"/>
  <c r="BM2" i="8"/>
  <c r="BI2" i="8"/>
  <c r="BH2" i="8"/>
  <c r="AV2" i="8"/>
  <c r="AT2" i="8"/>
  <c r="AQ2" i="8"/>
  <c r="AN2" i="8"/>
  <c r="AK2" i="8"/>
  <c r="AF2" i="8"/>
  <c r="AD2" i="8"/>
  <c r="DD2" i="8"/>
  <c r="DE2" i="8"/>
  <c r="DF2" i="8"/>
  <c r="X2" i="8"/>
  <c r="U2" i="8"/>
  <c r="P2" i="8"/>
  <c r="K2" i="8"/>
  <c r="F2" i="8"/>
  <c r="BG2" i="8"/>
  <c r="BA2" i="8"/>
  <c r="CS130" i="6"/>
  <c r="CT130" i="6"/>
  <c r="CU130" i="6"/>
  <c r="BW130" i="6"/>
  <c r="BQ130" i="6"/>
  <c r="BM130" i="6"/>
  <c r="BI130" i="6"/>
  <c r="AV130" i="6"/>
  <c r="AT130" i="6"/>
  <c r="AQ130" i="6"/>
  <c r="AN130" i="6"/>
  <c r="AK130" i="6"/>
  <c r="AF130" i="6"/>
  <c r="AD130" i="6"/>
  <c r="X130" i="6"/>
  <c r="U130" i="6"/>
  <c r="P130" i="6"/>
  <c r="K130" i="6"/>
  <c r="F130" i="6"/>
  <c r="BG130" i="6"/>
  <c r="BA130" i="6"/>
  <c r="CS129" i="6"/>
  <c r="CT129" i="6"/>
  <c r="CU129" i="6"/>
  <c r="BW129" i="6"/>
  <c r="BQ129" i="6"/>
  <c r="BM129" i="6"/>
  <c r="BI129" i="6"/>
  <c r="AV129" i="6"/>
  <c r="AT129" i="6"/>
  <c r="AQ129" i="6"/>
  <c r="AN129" i="6"/>
  <c r="AK129" i="6"/>
  <c r="AF129" i="6"/>
  <c r="AD129" i="6"/>
  <c r="X129" i="6"/>
  <c r="U129" i="6"/>
  <c r="P129" i="6"/>
  <c r="K129" i="6"/>
  <c r="F129" i="6"/>
  <c r="CS128" i="6"/>
  <c r="CT128" i="6"/>
  <c r="CU128" i="6"/>
  <c r="BW128" i="6"/>
  <c r="BQ128" i="6"/>
  <c r="BM128" i="6"/>
  <c r="BI128" i="6"/>
  <c r="AV128" i="6"/>
  <c r="AT128" i="6"/>
  <c r="AQ128" i="6"/>
  <c r="AN128" i="6"/>
  <c r="AK128" i="6"/>
  <c r="AF128" i="6"/>
  <c r="AD128" i="6"/>
  <c r="X128" i="6"/>
  <c r="U128" i="6"/>
  <c r="P128" i="6"/>
  <c r="K128" i="6"/>
  <c r="F128" i="6"/>
  <c r="CS127" i="6"/>
  <c r="CT127" i="6"/>
  <c r="CU127" i="6"/>
  <c r="BW127" i="6"/>
  <c r="BQ127" i="6"/>
  <c r="BM127" i="6"/>
  <c r="BI127" i="6"/>
  <c r="BH127" i="6"/>
  <c r="AV127" i="6"/>
  <c r="AT127" i="6"/>
  <c r="AQ127" i="6"/>
  <c r="AN127" i="6"/>
  <c r="AK127" i="6"/>
  <c r="AF127" i="6"/>
  <c r="AD127" i="6"/>
  <c r="X127" i="6"/>
  <c r="U127" i="6"/>
  <c r="P127" i="6"/>
  <c r="K127" i="6"/>
  <c r="F127" i="6"/>
  <c r="CD127" i="6"/>
  <c r="CE127" i="6"/>
  <c r="CF127" i="6"/>
  <c r="CS126" i="6"/>
  <c r="CT126" i="6"/>
  <c r="CU126" i="6"/>
  <c r="BW126" i="6"/>
  <c r="BQ126" i="6"/>
  <c r="BM126" i="6"/>
  <c r="BI126" i="6"/>
  <c r="AV126" i="6"/>
  <c r="AT126" i="6"/>
  <c r="AQ126" i="6"/>
  <c r="AN126" i="6"/>
  <c r="AK126" i="6"/>
  <c r="AF126" i="6"/>
  <c r="AD126" i="6"/>
  <c r="X126" i="6"/>
  <c r="U126" i="6"/>
  <c r="P126" i="6"/>
  <c r="K126" i="6"/>
  <c r="F126" i="6"/>
  <c r="BG126" i="6"/>
  <c r="BA126" i="6"/>
  <c r="CS125" i="6"/>
  <c r="CT125" i="6"/>
  <c r="CU125" i="6"/>
  <c r="BW125" i="6"/>
  <c r="BQ125" i="6"/>
  <c r="BM125" i="6"/>
  <c r="BI125" i="6"/>
  <c r="AV125" i="6"/>
  <c r="AT125" i="6"/>
  <c r="AQ125" i="6"/>
  <c r="AN125" i="6"/>
  <c r="AK125" i="6"/>
  <c r="AF125" i="6"/>
  <c r="AD125" i="6"/>
  <c r="X125" i="6"/>
  <c r="U125" i="6"/>
  <c r="P125" i="6"/>
  <c r="K125" i="6"/>
  <c r="F125" i="6"/>
  <c r="CS124" i="6"/>
  <c r="CT124" i="6"/>
  <c r="CU124" i="6"/>
  <c r="BW124" i="6"/>
  <c r="BQ124" i="6"/>
  <c r="BM124" i="6"/>
  <c r="BI124" i="6"/>
  <c r="AV124" i="6"/>
  <c r="AT124" i="6"/>
  <c r="AQ124" i="6"/>
  <c r="AN124" i="6"/>
  <c r="AK124" i="6"/>
  <c r="AF124" i="6"/>
  <c r="AD124" i="6"/>
  <c r="AC124" i="6"/>
  <c r="X124" i="6"/>
  <c r="U124" i="6"/>
  <c r="P124" i="6"/>
  <c r="K124" i="6"/>
  <c r="F124" i="6"/>
  <c r="CS123" i="6"/>
  <c r="CT123" i="6"/>
  <c r="CU123" i="6"/>
  <c r="BW123" i="6"/>
  <c r="BQ123" i="6"/>
  <c r="BM123" i="6"/>
  <c r="BI123" i="6"/>
  <c r="AV123" i="6"/>
  <c r="AT123" i="6"/>
  <c r="AQ123" i="6"/>
  <c r="AN123" i="6"/>
  <c r="AK123" i="6"/>
  <c r="AF123" i="6"/>
  <c r="AD123" i="6"/>
  <c r="X123" i="6"/>
  <c r="U123" i="6"/>
  <c r="P123" i="6"/>
  <c r="K123" i="6"/>
  <c r="F123" i="6"/>
  <c r="CS122" i="6"/>
  <c r="CT122" i="6"/>
  <c r="CU122" i="6"/>
  <c r="BW122" i="6"/>
  <c r="BQ122" i="6"/>
  <c r="BM122" i="6"/>
  <c r="BI122" i="6"/>
  <c r="AV122" i="6"/>
  <c r="AT122" i="6"/>
  <c r="AQ122" i="6"/>
  <c r="AN122" i="6"/>
  <c r="AK122" i="6"/>
  <c r="AF122" i="6"/>
  <c r="AD122" i="6"/>
  <c r="X122" i="6"/>
  <c r="U122" i="6"/>
  <c r="P122" i="6"/>
  <c r="K122" i="6"/>
  <c r="F122" i="6"/>
  <c r="CS121" i="6"/>
  <c r="CT121" i="6"/>
  <c r="CU121" i="6"/>
  <c r="BW121" i="6"/>
  <c r="BQ121" i="6"/>
  <c r="BM121" i="6"/>
  <c r="BI121" i="6"/>
  <c r="AV121" i="6"/>
  <c r="AT121" i="6"/>
  <c r="AQ121" i="6"/>
  <c r="AN121" i="6"/>
  <c r="AK121" i="6"/>
  <c r="AF121" i="6"/>
  <c r="AD121" i="6"/>
  <c r="X121" i="6"/>
  <c r="U121" i="6"/>
  <c r="P121" i="6"/>
  <c r="K121" i="6"/>
  <c r="F121" i="6"/>
  <c r="CS120" i="6"/>
  <c r="CT120" i="6"/>
  <c r="CU120" i="6"/>
  <c r="BW120" i="6"/>
  <c r="BQ120" i="6"/>
  <c r="BM120" i="6"/>
  <c r="BI120" i="6"/>
  <c r="AV120" i="6"/>
  <c r="AT120" i="6"/>
  <c r="AQ120" i="6"/>
  <c r="AN120" i="6"/>
  <c r="AK120" i="6"/>
  <c r="AF120" i="6"/>
  <c r="AD120" i="6"/>
  <c r="AC120" i="6"/>
  <c r="X120" i="6"/>
  <c r="U120" i="6"/>
  <c r="P120" i="6"/>
  <c r="K120" i="6"/>
  <c r="F120" i="6"/>
  <c r="CS119" i="6"/>
  <c r="CT119" i="6"/>
  <c r="CU119" i="6"/>
  <c r="BW119" i="6"/>
  <c r="BQ119" i="6"/>
  <c r="BM119" i="6"/>
  <c r="BI119" i="6"/>
  <c r="AV119" i="6"/>
  <c r="AT119" i="6"/>
  <c r="AQ119" i="6"/>
  <c r="AN119" i="6"/>
  <c r="AK119" i="6"/>
  <c r="AF119" i="6"/>
  <c r="AD119" i="6"/>
  <c r="X119" i="6"/>
  <c r="U119" i="6"/>
  <c r="P119" i="6"/>
  <c r="K119" i="6"/>
  <c r="F119" i="6"/>
  <c r="DA119" i="6"/>
  <c r="DB119" i="6"/>
  <c r="DC119" i="6"/>
  <c r="CS118" i="6"/>
  <c r="CT118" i="6"/>
  <c r="CU118" i="6"/>
  <c r="BW118" i="6"/>
  <c r="BQ118" i="6"/>
  <c r="BM118" i="6"/>
  <c r="BI118" i="6"/>
  <c r="AV118" i="6"/>
  <c r="AT118" i="6"/>
  <c r="AQ118" i="6"/>
  <c r="AN118" i="6"/>
  <c r="AK118" i="6"/>
  <c r="AF118" i="6"/>
  <c r="AD118" i="6"/>
  <c r="X118" i="6"/>
  <c r="U118" i="6"/>
  <c r="P118" i="6"/>
  <c r="K118" i="6"/>
  <c r="F118" i="6"/>
  <c r="BG118" i="6"/>
  <c r="BA118" i="6"/>
  <c r="CS117" i="6"/>
  <c r="CT117" i="6"/>
  <c r="CU117" i="6"/>
  <c r="BW117" i="6"/>
  <c r="BQ117" i="6"/>
  <c r="BI117" i="6"/>
  <c r="BM117" i="6"/>
  <c r="BH117" i="6"/>
  <c r="AV117" i="6"/>
  <c r="AT117" i="6"/>
  <c r="AQ117" i="6"/>
  <c r="AN117" i="6"/>
  <c r="AK117" i="6"/>
  <c r="AF117" i="6"/>
  <c r="AD117" i="6"/>
  <c r="X117" i="6"/>
  <c r="U117" i="6"/>
  <c r="P117" i="6"/>
  <c r="K117" i="6"/>
  <c r="F117" i="6"/>
  <c r="E117" i="6"/>
  <c r="CS116" i="6"/>
  <c r="CT116" i="6"/>
  <c r="CU116" i="6"/>
  <c r="BW116" i="6"/>
  <c r="BQ116" i="6"/>
  <c r="BM116" i="6"/>
  <c r="BI116" i="6"/>
  <c r="AV116" i="6"/>
  <c r="AT116" i="6"/>
  <c r="AQ116" i="6"/>
  <c r="AN116" i="6"/>
  <c r="AK116" i="6"/>
  <c r="AF116" i="6"/>
  <c r="AD116" i="6"/>
  <c r="X116" i="6"/>
  <c r="U116" i="6"/>
  <c r="P116" i="6"/>
  <c r="K116" i="6"/>
  <c r="F116" i="6"/>
  <c r="CS115" i="6"/>
  <c r="CT115" i="6"/>
  <c r="CU115" i="6"/>
  <c r="BW115" i="6"/>
  <c r="BQ115" i="6"/>
  <c r="BM115" i="6"/>
  <c r="BI115" i="6"/>
  <c r="BH115" i="6"/>
  <c r="AV115" i="6"/>
  <c r="AT115" i="6"/>
  <c r="AQ115" i="6"/>
  <c r="AN115" i="6"/>
  <c r="AK115" i="6"/>
  <c r="AF115" i="6"/>
  <c r="AD115" i="6"/>
  <c r="X115" i="6"/>
  <c r="U115" i="6"/>
  <c r="P115" i="6"/>
  <c r="K115" i="6"/>
  <c r="F115" i="6"/>
  <c r="CS114" i="6"/>
  <c r="CT114" i="6"/>
  <c r="CU114" i="6"/>
  <c r="BW114" i="6"/>
  <c r="BQ114" i="6"/>
  <c r="BI114" i="6"/>
  <c r="BM114" i="6"/>
  <c r="BH114" i="6"/>
  <c r="AV114" i="6"/>
  <c r="AT114" i="6"/>
  <c r="AQ114" i="6"/>
  <c r="AN114" i="6"/>
  <c r="AK114" i="6"/>
  <c r="AD114" i="6"/>
  <c r="AF114" i="6"/>
  <c r="AC114" i="6"/>
  <c r="X114" i="6"/>
  <c r="U114" i="6"/>
  <c r="P114" i="6"/>
  <c r="K114" i="6"/>
  <c r="F114" i="6"/>
  <c r="BG114" i="6"/>
  <c r="BA114" i="6"/>
  <c r="CS113" i="6"/>
  <c r="CT113" i="6"/>
  <c r="CU113" i="6"/>
  <c r="BW113" i="6"/>
  <c r="BQ113" i="6"/>
  <c r="BM113" i="6"/>
  <c r="BI113" i="6"/>
  <c r="AV113" i="6"/>
  <c r="AT113" i="6"/>
  <c r="AQ113" i="6"/>
  <c r="AN113" i="6"/>
  <c r="AK113" i="6"/>
  <c r="AF113" i="6"/>
  <c r="AD113" i="6"/>
  <c r="X113" i="6"/>
  <c r="U113" i="6"/>
  <c r="P113" i="6"/>
  <c r="K113" i="6"/>
  <c r="F113" i="6"/>
  <c r="BG113" i="6"/>
  <c r="BA113" i="6"/>
  <c r="CS112" i="6"/>
  <c r="CT112" i="6"/>
  <c r="CU112" i="6"/>
  <c r="BW112" i="6"/>
  <c r="BQ112" i="6"/>
  <c r="BM112" i="6"/>
  <c r="BI112" i="6"/>
  <c r="BH112" i="6"/>
  <c r="AV112" i="6"/>
  <c r="AT112" i="6"/>
  <c r="AQ112" i="6"/>
  <c r="AN112" i="6"/>
  <c r="AK112" i="6"/>
  <c r="AF112" i="6"/>
  <c r="AD112" i="6"/>
  <c r="X112" i="6"/>
  <c r="U112" i="6"/>
  <c r="P112" i="6"/>
  <c r="K112" i="6"/>
  <c r="F112" i="6"/>
  <c r="CD112" i="6"/>
  <c r="CE112" i="6"/>
  <c r="CF112" i="6"/>
  <c r="CS111" i="6"/>
  <c r="CT111" i="6"/>
  <c r="CU111" i="6"/>
  <c r="BW111" i="6"/>
  <c r="BQ111" i="6"/>
  <c r="BM111" i="6"/>
  <c r="BI111" i="6"/>
  <c r="AV111" i="6"/>
  <c r="AT111" i="6"/>
  <c r="AQ111" i="6"/>
  <c r="AN111" i="6"/>
  <c r="AK111" i="6"/>
  <c r="AF111" i="6"/>
  <c r="AD111" i="6"/>
  <c r="X111" i="6"/>
  <c r="U111" i="6"/>
  <c r="P111" i="6"/>
  <c r="K111" i="6"/>
  <c r="F111" i="6"/>
  <c r="CS110" i="6"/>
  <c r="CT110" i="6"/>
  <c r="CU110" i="6"/>
  <c r="BW110" i="6"/>
  <c r="BQ110" i="6"/>
  <c r="BM110" i="6"/>
  <c r="BI110" i="6"/>
  <c r="BH110" i="6"/>
  <c r="AV110" i="6"/>
  <c r="AT110" i="6"/>
  <c r="AQ110" i="6"/>
  <c r="AN110" i="6"/>
  <c r="AK110" i="6"/>
  <c r="AF110" i="6"/>
  <c r="AD110" i="6"/>
  <c r="AC110" i="6"/>
  <c r="X110" i="6"/>
  <c r="U110" i="6"/>
  <c r="P110" i="6"/>
  <c r="K110" i="6"/>
  <c r="F110" i="6"/>
  <c r="CS109" i="6"/>
  <c r="CT109" i="6"/>
  <c r="CU109" i="6"/>
  <c r="BW109" i="6"/>
  <c r="BQ109" i="6"/>
  <c r="BM109" i="6"/>
  <c r="BI109" i="6"/>
  <c r="BH109" i="6"/>
  <c r="AV109" i="6"/>
  <c r="AT109" i="6"/>
  <c r="AQ109" i="6"/>
  <c r="AN109" i="6"/>
  <c r="AK109" i="6"/>
  <c r="AF109" i="6"/>
  <c r="AD109" i="6"/>
  <c r="X109" i="6"/>
  <c r="U109" i="6"/>
  <c r="P109" i="6"/>
  <c r="K109" i="6"/>
  <c r="F109" i="6"/>
  <c r="CS108" i="6"/>
  <c r="CT108" i="6"/>
  <c r="CU108" i="6"/>
  <c r="BW108" i="6"/>
  <c r="BQ108" i="6"/>
  <c r="BM108" i="6"/>
  <c r="BI108" i="6"/>
  <c r="BH108" i="6"/>
  <c r="AV108" i="6"/>
  <c r="AT108" i="6"/>
  <c r="AQ108" i="6"/>
  <c r="AN108" i="6"/>
  <c r="AK108" i="6"/>
  <c r="AF108" i="6"/>
  <c r="AD108" i="6"/>
  <c r="X108" i="6"/>
  <c r="U108" i="6"/>
  <c r="P108" i="6"/>
  <c r="F108" i="6"/>
  <c r="BG108" i="6"/>
  <c r="K108" i="6"/>
  <c r="BA108" i="6"/>
  <c r="CS107" i="6"/>
  <c r="CT107" i="6"/>
  <c r="CU107" i="6"/>
  <c r="BW107" i="6"/>
  <c r="BQ107" i="6"/>
  <c r="BM107" i="6"/>
  <c r="BI107" i="6"/>
  <c r="AV107" i="6"/>
  <c r="AT107" i="6"/>
  <c r="AQ107" i="6"/>
  <c r="AN107" i="6"/>
  <c r="AK107" i="6"/>
  <c r="AF107" i="6"/>
  <c r="AD107" i="6"/>
  <c r="X107" i="6"/>
  <c r="U107" i="6"/>
  <c r="P107" i="6"/>
  <c r="K107" i="6"/>
  <c r="F107" i="6"/>
  <c r="E107" i="6"/>
  <c r="CS106" i="6"/>
  <c r="CT106" i="6"/>
  <c r="CU106" i="6"/>
  <c r="BW106" i="6"/>
  <c r="BQ106" i="6"/>
  <c r="BI106" i="6"/>
  <c r="BM106" i="6"/>
  <c r="BH106" i="6"/>
  <c r="AV106" i="6"/>
  <c r="AT106" i="6"/>
  <c r="AQ106" i="6"/>
  <c r="AN106" i="6"/>
  <c r="AK106" i="6"/>
  <c r="AD106" i="6"/>
  <c r="AF106" i="6"/>
  <c r="DD106" i="6"/>
  <c r="DE106" i="6"/>
  <c r="DF106" i="6"/>
  <c r="X106" i="6"/>
  <c r="U106" i="6"/>
  <c r="P106" i="6"/>
  <c r="K106" i="6"/>
  <c r="F106" i="6"/>
  <c r="CS105" i="6"/>
  <c r="CT105" i="6"/>
  <c r="CU105" i="6"/>
  <c r="BW105" i="6"/>
  <c r="BQ105" i="6"/>
  <c r="BM105" i="6"/>
  <c r="BI105" i="6"/>
  <c r="AV105" i="6"/>
  <c r="AT105" i="6"/>
  <c r="AQ105" i="6"/>
  <c r="AN105" i="6"/>
  <c r="AK105" i="6"/>
  <c r="AD105" i="6"/>
  <c r="AF105" i="6"/>
  <c r="AC105" i="6"/>
  <c r="X105" i="6"/>
  <c r="U105" i="6"/>
  <c r="P105" i="6"/>
  <c r="K105" i="6"/>
  <c r="F105" i="6"/>
  <c r="CS104" i="6"/>
  <c r="CT104" i="6"/>
  <c r="CU104" i="6"/>
  <c r="BW104" i="6"/>
  <c r="BQ104" i="6"/>
  <c r="BM104" i="6"/>
  <c r="BI104" i="6"/>
  <c r="AV104" i="6"/>
  <c r="AT104" i="6"/>
  <c r="AQ104" i="6"/>
  <c r="AN104" i="6"/>
  <c r="AK104" i="6"/>
  <c r="AF104" i="6"/>
  <c r="AD104" i="6"/>
  <c r="X104" i="6"/>
  <c r="U104" i="6"/>
  <c r="P104" i="6"/>
  <c r="F104" i="6"/>
  <c r="K104" i="6"/>
  <c r="E104" i="6"/>
  <c r="CS103" i="6"/>
  <c r="CT103" i="6"/>
  <c r="CU103" i="6"/>
  <c r="BW103" i="6"/>
  <c r="BQ103" i="6"/>
  <c r="BM103" i="6"/>
  <c r="BI103" i="6"/>
  <c r="AV103" i="6"/>
  <c r="AT103" i="6"/>
  <c r="AQ103" i="6"/>
  <c r="AN103" i="6"/>
  <c r="AK103" i="6"/>
  <c r="AF103" i="6"/>
  <c r="AD103" i="6"/>
  <c r="X103" i="6"/>
  <c r="U103" i="6"/>
  <c r="P103" i="6"/>
  <c r="K103" i="6"/>
  <c r="F103" i="6"/>
  <c r="E103" i="6"/>
  <c r="CS102" i="6"/>
  <c r="CT102" i="6"/>
  <c r="CU102" i="6"/>
  <c r="BW102" i="6"/>
  <c r="BQ102" i="6"/>
  <c r="BM102" i="6"/>
  <c r="BI102" i="6"/>
  <c r="BH102" i="6"/>
  <c r="AV102" i="6"/>
  <c r="AT102" i="6"/>
  <c r="AQ102" i="6"/>
  <c r="AN102" i="6"/>
  <c r="AK102" i="6"/>
  <c r="AF102" i="6"/>
  <c r="AD102" i="6"/>
  <c r="X102" i="6"/>
  <c r="U102" i="6"/>
  <c r="P102" i="6"/>
  <c r="K102" i="6"/>
  <c r="F102" i="6"/>
  <c r="CS101" i="6"/>
  <c r="CT101" i="6"/>
  <c r="CU101" i="6"/>
  <c r="BW101" i="6"/>
  <c r="BQ101" i="6"/>
  <c r="BM101" i="6"/>
  <c r="BI101" i="6"/>
  <c r="AV101" i="6"/>
  <c r="AT101" i="6"/>
  <c r="AQ101" i="6"/>
  <c r="AN101" i="6"/>
  <c r="AK101" i="6"/>
  <c r="AF101" i="6"/>
  <c r="AD101" i="6"/>
  <c r="AC101" i="6"/>
  <c r="X101" i="6"/>
  <c r="U101" i="6"/>
  <c r="P101" i="6"/>
  <c r="K101" i="6"/>
  <c r="F101" i="6"/>
  <c r="BG101" i="6"/>
  <c r="BA101" i="6"/>
  <c r="DJ101" i="6"/>
  <c r="DK101" i="6"/>
  <c r="DL101" i="6"/>
  <c r="CS100" i="6"/>
  <c r="CT100" i="6"/>
  <c r="CU100" i="6"/>
  <c r="BW100" i="6"/>
  <c r="BQ100" i="6"/>
  <c r="BM100" i="6"/>
  <c r="BI100" i="6"/>
  <c r="BH100" i="6"/>
  <c r="AV100" i="6"/>
  <c r="AT100" i="6"/>
  <c r="AQ100" i="6"/>
  <c r="AN100" i="6"/>
  <c r="AK100" i="6"/>
  <c r="AF100" i="6"/>
  <c r="AD100" i="6"/>
  <c r="X100" i="6"/>
  <c r="U100" i="6"/>
  <c r="P100" i="6"/>
  <c r="K100" i="6"/>
  <c r="F100" i="6"/>
  <c r="CD100" i="6"/>
  <c r="CE100" i="6"/>
  <c r="CF100" i="6"/>
  <c r="CS99" i="6"/>
  <c r="CT99" i="6"/>
  <c r="CU99" i="6"/>
  <c r="BW99" i="6"/>
  <c r="BQ99" i="6"/>
  <c r="BM99" i="6"/>
  <c r="BI99" i="6"/>
  <c r="AV99" i="6"/>
  <c r="AT99" i="6"/>
  <c r="AQ99" i="6"/>
  <c r="AN99" i="6"/>
  <c r="AK99" i="6"/>
  <c r="AF99" i="6"/>
  <c r="AD99" i="6"/>
  <c r="AC99" i="6"/>
  <c r="X99" i="6"/>
  <c r="U99" i="6"/>
  <c r="P99" i="6"/>
  <c r="K99" i="6"/>
  <c r="F99" i="6"/>
  <c r="DA99" i="6"/>
  <c r="CS98" i="6"/>
  <c r="CT98" i="6"/>
  <c r="CU98" i="6"/>
  <c r="BW98" i="6"/>
  <c r="BQ98" i="6"/>
  <c r="BM98" i="6"/>
  <c r="BI98" i="6"/>
  <c r="BH98" i="6"/>
  <c r="AV98" i="6"/>
  <c r="AT98" i="6"/>
  <c r="AQ98" i="6"/>
  <c r="AN98" i="6"/>
  <c r="AK98" i="6"/>
  <c r="AF98" i="6"/>
  <c r="AD98" i="6"/>
  <c r="X98" i="6"/>
  <c r="U98" i="6"/>
  <c r="P98" i="6"/>
  <c r="K98" i="6"/>
  <c r="F98" i="6"/>
  <c r="CS97" i="6"/>
  <c r="CT97" i="6"/>
  <c r="CU97" i="6"/>
  <c r="BW97" i="6"/>
  <c r="BQ97" i="6"/>
  <c r="BM97" i="6"/>
  <c r="BI97" i="6"/>
  <c r="AV97" i="6"/>
  <c r="AT97" i="6"/>
  <c r="AQ97" i="6"/>
  <c r="AN97" i="6"/>
  <c r="AK97" i="6"/>
  <c r="AF97" i="6"/>
  <c r="AD97" i="6"/>
  <c r="X97" i="6"/>
  <c r="U97" i="6"/>
  <c r="P97" i="6"/>
  <c r="K97" i="6"/>
  <c r="F97" i="6"/>
  <c r="E97" i="6"/>
  <c r="CS96" i="6"/>
  <c r="CT96" i="6"/>
  <c r="CU96" i="6"/>
  <c r="BW96" i="6"/>
  <c r="BQ96" i="6"/>
  <c r="BM96" i="6"/>
  <c r="BI96" i="6"/>
  <c r="BH96" i="6"/>
  <c r="AV96" i="6"/>
  <c r="AT96" i="6"/>
  <c r="AQ96" i="6"/>
  <c r="AN96" i="6"/>
  <c r="AK96" i="6"/>
  <c r="AF96" i="6"/>
  <c r="AD96" i="6"/>
  <c r="X96" i="6"/>
  <c r="U96" i="6"/>
  <c r="P96" i="6"/>
  <c r="K96" i="6"/>
  <c r="F96" i="6"/>
  <c r="CS95" i="6"/>
  <c r="CT95" i="6"/>
  <c r="CU95" i="6"/>
  <c r="BW95" i="6"/>
  <c r="BQ95" i="6"/>
  <c r="BM95" i="6"/>
  <c r="BI95" i="6"/>
  <c r="AV95" i="6"/>
  <c r="AT95" i="6"/>
  <c r="AQ95" i="6"/>
  <c r="AN95" i="6"/>
  <c r="AK95" i="6"/>
  <c r="AD95" i="6"/>
  <c r="AF95" i="6"/>
  <c r="AC95" i="6"/>
  <c r="X95" i="6"/>
  <c r="U95" i="6"/>
  <c r="P95" i="6"/>
  <c r="K95" i="6"/>
  <c r="F95" i="6"/>
  <c r="BG95" i="6"/>
  <c r="BA95" i="6"/>
  <c r="CS94" i="6"/>
  <c r="CT94" i="6"/>
  <c r="CU94" i="6"/>
  <c r="BW94" i="6"/>
  <c r="BQ94" i="6"/>
  <c r="BM94" i="6"/>
  <c r="BI94" i="6"/>
  <c r="BH94" i="6"/>
  <c r="AV94" i="6"/>
  <c r="AT94" i="6"/>
  <c r="AQ94" i="6"/>
  <c r="AN94" i="6"/>
  <c r="AK94" i="6"/>
  <c r="AF94" i="6"/>
  <c r="AD94" i="6"/>
  <c r="X94" i="6"/>
  <c r="U94" i="6"/>
  <c r="P94" i="6"/>
  <c r="K94" i="6"/>
  <c r="F94" i="6"/>
  <c r="CD94" i="6"/>
  <c r="CE94" i="6"/>
  <c r="CF94" i="6"/>
  <c r="CS93" i="6"/>
  <c r="CT93" i="6"/>
  <c r="CU93" i="6"/>
  <c r="BW93" i="6"/>
  <c r="BQ93" i="6"/>
  <c r="BM93" i="6"/>
  <c r="BI93" i="6"/>
  <c r="AV93" i="6"/>
  <c r="AT93" i="6"/>
  <c r="AQ93" i="6"/>
  <c r="AN93" i="6"/>
  <c r="AK93" i="6"/>
  <c r="AF93" i="6"/>
  <c r="AD93" i="6"/>
  <c r="X93" i="6"/>
  <c r="U93" i="6"/>
  <c r="P93" i="6"/>
  <c r="K93" i="6"/>
  <c r="F93" i="6"/>
  <c r="E93" i="6"/>
  <c r="CS92" i="6"/>
  <c r="CT92" i="6"/>
  <c r="CU92" i="6"/>
  <c r="BW92" i="6"/>
  <c r="BQ92" i="6"/>
  <c r="BM92" i="6"/>
  <c r="BI92" i="6"/>
  <c r="AV92" i="6"/>
  <c r="AT92" i="6"/>
  <c r="AQ92" i="6"/>
  <c r="AN92" i="6"/>
  <c r="AK92" i="6"/>
  <c r="AF92" i="6"/>
  <c r="AD92" i="6"/>
  <c r="DD92" i="6"/>
  <c r="DE92" i="6"/>
  <c r="DF92" i="6"/>
  <c r="X92" i="6"/>
  <c r="U92" i="6"/>
  <c r="P92" i="6"/>
  <c r="K92" i="6"/>
  <c r="F92" i="6"/>
  <c r="CS91" i="6"/>
  <c r="CT91" i="6"/>
  <c r="CU91" i="6"/>
  <c r="BW91" i="6"/>
  <c r="BQ91" i="6"/>
  <c r="BM91" i="6"/>
  <c r="BI91" i="6"/>
  <c r="AV91" i="6"/>
  <c r="AT91" i="6"/>
  <c r="AQ91" i="6"/>
  <c r="AN91" i="6"/>
  <c r="AK91" i="6"/>
  <c r="AF91" i="6"/>
  <c r="AD91" i="6"/>
  <c r="AC91" i="6"/>
  <c r="X91" i="6"/>
  <c r="U91" i="6"/>
  <c r="P91" i="6"/>
  <c r="K91" i="6"/>
  <c r="F91" i="6"/>
  <c r="CS90" i="6"/>
  <c r="CT90" i="6"/>
  <c r="CU90" i="6"/>
  <c r="BW90" i="6"/>
  <c r="BQ90" i="6"/>
  <c r="BM90" i="6"/>
  <c r="BI90" i="6"/>
  <c r="BH90" i="6"/>
  <c r="AV90" i="6"/>
  <c r="AT90" i="6"/>
  <c r="AQ90" i="6"/>
  <c r="AN90" i="6"/>
  <c r="AK90" i="6"/>
  <c r="AF90" i="6"/>
  <c r="AD90" i="6"/>
  <c r="X90" i="6"/>
  <c r="U90" i="6"/>
  <c r="P90" i="6"/>
  <c r="K90" i="6"/>
  <c r="F90" i="6"/>
  <c r="DA90" i="6"/>
  <c r="DB90" i="6"/>
  <c r="DC90" i="6"/>
  <c r="CS89" i="6"/>
  <c r="CT89" i="6"/>
  <c r="CU89" i="6"/>
  <c r="BW89" i="6"/>
  <c r="BQ89" i="6"/>
  <c r="BM89" i="6"/>
  <c r="BI89" i="6"/>
  <c r="AV89" i="6"/>
  <c r="AT89" i="6"/>
  <c r="AQ89" i="6"/>
  <c r="AN89" i="6"/>
  <c r="AK89" i="6"/>
  <c r="AF89" i="6"/>
  <c r="AD89" i="6"/>
  <c r="X89" i="6"/>
  <c r="U89" i="6"/>
  <c r="P89" i="6"/>
  <c r="K89" i="6"/>
  <c r="F89" i="6"/>
  <c r="E89" i="6"/>
  <c r="CS88" i="6"/>
  <c r="CT88" i="6"/>
  <c r="CU88" i="6"/>
  <c r="BW88" i="6"/>
  <c r="BQ88" i="6"/>
  <c r="BM88" i="6"/>
  <c r="BI88" i="6"/>
  <c r="AV88" i="6"/>
  <c r="AT88" i="6"/>
  <c r="AQ88" i="6"/>
  <c r="AN88" i="6"/>
  <c r="AK88" i="6"/>
  <c r="AF88" i="6"/>
  <c r="AD88" i="6"/>
  <c r="X88" i="6"/>
  <c r="U88" i="6"/>
  <c r="P88" i="6"/>
  <c r="K88" i="6"/>
  <c r="F88" i="6"/>
  <c r="E88" i="6"/>
  <c r="CS87" i="6"/>
  <c r="CT87" i="6"/>
  <c r="CU87" i="6"/>
  <c r="BW87" i="6"/>
  <c r="BQ87" i="6"/>
  <c r="BM87" i="6"/>
  <c r="BI87" i="6"/>
  <c r="AV87" i="6"/>
  <c r="AT87" i="6"/>
  <c r="AQ87" i="6"/>
  <c r="AN87" i="6"/>
  <c r="AK87" i="6"/>
  <c r="AF87" i="6"/>
  <c r="AD87" i="6"/>
  <c r="AC87" i="6"/>
  <c r="X87" i="6"/>
  <c r="U87" i="6"/>
  <c r="P87" i="6"/>
  <c r="K87" i="6"/>
  <c r="F87" i="6"/>
  <c r="BG87" i="6"/>
  <c r="BA87" i="6"/>
  <c r="CS86" i="6"/>
  <c r="CT86" i="6"/>
  <c r="CU86" i="6"/>
  <c r="BW86" i="6"/>
  <c r="BQ86" i="6"/>
  <c r="BM86" i="6"/>
  <c r="BI86" i="6"/>
  <c r="BH86" i="6"/>
  <c r="AV86" i="6"/>
  <c r="AT86" i="6"/>
  <c r="AQ86" i="6"/>
  <c r="AN86" i="6"/>
  <c r="AK86" i="6"/>
  <c r="AF86" i="6"/>
  <c r="AD86" i="6"/>
  <c r="AC86" i="6"/>
  <c r="X86" i="6"/>
  <c r="U86" i="6"/>
  <c r="P86" i="6"/>
  <c r="K86" i="6"/>
  <c r="F86" i="6"/>
  <c r="CD86" i="6"/>
  <c r="CE86" i="6"/>
  <c r="CF86" i="6"/>
  <c r="CS85" i="6"/>
  <c r="CT85" i="6"/>
  <c r="CU85" i="6"/>
  <c r="BW85" i="6"/>
  <c r="BQ85" i="6"/>
  <c r="BM85" i="6"/>
  <c r="BI85" i="6"/>
  <c r="BH85" i="6"/>
  <c r="AV85" i="6"/>
  <c r="AT85" i="6"/>
  <c r="AQ85" i="6"/>
  <c r="AN85" i="6"/>
  <c r="AK85" i="6"/>
  <c r="AF85" i="6"/>
  <c r="AD85" i="6"/>
  <c r="X85" i="6"/>
  <c r="U85" i="6"/>
  <c r="P85" i="6"/>
  <c r="K85" i="6"/>
  <c r="F85" i="6"/>
  <c r="CS84" i="6"/>
  <c r="CT84" i="6"/>
  <c r="CU84" i="6"/>
  <c r="BW84" i="6"/>
  <c r="BQ84" i="6"/>
  <c r="BM84" i="6"/>
  <c r="BI84" i="6"/>
  <c r="AV84" i="6"/>
  <c r="AT84" i="6"/>
  <c r="AQ84" i="6"/>
  <c r="AN84" i="6"/>
  <c r="AK84" i="6"/>
  <c r="AF84" i="6"/>
  <c r="AD84" i="6"/>
  <c r="X84" i="6"/>
  <c r="U84" i="6"/>
  <c r="P84" i="6"/>
  <c r="K84" i="6"/>
  <c r="F84" i="6"/>
  <c r="E84" i="6"/>
  <c r="BG84" i="6"/>
  <c r="BA84" i="6"/>
  <c r="CS83" i="6"/>
  <c r="CT83" i="6"/>
  <c r="CU83" i="6"/>
  <c r="BW83" i="6"/>
  <c r="BQ83" i="6"/>
  <c r="BM83" i="6"/>
  <c r="BI83" i="6"/>
  <c r="BH83" i="6"/>
  <c r="AV83" i="6"/>
  <c r="AT83" i="6"/>
  <c r="AQ83" i="6"/>
  <c r="AN83" i="6"/>
  <c r="AK83" i="6"/>
  <c r="AD83" i="6"/>
  <c r="AF83" i="6"/>
  <c r="DD83" i="6"/>
  <c r="DE83" i="6"/>
  <c r="DF83" i="6"/>
  <c r="X83" i="6"/>
  <c r="U83" i="6"/>
  <c r="P83" i="6"/>
  <c r="K83" i="6"/>
  <c r="F83" i="6"/>
  <c r="BG83" i="6"/>
  <c r="BA83" i="6"/>
  <c r="CS82" i="6"/>
  <c r="CT82" i="6"/>
  <c r="CU82" i="6"/>
  <c r="BW82" i="6"/>
  <c r="BQ82" i="6"/>
  <c r="BM82" i="6"/>
  <c r="BI82" i="6"/>
  <c r="AV82" i="6"/>
  <c r="AT82" i="6"/>
  <c r="AQ82" i="6"/>
  <c r="AN82" i="6"/>
  <c r="AK82" i="6"/>
  <c r="AF82" i="6"/>
  <c r="AD82" i="6"/>
  <c r="AC82" i="6"/>
  <c r="X82" i="6"/>
  <c r="U82" i="6"/>
  <c r="P82" i="6"/>
  <c r="K82" i="6"/>
  <c r="F82" i="6"/>
  <c r="BG82" i="6"/>
  <c r="BA82" i="6"/>
  <c r="CS81" i="6"/>
  <c r="CT81" i="6"/>
  <c r="CU81" i="6"/>
  <c r="BW81" i="6"/>
  <c r="BQ81" i="6"/>
  <c r="BM81" i="6"/>
  <c r="BI81" i="6"/>
  <c r="AV81" i="6"/>
  <c r="AT81" i="6"/>
  <c r="AQ81" i="6"/>
  <c r="AN81" i="6"/>
  <c r="AK81" i="6"/>
  <c r="AF81" i="6"/>
  <c r="AD81" i="6"/>
  <c r="X81" i="6"/>
  <c r="U81" i="6"/>
  <c r="P81" i="6"/>
  <c r="K81" i="6"/>
  <c r="F81" i="6"/>
  <c r="E81" i="6"/>
  <c r="CS80" i="6"/>
  <c r="CT80" i="6"/>
  <c r="CU80" i="6"/>
  <c r="BW80" i="6"/>
  <c r="BQ80" i="6"/>
  <c r="BM80" i="6"/>
  <c r="BI80" i="6"/>
  <c r="AV80" i="6"/>
  <c r="AT80" i="6"/>
  <c r="AQ80" i="6"/>
  <c r="AN80" i="6"/>
  <c r="AK80" i="6"/>
  <c r="AF80" i="6"/>
  <c r="AD80" i="6"/>
  <c r="X80" i="6"/>
  <c r="U80" i="6"/>
  <c r="P80" i="6"/>
  <c r="K80" i="6"/>
  <c r="F80" i="6"/>
  <c r="E80" i="6"/>
  <c r="CS79" i="6"/>
  <c r="CT79" i="6"/>
  <c r="CU79" i="6"/>
  <c r="BW79" i="6"/>
  <c r="BQ79" i="6"/>
  <c r="BM79" i="6"/>
  <c r="BI79" i="6"/>
  <c r="BH79" i="6"/>
  <c r="AV79" i="6"/>
  <c r="AT79" i="6"/>
  <c r="AQ79" i="6"/>
  <c r="AN79" i="6"/>
  <c r="AK79" i="6"/>
  <c r="AF79" i="6"/>
  <c r="AD79" i="6"/>
  <c r="X79" i="6"/>
  <c r="U79" i="6"/>
  <c r="P79" i="6"/>
  <c r="K79" i="6"/>
  <c r="F79" i="6"/>
  <c r="CS78" i="6"/>
  <c r="CT78" i="6"/>
  <c r="CU78" i="6"/>
  <c r="BW78" i="6"/>
  <c r="BQ78" i="6"/>
  <c r="BM78" i="6"/>
  <c r="BI78" i="6"/>
  <c r="BH78" i="6"/>
  <c r="AV78" i="6"/>
  <c r="AT78" i="6"/>
  <c r="AQ78" i="6"/>
  <c r="AN78" i="6"/>
  <c r="AK78" i="6"/>
  <c r="AF78" i="6"/>
  <c r="AD78" i="6"/>
  <c r="X78" i="6"/>
  <c r="U78" i="6"/>
  <c r="P78" i="6"/>
  <c r="K78" i="6"/>
  <c r="F78" i="6"/>
  <c r="CS77" i="6"/>
  <c r="CT77" i="6"/>
  <c r="CU77" i="6"/>
  <c r="BW77" i="6"/>
  <c r="BQ77" i="6"/>
  <c r="BM77" i="6"/>
  <c r="BI77" i="6"/>
  <c r="AV77" i="6"/>
  <c r="AT77" i="6"/>
  <c r="AQ77" i="6"/>
  <c r="AN77" i="6"/>
  <c r="AK77" i="6"/>
  <c r="AF77" i="6"/>
  <c r="AD77" i="6"/>
  <c r="X77" i="6"/>
  <c r="U77" i="6"/>
  <c r="P77" i="6"/>
  <c r="K77" i="6"/>
  <c r="F77" i="6"/>
  <c r="E77" i="6"/>
  <c r="CS76" i="6"/>
  <c r="CT76" i="6"/>
  <c r="CU76" i="6"/>
  <c r="BW76" i="6"/>
  <c r="BQ76" i="6"/>
  <c r="BM76" i="6"/>
  <c r="BI76" i="6"/>
  <c r="BH76" i="6"/>
  <c r="AV76" i="6"/>
  <c r="AT76" i="6"/>
  <c r="AQ76" i="6"/>
  <c r="AN76" i="6"/>
  <c r="AK76" i="6"/>
  <c r="AF76" i="6"/>
  <c r="AD76" i="6"/>
  <c r="X76" i="6"/>
  <c r="U76" i="6"/>
  <c r="P76" i="6"/>
  <c r="K76" i="6"/>
  <c r="F76" i="6"/>
  <c r="E76" i="6"/>
  <c r="CS75" i="6"/>
  <c r="CT75" i="6"/>
  <c r="CU75" i="6"/>
  <c r="BW75" i="6"/>
  <c r="BQ75" i="6"/>
  <c r="BM75" i="6"/>
  <c r="BI75" i="6"/>
  <c r="BH75" i="6"/>
  <c r="AV75" i="6"/>
  <c r="AT75" i="6"/>
  <c r="AQ75" i="6"/>
  <c r="AN75" i="6"/>
  <c r="AK75" i="6"/>
  <c r="AF75" i="6"/>
  <c r="AD75" i="6"/>
  <c r="X75" i="6"/>
  <c r="U75" i="6"/>
  <c r="P75" i="6"/>
  <c r="K75" i="6"/>
  <c r="F75" i="6"/>
  <c r="CS74" i="6"/>
  <c r="CT74" i="6"/>
  <c r="CU74" i="6"/>
  <c r="BW74" i="6"/>
  <c r="BQ74" i="6"/>
  <c r="BM74" i="6"/>
  <c r="BI74" i="6"/>
  <c r="BH74" i="6"/>
  <c r="AV74" i="6"/>
  <c r="AT74" i="6"/>
  <c r="AQ74" i="6"/>
  <c r="AN74" i="6"/>
  <c r="AK74" i="6"/>
  <c r="AF74" i="6"/>
  <c r="AD74" i="6"/>
  <c r="X74" i="6"/>
  <c r="U74" i="6"/>
  <c r="P74" i="6"/>
  <c r="K74" i="6"/>
  <c r="F74" i="6"/>
  <c r="CS73" i="6"/>
  <c r="CT73" i="6"/>
  <c r="CU73" i="6"/>
  <c r="BW73" i="6"/>
  <c r="BQ73" i="6"/>
  <c r="BM73" i="6"/>
  <c r="BI73" i="6"/>
  <c r="AV73" i="6"/>
  <c r="AT73" i="6"/>
  <c r="AQ73" i="6"/>
  <c r="AN73" i="6"/>
  <c r="AK73" i="6"/>
  <c r="AF73" i="6"/>
  <c r="AD73" i="6"/>
  <c r="X73" i="6"/>
  <c r="U73" i="6"/>
  <c r="P73" i="6"/>
  <c r="K73" i="6"/>
  <c r="F73" i="6"/>
  <c r="BG73" i="6"/>
  <c r="BA73" i="6"/>
  <c r="CS72" i="6"/>
  <c r="CT72" i="6"/>
  <c r="CU72" i="6"/>
  <c r="BW72" i="6"/>
  <c r="BQ72" i="6"/>
  <c r="BM72" i="6"/>
  <c r="BI72" i="6"/>
  <c r="AV72" i="6"/>
  <c r="AT72" i="6"/>
  <c r="AQ72" i="6"/>
  <c r="AN72" i="6"/>
  <c r="AK72" i="6"/>
  <c r="AF72" i="6"/>
  <c r="AD72" i="6"/>
  <c r="X72" i="6"/>
  <c r="U72" i="6"/>
  <c r="P72" i="6"/>
  <c r="K72" i="6"/>
  <c r="F72" i="6"/>
  <c r="CS71" i="6"/>
  <c r="CT71" i="6"/>
  <c r="CU71" i="6"/>
  <c r="BW71" i="6"/>
  <c r="BQ71" i="6"/>
  <c r="BM71" i="6"/>
  <c r="BI71" i="6"/>
  <c r="AV71" i="6"/>
  <c r="AT71" i="6"/>
  <c r="AQ71" i="6"/>
  <c r="AN71" i="6"/>
  <c r="AK71" i="6"/>
  <c r="AF71" i="6"/>
  <c r="AD71" i="6"/>
  <c r="AC71" i="6"/>
  <c r="X71" i="6"/>
  <c r="U71" i="6"/>
  <c r="P71" i="6"/>
  <c r="K71" i="6"/>
  <c r="F71" i="6"/>
  <c r="CS70" i="6"/>
  <c r="CT70" i="6"/>
  <c r="CU70" i="6"/>
  <c r="BW70" i="6"/>
  <c r="BQ70" i="6"/>
  <c r="BM70" i="6"/>
  <c r="BI70" i="6"/>
  <c r="BH70" i="6"/>
  <c r="AV70" i="6"/>
  <c r="AT70" i="6"/>
  <c r="AQ70" i="6"/>
  <c r="AN70" i="6"/>
  <c r="AK70" i="6"/>
  <c r="AF70" i="6"/>
  <c r="AD70" i="6"/>
  <c r="CH70" i="6"/>
  <c r="CI70" i="6"/>
  <c r="CJ70" i="6"/>
  <c r="X70" i="6"/>
  <c r="U70" i="6"/>
  <c r="P70" i="6"/>
  <c r="K70" i="6"/>
  <c r="F70" i="6"/>
  <c r="DA70" i="6"/>
  <c r="DB70" i="6"/>
  <c r="DC70" i="6"/>
  <c r="CS69" i="6"/>
  <c r="CT69" i="6"/>
  <c r="CU69" i="6"/>
  <c r="BW69" i="6"/>
  <c r="BQ69" i="6"/>
  <c r="BM69" i="6"/>
  <c r="BI69" i="6"/>
  <c r="AV69" i="6"/>
  <c r="AT69" i="6"/>
  <c r="AQ69" i="6"/>
  <c r="AN69" i="6"/>
  <c r="AK69" i="6"/>
  <c r="AF69" i="6"/>
  <c r="AD69" i="6"/>
  <c r="X69" i="6"/>
  <c r="U69" i="6"/>
  <c r="P69" i="6"/>
  <c r="K69" i="6"/>
  <c r="F69" i="6"/>
  <c r="DA69" i="6"/>
  <c r="DB69" i="6"/>
  <c r="DC69" i="6"/>
  <c r="CS68" i="6"/>
  <c r="CT68" i="6"/>
  <c r="CU68" i="6"/>
  <c r="BW68" i="6"/>
  <c r="BQ68" i="6"/>
  <c r="BM68" i="6"/>
  <c r="BI68" i="6"/>
  <c r="AV68" i="6"/>
  <c r="AT68" i="6"/>
  <c r="AQ68" i="6"/>
  <c r="AN68" i="6"/>
  <c r="AK68" i="6"/>
  <c r="AF68" i="6"/>
  <c r="AD68" i="6"/>
  <c r="X68" i="6"/>
  <c r="U68" i="6"/>
  <c r="P68" i="6"/>
  <c r="K68" i="6"/>
  <c r="F68" i="6"/>
  <c r="CS67" i="6"/>
  <c r="CT67" i="6"/>
  <c r="CU67" i="6"/>
  <c r="BW67" i="6"/>
  <c r="BQ67" i="6"/>
  <c r="BM67" i="6"/>
  <c r="BI67" i="6"/>
  <c r="AV67" i="6"/>
  <c r="AT67" i="6"/>
  <c r="AQ67" i="6"/>
  <c r="AN67" i="6"/>
  <c r="AK67" i="6"/>
  <c r="AF67" i="6"/>
  <c r="AD67" i="6"/>
  <c r="CH67" i="6"/>
  <c r="CI67" i="6"/>
  <c r="CJ67" i="6"/>
  <c r="X67" i="6"/>
  <c r="U67" i="6"/>
  <c r="P67" i="6"/>
  <c r="K67" i="6"/>
  <c r="F67" i="6"/>
  <c r="BG67" i="6"/>
  <c r="BA67" i="6"/>
  <c r="CS66" i="6"/>
  <c r="CT66" i="6"/>
  <c r="CU66" i="6"/>
  <c r="BW66" i="6"/>
  <c r="BQ66" i="6"/>
  <c r="BM66" i="6"/>
  <c r="BI66" i="6"/>
  <c r="BH66" i="6"/>
  <c r="AV66" i="6"/>
  <c r="AT66" i="6"/>
  <c r="AQ66" i="6"/>
  <c r="AN66" i="6"/>
  <c r="AK66" i="6"/>
  <c r="AF66" i="6"/>
  <c r="AD66" i="6"/>
  <c r="X66" i="6"/>
  <c r="U66" i="6"/>
  <c r="P66" i="6"/>
  <c r="K66" i="6"/>
  <c r="F66" i="6"/>
  <c r="DA66" i="6"/>
  <c r="CS65" i="6"/>
  <c r="CT65" i="6"/>
  <c r="CU65" i="6"/>
  <c r="BW65" i="6"/>
  <c r="BQ65" i="6"/>
  <c r="BM65" i="6"/>
  <c r="BI65" i="6"/>
  <c r="AV65" i="6"/>
  <c r="AT65" i="6"/>
  <c r="AQ65" i="6"/>
  <c r="AN65" i="6"/>
  <c r="AK65" i="6"/>
  <c r="AF65" i="6"/>
  <c r="AD65" i="6"/>
  <c r="X65" i="6"/>
  <c r="U65" i="6"/>
  <c r="P65" i="6"/>
  <c r="K65" i="6"/>
  <c r="F65" i="6"/>
  <c r="E65" i="6"/>
  <c r="CS64" i="6"/>
  <c r="CT64" i="6"/>
  <c r="CU64" i="6"/>
  <c r="BW64" i="6"/>
  <c r="BQ64" i="6"/>
  <c r="BM64" i="6"/>
  <c r="BI64" i="6"/>
  <c r="AV64" i="6"/>
  <c r="AT64" i="6"/>
  <c r="AQ64" i="6"/>
  <c r="AN64" i="6"/>
  <c r="AK64" i="6"/>
  <c r="AF64" i="6"/>
  <c r="AD64" i="6"/>
  <c r="X64" i="6"/>
  <c r="U64" i="6"/>
  <c r="P64" i="6"/>
  <c r="K64" i="6"/>
  <c r="F64" i="6"/>
  <c r="CS63" i="6"/>
  <c r="CT63" i="6"/>
  <c r="CU63" i="6"/>
  <c r="BW63" i="6"/>
  <c r="BQ63" i="6"/>
  <c r="BM63" i="6"/>
  <c r="BI63" i="6"/>
  <c r="BH63" i="6"/>
  <c r="AV63" i="6"/>
  <c r="AT63" i="6"/>
  <c r="AQ63" i="6"/>
  <c r="AN63" i="6"/>
  <c r="AK63" i="6"/>
  <c r="AF63" i="6"/>
  <c r="AD63" i="6"/>
  <c r="DD63" i="6"/>
  <c r="DE63" i="6"/>
  <c r="DF63" i="6"/>
  <c r="X63" i="6"/>
  <c r="U63" i="6"/>
  <c r="P63" i="6"/>
  <c r="K63" i="6"/>
  <c r="F63" i="6"/>
  <c r="CS62" i="6"/>
  <c r="CT62" i="6"/>
  <c r="CU62" i="6"/>
  <c r="BW62" i="6"/>
  <c r="BQ62" i="6"/>
  <c r="BM62" i="6"/>
  <c r="BI62" i="6"/>
  <c r="AV62" i="6"/>
  <c r="AT62" i="6"/>
  <c r="AQ62" i="6"/>
  <c r="AN62" i="6"/>
  <c r="AK62" i="6"/>
  <c r="AF62" i="6"/>
  <c r="AD62" i="6"/>
  <c r="DD62" i="6"/>
  <c r="DE62" i="6"/>
  <c r="DF62" i="6"/>
  <c r="X62" i="6"/>
  <c r="U62" i="6"/>
  <c r="P62" i="6"/>
  <c r="K62" i="6"/>
  <c r="F62" i="6"/>
  <c r="DA62" i="6"/>
  <c r="CS61" i="6"/>
  <c r="CT61" i="6"/>
  <c r="CU61" i="6"/>
  <c r="BW61" i="6"/>
  <c r="BQ61" i="6"/>
  <c r="BM61" i="6"/>
  <c r="BI61" i="6"/>
  <c r="BH61" i="6"/>
  <c r="AV61" i="6"/>
  <c r="AT61" i="6"/>
  <c r="AQ61" i="6"/>
  <c r="AN61" i="6"/>
  <c r="AK61" i="6"/>
  <c r="AF61" i="6"/>
  <c r="AD61" i="6"/>
  <c r="X61" i="6"/>
  <c r="U61" i="6"/>
  <c r="P61" i="6"/>
  <c r="K61" i="6"/>
  <c r="F61" i="6"/>
  <c r="DA61" i="6"/>
  <c r="DB61" i="6"/>
  <c r="DC61" i="6"/>
  <c r="CS60" i="6"/>
  <c r="CT60" i="6"/>
  <c r="CU60" i="6"/>
  <c r="BW60" i="6"/>
  <c r="BQ60" i="6"/>
  <c r="BM60" i="6"/>
  <c r="BI60" i="6"/>
  <c r="AV60" i="6"/>
  <c r="AT60" i="6"/>
  <c r="AQ60" i="6"/>
  <c r="AN60" i="6"/>
  <c r="AK60" i="6"/>
  <c r="AF60" i="6"/>
  <c r="AD60" i="6"/>
  <c r="X60" i="6"/>
  <c r="U60" i="6"/>
  <c r="P60" i="6"/>
  <c r="K60" i="6"/>
  <c r="F60" i="6"/>
  <c r="CS59" i="6"/>
  <c r="CT59" i="6"/>
  <c r="CU59" i="6"/>
  <c r="BW59" i="6"/>
  <c r="BQ59" i="6"/>
  <c r="BM59" i="6"/>
  <c r="BI59" i="6"/>
  <c r="AV59" i="6"/>
  <c r="AT59" i="6"/>
  <c r="AQ59" i="6"/>
  <c r="AN59" i="6"/>
  <c r="AK59" i="6"/>
  <c r="AF59" i="6"/>
  <c r="AD59" i="6"/>
  <c r="X59" i="6"/>
  <c r="U59" i="6"/>
  <c r="P59" i="6"/>
  <c r="K59" i="6"/>
  <c r="F59" i="6"/>
  <c r="E59" i="6"/>
  <c r="CS58" i="6"/>
  <c r="CT58" i="6"/>
  <c r="CU58" i="6"/>
  <c r="BW58" i="6"/>
  <c r="BQ58" i="6"/>
  <c r="BM58" i="6"/>
  <c r="BI58" i="6"/>
  <c r="AV58" i="6"/>
  <c r="AT58" i="6"/>
  <c r="AQ58" i="6"/>
  <c r="AN58" i="6"/>
  <c r="AK58" i="6"/>
  <c r="AF58" i="6"/>
  <c r="AD58" i="6"/>
  <c r="X58" i="6"/>
  <c r="U58" i="6"/>
  <c r="P58" i="6"/>
  <c r="K58" i="6"/>
  <c r="F58" i="6"/>
  <c r="E58" i="6"/>
  <c r="CS57" i="6"/>
  <c r="CT57" i="6"/>
  <c r="CU57" i="6"/>
  <c r="BW57" i="6"/>
  <c r="BQ57" i="6"/>
  <c r="BM57" i="6"/>
  <c r="BI57" i="6"/>
  <c r="AV57" i="6"/>
  <c r="AT57" i="6"/>
  <c r="AQ57" i="6"/>
  <c r="AN57" i="6"/>
  <c r="AK57" i="6"/>
  <c r="AF57" i="6"/>
  <c r="AD57" i="6"/>
  <c r="X57" i="6"/>
  <c r="U57" i="6"/>
  <c r="P57" i="6"/>
  <c r="K57" i="6"/>
  <c r="F57" i="6"/>
  <c r="CS56" i="6"/>
  <c r="CT56" i="6"/>
  <c r="CU56" i="6"/>
  <c r="BW56" i="6"/>
  <c r="BQ56" i="6"/>
  <c r="BM56" i="6"/>
  <c r="BI56" i="6"/>
  <c r="BH56" i="6"/>
  <c r="AV56" i="6"/>
  <c r="AT56" i="6"/>
  <c r="AQ56" i="6"/>
  <c r="AN56" i="6"/>
  <c r="AK56" i="6"/>
  <c r="AF56" i="6"/>
  <c r="AD56" i="6"/>
  <c r="CH56" i="6"/>
  <c r="CI56" i="6"/>
  <c r="CJ56" i="6"/>
  <c r="X56" i="6"/>
  <c r="U56" i="6"/>
  <c r="P56" i="6"/>
  <c r="K56" i="6"/>
  <c r="F56" i="6"/>
  <c r="CS55" i="6"/>
  <c r="CT55" i="6"/>
  <c r="CU55" i="6"/>
  <c r="BW55" i="6"/>
  <c r="BQ55" i="6"/>
  <c r="BM55" i="6"/>
  <c r="BI55" i="6"/>
  <c r="AV55" i="6"/>
  <c r="AT55" i="6"/>
  <c r="AQ55" i="6"/>
  <c r="AN55" i="6"/>
  <c r="AK55" i="6"/>
  <c r="AF55" i="6"/>
  <c r="AD55" i="6"/>
  <c r="X55" i="6"/>
  <c r="U55" i="6"/>
  <c r="P55" i="6"/>
  <c r="K55" i="6"/>
  <c r="F55" i="6"/>
  <c r="CS54" i="6"/>
  <c r="CT54" i="6"/>
  <c r="CU54" i="6"/>
  <c r="BW54" i="6"/>
  <c r="BQ54" i="6"/>
  <c r="BM54" i="6"/>
  <c r="BI54" i="6"/>
  <c r="AV54" i="6"/>
  <c r="AT54" i="6"/>
  <c r="AQ54" i="6"/>
  <c r="AN54" i="6"/>
  <c r="AK54" i="6"/>
  <c r="AF54" i="6"/>
  <c r="AD54" i="6"/>
  <c r="AC54" i="6"/>
  <c r="X54" i="6"/>
  <c r="U54" i="6"/>
  <c r="P54" i="6"/>
  <c r="K54" i="6"/>
  <c r="F54" i="6"/>
  <c r="E54" i="6"/>
  <c r="CS53" i="6"/>
  <c r="CT53" i="6"/>
  <c r="CU53" i="6"/>
  <c r="BW53" i="6"/>
  <c r="BQ53" i="6"/>
  <c r="BM53" i="6"/>
  <c r="BI53" i="6"/>
  <c r="AV53" i="6"/>
  <c r="AT53" i="6"/>
  <c r="AQ53" i="6"/>
  <c r="AN53" i="6"/>
  <c r="AK53" i="6"/>
  <c r="AF53" i="6"/>
  <c r="AD53" i="6"/>
  <c r="X53" i="6"/>
  <c r="U53" i="6"/>
  <c r="P53" i="6"/>
  <c r="K53" i="6"/>
  <c r="F53" i="6"/>
  <c r="CS52" i="6"/>
  <c r="CT52" i="6"/>
  <c r="CU52" i="6"/>
  <c r="BW52" i="6"/>
  <c r="BQ52" i="6"/>
  <c r="BM52" i="6"/>
  <c r="BI52" i="6"/>
  <c r="AV52" i="6"/>
  <c r="AT52" i="6"/>
  <c r="AQ52" i="6"/>
  <c r="AN52" i="6"/>
  <c r="AK52" i="6"/>
  <c r="AF52" i="6"/>
  <c r="AD52" i="6"/>
  <c r="AC52" i="6"/>
  <c r="X52" i="6"/>
  <c r="U52" i="6"/>
  <c r="P52" i="6"/>
  <c r="K52" i="6"/>
  <c r="F52" i="6"/>
  <c r="BG52" i="6"/>
  <c r="BA52" i="6"/>
  <c r="CS51" i="6"/>
  <c r="CT51" i="6"/>
  <c r="CU51" i="6"/>
  <c r="BW51" i="6"/>
  <c r="BQ51" i="6"/>
  <c r="BM51" i="6"/>
  <c r="BI51" i="6"/>
  <c r="AV51" i="6"/>
  <c r="AT51" i="6"/>
  <c r="AQ51" i="6"/>
  <c r="AN51" i="6"/>
  <c r="AK51" i="6"/>
  <c r="AF51" i="6"/>
  <c r="AD51" i="6"/>
  <c r="X51" i="6"/>
  <c r="U51" i="6"/>
  <c r="P51" i="6"/>
  <c r="K51" i="6"/>
  <c r="F51" i="6"/>
  <c r="DA51" i="6"/>
  <c r="CS50" i="6"/>
  <c r="CT50" i="6"/>
  <c r="CU50" i="6"/>
  <c r="BW50" i="6"/>
  <c r="BQ50" i="6"/>
  <c r="BM50" i="6"/>
  <c r="BI50" i="6"/>
  <c r="AV50" i="6"/>
  <c r="AT50" i="6"/>
  <c r="AQ50" i="6"/>
  <c r="AN50" i="6"/>
  <c r="AK50" i="6"/>
  <c r="AF50" i="6"/>
  <c r="AD50" i="6"/>
  <c r="X50" i="6"/>
  <c r="U50" i="6"/>
  <c r="P50" i="6"/>
  <c r="K50" i="6"/>
  <c r="F50" i="6"/>
  <c r="E50" i="6"/>
  <c r="CS49" i="6"/>
  <c r="CT49" i="6"/>
  <c r="CU49" i="6"/>
  <c r="BW49" i="6"/>
  <c r="BQ49" i="6"/>
  <c r="BM49" i="6"/>
  <c r="BI49" i="6"/>
  <c r="AV49" i="6"/>
  <c r="AT49" i="6"/>
  <c r="AQ49" i="6"/>
  <c r="AN49" i="6"/>
  <c r="AK49" i="6"/>
  <c r="AF49" i="6"/>
  <c r="AD49" i="6"/>
  <c r="X49" i="6"/>
  <c r="U49" i="6"/>
  <c r="P49" i="6"/>
  <c r="K49" i="6"/>
  <c r="F49" i="6"/>
  <c r="CS48" i="6"/>
  <c r="CT48" i="6"/>
  <c r="CU48" i="6"/>
  <c r="BW48" i="6"/>
  <c r="BQ48" i="6"/>
  <c r="BM48" i="6"/>
  <c r="BI48" i="6"/>
  <c r="BH48" i="6"/>
  <c r="AV48" i="6"/>
  <c r="AT48" i="6"/>
  <c r="AQ48" i="6"/>
  <c r="AN48" i="6"/>
  <c r="AK48" i="6"/>
  <c r="AF48" i="6"/>
  <c r="AD48" i="6"/>
  <c r="AC48" i="6"/>
  <c r="X48" i="6"/>
  <c r="U48" i="6"/>
  <c r="P48" i="6"/>
  <c r="K48" i="6"/>
  <c r="F48" i="6"/>
  <c r="BG48" i="6"/>
  <c r="BA48" i="6"/>
  <c r="CS47" i="6"/>
  <c r="CT47" i="6"/>
  <c r="CU47" i="6"/>
  <c r="BW47" i="6"/>
  <c r="BQ47" i="6"/>
  <c r="BM47" i="6"/>
  <c r="BI47" i="6"/>
  <c r="AV47" i="6"/>
  <c r="AT47" i="6"/>
  <c r="AQ47" i="6"/>
  <c r="AN47" i="6"/>
  <c r="AK47" i="6"/>
  <c r="AF47" i="6"/>
  <c r="AD47" i="6"/>
  <c r="X47" i="6"/>
  <c r="U47" i="6"/>
  <c r="P47" i="6"/>
  <c r="K47" i="6"/>
  <c r="F47" i="6"/>
  <c r="CS46" i="6"/>
  <c r="CT46" i="6"/>
  <c r="CU46" i="6"/>
  <c r="BW46" i="6"/>
  <c r="BQ46" i="6"/>
  <c r="BM46" i="6"/>
  <c r="BI46" i="6"/>
  <c r="AV46" i="6"/>
  <c r="AT46" i="6"/>
  <c r="AQ46" i="6"/>
  <c r="AN46" i="6"/>
  <c r="AK46" i="6"/>
  <c r="AF46" i="6"/>
  <c r="AD46" i="6"/>
  <c r="X46" i="6"/>
  <c r="U46" i="6"/>
  <c r="P46" i="6"/>
  <c r="K46" i="6"/>
  <c r="F46" i="6"/>
  <c r="E46" i="6"/>
  <c r="CS45" i="6"/>
  <c r="CT45" i="6"/>
  <c r="CU45" i="6"/>
  <c r="BW45" i="6"/>
  <c r="BQ45" i="6"/>
  <c r="BM45" i="6"/>
  <c r="BI45" i="6"/>
  <c r="BH45" i="6"/>
  <c r="AV45" i="6"/>
  <c r="AT45" i="6"/>
  <c r="AQ45" i="6"/>
  <c r="AN45" i="6"/>
  <c r="AK45" i="6"/>
  <c r="AF45" i="6"/>
  <c r="AD45" i="6"/>
  <c r="X45" i="6"/>
  <c r="U45" i="6"/>
  <c r="P45" i="6"/>
  <c r="K45" i="6"/>
  <c r="F45" i="6"/>
  <c r="CS44" i="6"/>
  <c r="CT44" i="6"/>
  <c r="CU44" i="6"/>
  <c r="BW44" i="6"/>
  <c r="BQ44" i="6"/>
  <c r="BM44" i="6"/>
  <c r="BI44" i="6"/>
  <c r="AV44" i="6"/>
  <c r="AT44" i="6"/>
  <c r="AQ44" i="6"/>
  <c r="AN44" i="6"/>
  <c r="AK44" i="6"/>
  <c r="AF44" i="6"/>
  <c r="AD44" i="6"/>
  <c r="AC44" i="6"/>
  <c r="X44" i="6"/>
  <c r="U44" i="6"/>
  <c r="P44" i="6"/>
  <c r="F44" i="6"/>
  <c r="BG44" i="6"/>
  <c r="BA44" i="6"/>
  <c r="K44" i="6"/>
  <c r="CS43" i="6"/>
  <c r="CT43" i="6"/>
  <c r="CU43" i="6"/>
  <c r="BW43" i="6"/>
  <c r="BQ43" i="6"/>
  <c r="BM43" i="6"/>
  <c r="BI43" i="6"/>
  <c r="AV43" i="6"/>
  <c r="AT43" i="6"/>
  <c r="AQ43" i="6"/>
  <c r="AN43" i="6"/>
  <c r="AK43" i="6"/>
  <c r="AF43" i="6"/>
  <c r="AD43" i="6"/>
  <c r="X43" i="6"/>
  <c r="U43" i="6"/>
  <c r="P43" i="6"/>
  <c r="K43" i="6"/>
  <c r="F43" i="6"/>
  <c r="CS42" i="6"/>
  <c r="CT42" i="6"/>
  <c r="CU42" i="6"/>
  <c r="BW42" i="6"/>
  <c r="BQ42" i="6"/>
  <c r="BM42" i="6"/>
  <c r="BI42" i="6"/>
  <c r="AV42" i="6"/>
  <c r="AT42" i="6"/>
  <c r="AQ42" i="6"/>
  <c r="AN42" i="6"/>
  <c r="AK42" i="6"/>
  <c r="AF42" i="6"/>
  <c r="AD42" i="6"/>
  <c r="X42" i="6"/>
  <c r="U42" i="6"/>
  <c r="P42" i="6"/>
  <c r="K42" i="6"/>
  <c r="F42" i="6"/>
  <c r="E42" i="6"/>
  <c r="CS41" i="6"/>
  <c r="CT41" i="6"/>
  <c r="CU41" i="6"/>
  <c r="BW41" i="6"/>
  <c r="BQ41" i="6"/>
  <c r="BM41" i="6"/>
  <c r="BI41" i="6"/>
  <c r="AV41" i="6"/>
  <c r="AT41" i="6"/>
  <c r="AQ41" i="6"/>
  <c r="AN41" i="6"/>
  <c r="AK41" i="6"/>
  <c r="AF41" i="6"/>
  <c r="AD41" i="6"/>
  <c r="X41" i="6"/>
  <c r="U41" i="6"/>
  <c r="P41" i="6"/>
  <c r="K41" i="6"/>
  <c r="F41" i="6"/>
  <c r="CS40" i="6"/>
  <c r="CT40" i="6"/>
  <c r="CU40" i="6"/>
  <c r="BW40" i="6"/>
  <c r="BQ40" i="6"/>
  <c r="BM40" i="6"/>
  <c r="BI40" i="6"/>
  <c r="BH40" i="6"/>
  <c r="AV40" i="6"/>
  <c r="AT40" i="6"/>
  <c r="AQ40" i="6"/>
  <c r="AN40" i="6"/>
  <c r="AK40" i="6"/>
  <c r="AF40" i="6"/>
  <c r="AD40" i="6"/>
  <c r="DD40" i="6"/>
  <c r="DE40" i="6"/>
  <c r="DF40" i="6"/>
  <c r="X40" i="6"/>
  <c r="U40" i="6"/>
  <c r="P40" i="6"/>
  <c r="K40" i="6"/>
  <c r="F40" i="6"/>
  <c r="E40" i="6"/>
  <c r="CS39" i="6"/>
  <c r="CT39" i="6"/>
  <c r="CU39" i="6"/>
  <c r="BW39" i="6"/>
  <c r="BQ39" i="6"/>
  <c r="BM39" i="6"/>
  <c r="BI39" i="6"/>
  <c r="AV39" i="6"/>
  <c r="AT39" i="6"/>
  <c r="AQ39" i="6"/>
  <c r="AN39" i="6"/>
  <c r="AK39" i="6"/>
  <c r="AF39" i="6"/>
  <c r="AD39" i="6"/>
  <c r="X39" i="6"/>
  <c r="U39" i="6"/>
  <c r="P39" i="6"/>
  <c r="K39" i="6"/>
  <c r="F39" i="6"/>
  <c r="E39" i="6"/>
  <c r="CS38" i="6"/>
  <c r="CT38" i="6"/>
  <c r="CU38" i="6"/>
  <c r="BW38" i="6"/>
  <c r="BQ38" i="6"/>
  <c r="BM38" i="6"/>
  <c r="BI38" i="6"/>
  <c r="AV38" i="6"/>
  <c r="AT38" i="6"/>
  <c r="AQ38" i="6"/>
  <c r="AN38" i="6"/>
  <c r="AK38" i="6"/>
  <c r="AF38" i="6"/>
  <c r="AD38" i="6"/>
  <c r="X38" i="6"/>
  <c r="U38" i="6"/>
  <c r="P38" i="6"/>
  <c r="K38" i="6"/>
  <c r="F38" i="6"/>
  <c r="E38" i="6"/>
  <c r="CS37" i="6"/>
  <c r="CT37" i="6"/>
  <c r="CU37" i="6"/>
  <c r="BW37" i="6"/>
  <c r="BQ37" i="6"/>
  <c r="BM37" i="6"/>
  <c r="BI37" i="6"/>
  <c r="AV37" i="6"/>
  <c r="AT37" i="6"/>
  <c r="AQ37" i="6"/>
  <c r="AN37" i="6"/>
  <c r="AK37" i="6"/>
  <c r="AF37" i="6"/>
  <c r="AD37" i="6"/>
  <c r="X37" i="6"/>
  <c r="U37" i="6"/>
  <c r="P37" i="6"/>
  <c r="K37" i="6"/>
  <c r="F37" i="6"/>
  <c r="CS36" i="6"/>
  <c r="CT36" i="6"/>
  <c r="CU36" i="6"/>
  <c r="BW36" i="6"/>
  <c r="BQ36" i="6"/>
  <c r="BM36" i="6"/>
  <c r="BI36" i="6"/>
  <c r="BH36" i="6"/>
  <c r="AV36" i="6"/>
  <c r="AT36" i="6"/>
  <c r="AQ36" i="6"/>
  <c r="AN36" i="6"/>
  <c r="AK36" i="6"/>
  <c r="AF36" i="6"/>
  <c r="AD36" i="6"/>
  <c r="DD36" i="6"/>
  <c r="DE36" i="6"/>
  <c r="DF36" i="6"/>
  <c r="X36" i="6"/>
  <c r="U36" i="6"/>
  <c r="P36" i="6"/>
  <c r="K36" i="6"/>
  <c r="F36" i="6"/>
  <c r="CS35" i="6"/>
  <c r="CT35" i="6"/>
  <c r="CU35" i="6"/>
  <c r="BW35" i="6"/>
  <c r="BQ35" i="6"/>
  <c r="BM35" i="6"/>
  <c r="BI35" i="6"/>
  <c r="BH35" i="6"/>
  <c r="AV35" i="6"/>
  <c r="AT35" i="6"/>
  <c r="AQ35" i="6"/>
  <c r="AN35" i="6"/>
  <c r="AK35" i="6"/>
  <c r="AF35" i="6"/>
  <c r="AD35" i="6"/>
  <c r="X35" i="6"/>
  <c r="U35" i="6"/>
  <c r="P35" i="6"/>
  <c r="K35" i="6"/>
  <c r="F35" i="6"/>
  <c r="BG35" i="6"/>
  <c r="BA35" i="6"/>
  <c r="CS34" i="6"/>
  <c r="CT34" i="6"/>
  <c r="CU34" i="6"/>
  <c r="BW34" i="6"/>
  <c r="BQ34" i="6"/>
  <c r="BM34" i="6"/>
  <c r="BI34" i="6"/>
  <c r="AV34" i="6"/>
  <c r="AT34" i="6"/>
  <c r="AQ34" i="6"/>
  <c r="AN34" i="6"/>
  <c r="AK34" i="6"/>
  <c r="AF34" i="6"/>
  <c r="AD34" i="6"/>
  <c r="X34" i="6"/>
  <c r="U34" i="6"/>
  <c r="P34" i="6"/>
  <c r="K34" i="6"/>
  <c r="F34" i="6"/>
  <c r="E34" i="6"/>
  <c r="CS33" i="6"/>
  <c r="CT33" i="6"/>
  <c r="CU33" i="6"/>
  <c r="BW33" i="6"/>
  <c r="BQ33" i="6"/>
  <c r="BM33" i="6"/>
  <c r="BI33" i="6"/>
  <c r="AV33" i="6"/>
  <c r="AT33" i="6"/>
  <c r="AQ33" i="6"/>
  <c r="AN33" i="6"/>
  <c r="AK33" i="6"/>
  <c r="AF33" i="6"/>
  <c r="AD33" i="6"/>
  <c r="DD33" i="6"/>
  <c r="DE33" i="6"/>
  <c r="DF33" i="6"/>
  <c r="X33" i="6"/>
  <c r="U33" i="6"/>
  <c r="P33" i="6"/>
  <c r="K33" i="6"/>
  <c r="F33" i="6"/>
  <c r="CS32" i="6"/>
  <c r="CT32" i="6"/>
  <c r="CU32" i="6"/>
  <c r="BW32" i="6"/>
  <c r="BQ32" i="6"/>
  <c r="BM32" i="6"/>
  <c r="BI32" i="6"/>
  <c r="BH32" i="6"/>
  <c r="AV32" i="6"/>
  <c r="AT32" i="6"/>
  <c r="AQ32" i="6"/>
  <c r="AN32" i="6"/>
  <c r="AK32" i="6"/>
  <c r="AF32" i="6"/>
  <c r="AD32" i="6"/>
  <c r="CH32" i="6"/>
  <c r="CI32" i="6"/>
  <c r="CJ32" i="6"/>
  <c r="X32" i="6"/>
  <c r="U32" i="6"/>
  <c r="P32" i="6"/>
  <c r="K32" i="6"/>
  <c r="F32" i="6"/>
  <c r="BG32" i="6"/>
  <c r="BA32" i="6"/>
  <c r="CS31" i="6"/>
  <c r="CT31" i="6"/>
  <c r="CU31" i="6"/>
  <c r="BW31" i="6"/>
  <c r="BQ31" i="6"/>
  <c r="BM31" i="6"/>
  <c r="BI31" i="6"/>
  <c r="AV31" i="6"/>
  <c r="AT31" i="6"/>
  <c r="AQ31" i="6"/>
  <c r="AN31" i="6"/>
  <c r="AK31" i="6"/>
  <c r="AF31" i="6"/>
  <c r="AD31" i="6"/>
  <c r="X31" i="6"/>
  <c r="U31" i="6"/>
  <c r="P31" i="6"/>
  <c r="K31" i="6"/>
  <c r="F31" i="6"/>
  <c r="BG31" i="6"/>
  <c r="BA31" i="6"/>
  <c r="CS30" i="6"/>
  <c r="CT30" i="6"/>
  <c r="CU30" i="6"/>
  <c r="BW30" i="6"/>
  <c r="BQ30" i="6"/>
  <c r="BM30" i="6"/>
  <c r="BI30" i="6"/>
  <c r="BH30" i="6"/>
  <c r="AV30" i="6"/>
  <c r="AT30" i="6"/>
  <c r="AQ30" i="6"/>
  <c r="AN30" i="6"/>
  <c r="AK30" i="6"/>
  <c r="AF30" i="6"/>
  <c r="AD30" i="6"/>
  <c r="X30" i="6"/>
  <c r="U30" i="6"/>
  <c r="P30" i="6"/>
  <c r="K30" i="6"/>
  <c r="F30" i="6"/>
  <c r="E30" i="6"/>
  <c r="CS29" i="6"/>
  <c r="CT29" i="6"/>
  <c r="CU29" i="6"/>
  <c r="BW29" i="6"/>
  <c r="BQ29" i="6"/>
  <c r="BM29" i="6"/>
  <c r="BI29" i="6"/>
  <c r="AV29" i="6"/>
  <c r="AT29" i="6"/>
  <c r="AQ29" i="6"/>
  <c r="AN29" i="6"/>
  <c r="AK29" i="6"/>
  <c r="AF29" i="6"/>
  <c r="AD29" i="6"/>
  <c r="X29" i="6"/>
  <c r="U29" i="6"/>
  <c r="P29" i="6"/>
  <c r="K29" i="6"/>
  <c r="F29" i="6"/>
  <c r="CS28" i="6"/>
  <c r="CT28" i="6"/>
  <c r="CU28" i="6"/>
  <c r="BW28" i="6"/>
  <c r="BQ28" i="6"/>
  <c r="BM28" i="6"/>
  <c r="BI28" i="6"/>
  <c r="BH28" i="6"/>
  <c r="AV28" i="6"/>
  <c r="AT28" i="6"/>
  <c r="AQ28" i="6"/>
  <c r="AN28" i="6"/>
  <c r="AK28" i="6"/>
  <c r="AF28" i="6"/>
  <c r="AD28" i="6"/>
  <c r="AC28" i="6"/>
  <c r="X28" i="6"/>
  <c r="U28" i="6"/>
  <c r="P28" i="6"/>
  <c r="K28" i="6"/>
  <c r="F28" i="6"/>
  <c r="BG28" i="6"/>
  <c r="BA28" i="6"/>
  <c r="CS27" i="6"/>
  <c r="CT27" i="6"/>
  <c r="CU27" i="6"/>
  <c r="BW27" i="6"/>
  <c r="BQ27" i="6"/>
  <c r="BM27" i="6"/>
  <c r="BI27" i="6"/>
  <c r="AV27" i="6"/>
  <c r="AT27" i="6"/>
  <c r="AQ27" i="6"/>
  <c r="AN27" i="6"/>
  <c r="AK27" i="6"/>
  <c r="AF27" i="6"/>
  <c r="AD27" i="6"/>
  <c r="X27" i="6"/>
  <c r="U27" i="6"/>
  <c r="P27" i="6"/>
  <c r="K27" i="6"/>
  <c r="F27" i="6"/>
  <c r="CS26" i="6"/>
  <c r="CT26" i="6"/>
  <c r="CU26" i="6"/>
  <c r="BW26" i="6"/>
  <c r="BQ26" i="6"/>
  <c r="BM26" i="6"/>
  <c r="BI26" i="6"/>
  <c r="AV26" i="6"/>
  <c r="AT26" i="6"/>
  <c r="AQ26" i="6"/>
  <c r="AN26" i="6"/>
  <c r="AK26" i="6"/>
  <c r="AF26" i="6"/>
  <c r="AD26" i="6"/>
  <c r="X26" i="6"/>
  <c r="U26" i="6"/>
  <c r="P26" i="6"/>
  <c r="K26" i="6"/>
  <c r="F26" i="6"/>
  <c r="E26" i="6"/>
  <c r="CS25" i="6"/>
  <c r="CT25" i="6"/>
  <c r="CU25" i="6"/>
  <c r="BW25" i="6"/>
  <c r="BQ25" i="6"/>
  <c r="BM25" i="6"/>
  <c r="BI25" i="6"/>
  <c r="AV25" i="6"/>
  <c r="AT25" i="6"/>
  <c r="AQ25" i="6"/>
  <c r="AN25" i="6"/>
  <c r="AK25" i="6"/>
  <c r="AF25" i="6"/>
  <c r="AD25" i="6"/>
  <c r="X25" i="6"/>
  <c r="U25" i="6"/>
  <c r="P25" i="6"/>
  <c r="K25" i="6"/>
  <c r="F25" i="6"/>
  <c r="CS24" i="6"/>
  <c r="CT24" i="6"/>
  <c r="CU24" i="6"/>
  <c r="BW24" i="6"/>
  <c r="BQ24" i="6"/>
  <c r="BI24" i="6"/>
  <c r="BM24" i="6"/>
  <c r="BH24" i="6"/>
  <c r="AV24" i="6"/>
  <c r="AT24" i="6"/>
  <c r="AQ24" i="6"/>
  <c r="AN24" i="6"/>
  <c r="AK24" i="6"/>
  <c r="AD24" i="6"/>
  <c r="AF24" i="6"/>
  <c r="AC24" i="6"/>
  <c r="X24" i="6"/>
  <c r="U24" i="6"/>
  <c r="P24" i="6"/>
  <c r="K24" i="6"/>
  <c r="F24" i="6"/>
  <c r="BG24" i="6"/>
  <c r="BA24" i="6"/>
  <c r="CS23" i="6"/>
  <c r="CT23" i="6"/>
  <c r="CU23" i="6"/>
  <c r="BW23" i="6"/>
  <c r="BQ23" i="6"/>
  <c r="BM23" i="6"/>
  <c r="BI23" i="6"/>
  <c r="BH23" i="6"/>
  <c r="AV23" i="6"/>
  <c r="AT23" i="6"/>
  <c r="AQ23" i="6"/>
  <c r="AN23" i="6"/>
  <c r="AK23" i="6"/>
  <c r="AF23" i="6"/>
  <c r="AD23" i="6"/>
  <c r="AC23" i="6"/>
  <c r="X23" i="6"/>
  <c r="U23" i="6"/>
  <c r="P23" i="6"/>
  <c r="K23" i="6"/>
  <c r="F23" i="6"/>
  <c r="DA23" i="6"/>
  <c r="DB23" i="6"/>
  <c r="DC23" i="6"/>
  <c r="CS22" i="6"/>
  <c r="CT22" i="6"/>
  <c r="CU22" i="6"/>
  <c r="BW22" i="6"/>
  <c r="BQ22" i="6"/>
  <c r="BM22" i="6"/>
  <c r="BI22" i="6"/>
  <c r="BH22" i="6"/>
  <c r="AV22" i="6"/>
  <c r="AT22" i="6"/>
  <c r="AQ22" i="6"/>
  <c r="AN22" i="6"/>
  <c r="AK22" i="6"/>
  <c r="AF22" i="6"/>
  <c r="AD22" i="6"/>
  <c r="X22" i="6"/>
  <c r="U22" i="6"/>
  <c r="P22" i="6"/>
  <c r="K22" i="6"/>
  <c r="F22" i="6"/>
  <c r="CD22" i="6"/>
  <c r="CE22" i="6"/>
  <c r="CF22" i="6"/>
  <c r="CS21" i="6"/>
  <c r="CT21" i="6"/>
  <c r="CU21" i="6"/>
  <c r="BW21" i="6"/>
  <c r="BQ21" i="6"/>
  <c r="BM21" i="6"/>
  <c r="BI21" i="6"/>
  <c r="BH21" i="6"/>
  <c r="AV21" i="6"/>
  <c r="AT21" i="6"/>
  <c r="AQ21" i="6"/>
  <c r="AN21" i="6"/>
  <c r="AK21" i="6"/>
  <c r="AF21" i="6"/>
  <c r="AD21" i="6"/>
  <c r="X21" i="6"/>
  <c r="U21" i="6"/>
  <c r="P21" i="6"/>
  <c r="K21" i="6"/>
  <c r="F21" i="6"/>
  <c r="BG21" i="6"/>
  <c r="BA21" i="6"/>
  <c r="CS20" i="6"/>
  <c r="CT20" i="6"/>
  <c r="CU20" i="6"/>
  <c r="BW20" i="6"/>
  <c r="BQ20" i="6"/>
  <c r="BM20" i="6"/>
  <c r="BI20" i="6"/>
  <c r="AV20" i="6"/>
  <c r="AT20" i="6"/>
  <c r="AQ20" i="6"/>
  <c r="AN20" i="6"/>
  <c r="AK20" i="6"/>
  <c r="AF20" i="6"/>
  <c r="AD20" i="6"/>
  <c r="X20" i="6"/>
  <c r="U20" i="6"/>
  <c r="P20" i="6"/>
  <c r="K20" i="6"/>
  <c r="F20" i="6"/>
  <c r="CS19" i="6"/>
  <c r="CT19" i="6"/>
  <c r="CU19" i="6"/>
  <c r="BW19" i="6"/>
  <c r="BQ19" i="6"/>
  <c r="BM19" i="6"/>
  <c r="BI19" i="6"/>
  <c r="BH19" i="6"/>
  <c r="AV19" i="6"/>
  <c r="AT19" i="6"/>
  <c r="AQ19" i="6"/>
  <c r="AN19" i="6"/>
  <c r="AK19" i="6"/>
  <c r="AF19" i="6"/>
  <c r="AD19" i="6"/>
  <c r="CH19" i="6"/>
  <c r="CI19" i="6"/>
  <c r="CJ19" i="6"/>
  <c r="DD19" i="6"/>
  <c r="DE19" i="6"/>
  <c r="DF19" i="6"/>
  <c r="X19" i="6"/>
  <c r="U19" i="6"/>
  <c r="P19" i="6"/>
  <c r="K19" i="6"/>
  <c r="F19" i="6"/>
  <c r="BG19" i="6"/>
  <c r="BA19" i="6"/>
  <c r="CS18" i="6"/>
  <c r="CT18" i="6"/>
  <c r="CU18" i="6"/>
  <c r="BW18" i="6"/>
  <c r="BQ18" i="6"/>
  <c r="BM18" i="6"/>
  <c r="BI18" i="6"/>
  <c r="BH18" i="6"/>
  <c r="AV18" i="6"/>
  <c r="AT18" i="6"/>
  <c r="AQ18" i="6"/>
  <c r="AN18" i="6"/>
  <c r="AK18" i="6"/>
  <c r="AF18" i="6"/>
  <c r="AD18" i="6"/>
  <c r="X18" i="6"/>
  <c r="U18" i="6"/>
  <c r="P18" i="6"/>
  <c r="F18" i="6"/>
  <c r="BG18" i="6"/>
  <c r="BA18" i="6"/>
  <c r="K18" i="6"/>
  <c r="CS17" i="6"/>
  <c r="CT17" i="6"/>
  <c r="CU17" i="6"/>
  <c r="BW17" i="6"/>
  <c r="BQ17" i="6"/>
  <c r="BM17" i="6"/>
  <c r="BI17" i="6"/>
  <c r="BH17" i="6"/>
  <c r="AV17" i="6"/>
  <c r="AT17" i="6"/>
  <c r="AQ17" i="6"/>
  <c r="AN17" i="6"/>
  <c r="AK17" i="6"/>
  <c r="AF17" i="6"/>
  <c r="AD17" i="6"/>
  <c r="X17" i="6"/>
  <c r="U17" i="6"/>
  <c r="P17" i="6"/>
  <c r="K17" i="6"/>
  <c r="F17" i="6"/>
  <c r="BG17" i="6"/>
  <c r="BA17" i="6"/>
  <c r="CS16" i="6"/>
  <c r="CT16" i="6"/>
  <c r="CU16" i="6"/>
  <c r="BW16" i="6"/>
  <c r="BQ16" i="6"/>
  <c r="BM16" i="6"/>
  <c r="BI16" i="6"/>
  <c r="AV16" i="6"/>
  <c r="AT16" i="6"/>
  <c r="AQ16" i="6"/>
  <c r="AN16" i="6"/>
  <c r="AK16" i="6"/>
  <c r="AF16" i="6"/>
  <c r="AD16" i="6"/>
  <c r="X16" i="6"/>
  <c r="U16" i="6"/>
  <c r="P16" i="6"/>
  <c r="K16" i="6"/>
  <c r="F16" i="6"/>
  <c r="CS15" i="6"/>
  <c r="CT15" i="6"/>
  <c r="CU15" i="6"/>
  <c r="BW15" i="6"/>
  <c r="BQ15" i="6"/>
  <c r="BM15" i="6"/>
  <c r="BI15" i="6"/>
  <c r="BH15" i="6"/>
  <c r="AV15" i="6"/>
  <c r="AT15" i="6"/>
  <c r="AQ15" i="6"/>
  <c r="AN15" i="6"/>
  <c r="AK15" i="6"/>
  <c r="AF15" i="6"/>
  <c r="AD15" i="6"/>
  <c r="AC15" i="6"/>
  <c r="X15" i="6"/>
  <c r="U15" i="6"/>
  <c r="P15" i="6"/>
  <c r="K15" i="6"/>
  <c r="F15" i="6"/>
  <c r="CS14" i="6"/>
  <c r="CT14" i="6"/>
  <c r="CU14" i="6"/>
  <c r="BW14" i="6"/>
  <c r="BQ14" i="6"/>
  <c r="BM14" i="6"/>
  <c r="BI14" i="6"/>
  <c r="AV14" i="6"/>
  <c r="AT14" i="6"/>
  <c r="AQ14" i="6"/>
  <c r="AN14" i="6"/>
  <c r="AK14" i="6"/>
  <c r="AF14" i="6"/>
  <c r="AD14" i="6"/>
  <c r="X14" i="6"/>
  <c r="U14" i="6"/>
  <c r="P14" i="6"/>
  <c r="K14" i="6"/>
  <c r="F14" i="6"/>
  <c r="DA14" i="6"/>
  <c r="DB14" i="6"/>
  <c r="DC14" i="6"/>
  <c r="CS13" i="6"/>
  <c r="CT13" i="6"/>
  <c r="CU13" i="6"/>
  <c r="BW13" i="6"/>
  <c r="BQ13" i="6"/>
  <c r="BM13" i="6"/>
  <c r="BI13" i="6"/>
  <c r="AV13" i="6"/>
  <c r="AT13" i="6"/>
  <c r="AQ13" i="6"/>
  <c r="AN13" i="6"/>
  <c r="AK13" i="6"/>
  <c r="AF13" i="6"/>
  <c r="AD13" i="6"/>
  <c r="X13" i="6"/>
  <c r="U13" i="6"/>
  <c r="P13" i="6"/>
  <c r="K13" i="6"/>
  <c r="F13" i="6"/>
  <c r="E13" i="6"/>
  <c r="CS12" i="6"/>
  <c r="CT12" i="6"/>
  <c r="CU12" i="6"/>
  <c r="BW12" i="6"/>
  <c r="BQ12" i="6"/>
  <c r="BM12" i="6"/>
  <c r="BI12" i="6"/>
  <c r="AV12" i="6"/>
  <c r="AT12" i="6"/>
  <c r="AQ12" i="6"/>
  <c r="AN12" i="6"/>
  <c r="AK12" i="6"/>
  <c r="AF12" i="6"/>
  <c r="AD12" i="6"/>
  <c r="X12" i="6"/>
  <c r="U12" i="6"/>
  <c r="P12" i="6"/>
  <c r="K12" i="6"/>
  <c r="F12" i="6"/>
  <c r="CS11" i="6"/>
  <c r="CT11" i="6"/>
  <c r="CU11" i="6"/>
  <c r="BW11" i="6"/>
  <c r="BQ11" i="6"/>
  <c r="BM11" i="6"/>
  <c r="BI11" i="6"/>
  <c r="BH11" i="6"/>
  <c r="AV11" i="6"/>
  <c r="AT11" i="6"/>
  <c r="AQ11" i="6"/>
  <c r="AN11" i="6"/>
  <c r="AK11" i="6"/>
  <c r="AF11" i="6"/>
  <c r="AD11" i="6"/>
  <c r="AC11" i="6"/>
  <c r="X11" i="6"/>
  <c r="U11" i="6"/>
  <c r="P11" i="6"/>
  <c r="K11" i="6"/>
  <c r="F11" i="6"/>
  <c r="BG11" i="6"/>
  <c r="BA11" i="6"/>
  <c r="CS10" i="6"/>
  <c r="CT10" i="6"/>
  <c r="CU10" i="6"/>
  <c r="BW10" i="6"/>
  <c r="BQ10" i="6"/>
  <c r="BM10" i="6"/>
  <c r="BI10" i="6"/>
  <c r="AV10" i="6"/>
  <c r="AT10" i="6"/>
  <c r="AQ10" i="6"/>
  <c r="AN10" i="6"/>
  <c r="AK10" i="6"/>
  <c r="AF10" i="6"/>
  <c r="AD10" i="6"/>
  <c r="X10" i="6"/>
  <c r="U10" i="6"/>
  <c r="P10" i="6"/>
  <c r="K10" i="6"/>
  <c r="F10" i="6"/>
  <c r="CD10" i="6"/>
  <c r="CE10" i="6"/>
  <c r="CF10" i="6"/>
  <c r="CS9" i="6"/>
  <c r="CT9" i="6"/>
  <c r="CU9" i="6"/>
  <c r="BW9" i="6"/>
  <c r="BQ9" i="6"/>
  <c r="BM9" i="6"/>
  <c r="BI9" i="6"/>
  <c r="AV9" i="6"/>
  <c r="AT9" i="6"/>
  <c r="AQ9" i="6"/>
  <c r="AN9" i="6"/>
  <c r="AK9" i="6"/>
  <c r="AF9" i="6"/>
  <c r="AD9" i="6"/>
  <c r="DD9" i="6"/>
  <c r="DE9" i="6"/>
  <c r="DF9" i="6"/>
  <c r="X9" i="6"/>
  <c r="U9" i="6"/>
  <c r="P9" i="6"/>
  <c r="K9" i="6"/>
  <c r="F9" i="6"/>
  <c r="E9" i="6"/>
  <c r="CS8" i="6"/>
  <c r="CT8" i="6"/>
  <c r="CU8" i="6"/>
  <c r="BW8" i="6"/>
  <c r="BQ8" i="6"/>
  <c r="BM8" i="6"/>
  <c r="BI8" i="6"/>
  <c r="AV8" i="6"/>
  <c r="AT8" i="6"/>
  <c r="AQ8" i="6"/>
  <c r="AN8" i="6"/>
  <c r="AK8" i="6"/>
  <c r="AF8" i="6"/>
  <c r="AD8" i="6"/>
  <c r="X8" i="6"/>
  <c r="U8" i="6"/>
  <c r="P8" i="6"/>
  <c r="K8" i="6"/>
  <c r="F8" i="6"/>
  <c r="CS7" i="6"/>
  <c r="CT7" i="6"/>
  <c r="CU7" i="6"/>
  <c r="BW7" i="6"/>
  <c r="BQ7" i="6"/>
  <c r="BM7" i="6"/>
  <c r="BI7" i="6"/>
  <c r="BH7" i="6"/>
  <c r="AV7" i="6"/>
  <c r="AT7" i="6"/>
  <c r="AQ7" i="6"/>
  <c r="AN7" i="6"/>
  <c r="AK7" i="6"/>
  <c r="AF7" i="6"/>
  <c r="AD7" i="6"/>
  <c r="DD7" i="6"/>
  <c r="DE7" i="6"/>
  <c r="DF7" i="6"/>
  <c r="X7" i="6"/>
  <c r="U7" i="6"/>
  <c r="P7" i="6"/>
  <c r="K7" i="6"/>
  <c r="F7" i="6"/>
  <c r="CS6" i="6"/>
  <c r="CT6" i="6"/>
  <c r="CU6" i="6"/>
  <c r="BW6" i="6"/>
  <c r="BQ6" i="6"/>
  <c r="BM6" i="6"/>
  <c r="BI6" i="6"/>
  <c r="AV6" i="6"/>
  <c r="AT6" i="6"/>
  <c r="AQ6" i="6"/>
  <c r="AN6" i="6"/>
  <c r="AK6" i="6"/>
  <c r="AF6" i="6"/>
  <c r="AD6" i="6"/>
  <c r="X6" i="6"/>
  <c r="U6" i="6"/>
  <c r="P6" i="6"/>
  <c r="K6" i="6"/>
  <c r="F6" i="6"/>
  <c r="CD6" i="6"/>
  <c r="CE6" i="6"/>
  <c r="CF6" i="6"/>
  <c r="CS5" i="6"/>
  <c r="CT5" i="6"/>
  <c r="CU5" i="6"/>
  <c r="BW5" i="6"/>
  <c r="BQ5" i="6"/>
  <c r="BM5" i="6"/>
  <c r="BI5" i="6"/>
  <c r="AV5" i="6"/>
  <c r="AT5" i="6"/>
  <c r="AQ5" i="6"/>
  <c r="AN5" i="6"/>
  <c r="AK5" i="6"/>
  <c r="AF5" i="6"/>
  <c r="AD5" i="6"/>
  <c r="X5" i="6"/>
  <c r="U5" i="6"/>
  <c r="P5" i="6"/>
  <c r="K5" i="6"/>
  <c r="F5" i="6"/>
  <c r="BG5" i="6"/>
  <c r="BA5" i="6"/>
  <c r="CS4" i="6"/>
  <c r="CT4" i="6"/>
  <c r="CU4" i="6"/>
  <c r="BW4" i="6"/>
  <c r="BQ4" i="6"/>
  <c r="BM4" i="6"/>
  <c r="BI4" i="6"/>
  <c r="AV4" i="6"/>
  <c r="AT4" i="6"/>
  <c r="AQ4" i="6"/>
  <c r="AN4" i="6"/>
  <c r="AK4" i="6"/>
  <c r="AF4" i="6"/>
  <c r="AD4" i="6"/>
  <c r="X4" i="6"/>
  <c r="U4" i="6"/>
  <c r="P4" i="6"/>
  <c r="K4" i="6"/>
  <c r="F4" i="6"/>
  <c r="CS3" i="6"/>
  <c r="CT3" i="6"/>
  <c r="CU3" i="6"/>
  <c r="BW3" i="6"/>
  <c r="BQ3" i="6"/>
  <c r="BM3" i="6"/>
  <c r="BI3" i="6"/>
  <c r="BH3" i="6"/>
  <c r="AV3" i="6"/>
  <c r="AT3" i="6"/>
  <c r="AQ3" i="6"/>
  <c r="AN3" i="6"/>
  <c r="AK3" i="6"/>
  <c r="AF3" i="6"/>
  <c r="AD3" i="6"/>
  <c r="AC3" i="6"/>
  <c r="X3" i="6"/>
  <c r="U3" i="6"/>
  <c r="P3" i="6"/>
  <c r="K3" i="6"/>
  <c r="F3" i="6"/>
  <c r="CS2" i="6"/>
  <c r="CT2" i="6"/>
  <c r="CU2" i="6"/>
  <c r="BW2" i="6"/>
  <c r="BQ2" i="6"/>
  <c r="BM2" i="6"/>
  <c r="BI2" i="6"/>
  <c r="AV2" i="6"/>
  <c r="AT2" i="6"/>
  <c r="AQ2" i="6"/>
  <c r="AN2" i="6"/>
  <c r="AK2" i="6"/>
  <c r="AF2" i="6"/>
  <c r="AD2" i="6"/>
  <c r="X2" i="6"/>
  <c r="U2" i="6"/>
  <c r="P2" i="6"/>
  <c r="K2" i="6"/>
  <c r="F2" i="6"/>
  <c r="F2" i="3"/>
  <c r="P2" i="3"/>
  <c r="BG2" i="3"/>
  <c r="K2" i="3"/>
  <c r="BA2" i="3"/>
  <c r="U2" i="3"/>
  <c r="X2" i="3"/>
  <c r="AD2" i="3"/>
  <c r="AF2" i="3"/>
  <c r="AK2" i="3"/>
  <c r="AN2" i="3"/>
  <c r="AQ2" i="3"/>
  <c r="AT2" i="3"/>
  <c r="AV2" i="3"/>
  <c r="BI2" i="3"/>
  <c r="BM2" i="3"/>
  <c r="BQ2" i="3"/>
  <c r="BW2" i="3"/>
  <c r="CS2" i="3"/>
  <c r="CT2" i="3"/>
  <c r="CU2" i="3"/>
  <c r="F3" i="3"/>
  <c r="K3" i="3"/>
  <c r="P3" i="3"/>
  <c r="U3" i="3"/>
  <c r="X3" i="3"/>
  <c r="AD3" i="3"/>
  <c r="AF3" i="3"/>
  <c r="AK3" i="3"/>
  <c r="AN3" i="3"/>
  <c r="AQ3" i="3"/>
  <c r="AT3" i="3"/>
  <c r="AV3" i="3"/>
  <c r="BI3" i="3"/>
  <c r="BM3" i="3"/>
  <c r="BQ3" i="3"/>
  <c r="BW3" i="3"/>
  <c r="CS3" i="3"/>
  <c r="CT3" i="3"/>
  <c r="CU3" i="3"/>
  <c r="F4" i="3"/>
  <c r="K4" i="3"/>
  <c r="P4" i="3"/>
  <c r="U4" i="3"/>
  <c r="X4" i="3"/>
  <c r="AD4" i="3"/>
  <c r="AF4" i="3"/>
  <c r="AK4" i="3"/>
  <c r="AN4" i="3"/>
  <c r="AQ4" i="3"/>
  <c r="AT4" i="3"/>
  <c r="AV4" i="3"/>
  <c r="BI4" i="3"/>
  <c r="BM4" i="3"/>
  <c r="BQ4" i="3"/>
  <c r="BW4" i="3"/>
  <c r="CS4" i="3"/>
  <c r="CT4" i="3"/>
  <c r="CU4" i="3"/>
  <c r="F5" i="3"/>
  <c r="K5" i="3"/>
  <c r="P5" i="3"/>
  <c r="U5" i="3"/>
  <c r="X5" i="3"/>
  <c r="AD5" i="3"/>
  <c r="AF5" i="3"/>
  <c r="AK5" i="3"/>
  <c r="AN5" i="3"/>
  <c r="AQ5" i="3"/>
  <c r="AT5" i="3"/>
  <c r="AV5" i="3"/>
  <c r="BI5" i="3"/>
  <c r="BM5" i="3"/>
  <c r="BQ5" i="3"/>
  <c r="BW5" i="3"/>
  <c r="CS5" i="3"/>
  <c r="CT5" i="3"/>
  <c r="CU5" i="3"/>
  <c r="F6" i="3"/>
  <c r="K6" i="3"/>
  <c r="P6" i="3"/>
  <c r="U6" i="3"/>
  <c r="X6" i="3"/>
  <c r="AD6" i="3"/>
  <c r="AF6" i="3"/>
  <c r="AK6" i="3"/>
  <c r="AN6" i="3"/>
  <c r="AQ6" i="3"/>
  <c r="AT6" i="3"/>
  <c r="AV6" i="3"/>
  <c r="BI6" i="3"/>
  <c r="BM6" i="3"/>
  <c r="BQ6" i="3"/>
  <c r="BW6" i="3"/>
  <c r="CS6" i="3"/>
  <c r="CT6" i="3"/>
  <c r="CU6" i="3"/>
  <c r="F7" i="3"/>
  <c r="K7" i="3"/>
  <c r="P7" i="3"/>
  <c r="U7" i="3"/>
  <c r="X7" i="3"/>
  <c r="AD7" i="3"/>
  <c r="AF7" i="3"/>
  <c r="AK7" i="3"/>
  <c r="AN7" i="3"/>
  <c r="AQ7" i="3"/>
  <c r="AT7" i="3"/>
  <c r="AV7" i="3"/>
  <c r="BI7" i="3"/>
  <c r="BM7" i="3"/>
  <c r="BQ7" i="3"/>
  <c r="BW7" i="3"/>
  <c r="CS7" i="3"/>
  <c r="CT7" i="3"/>
  <c r="CU7" i="3"/>
  <c r="F8" i="3"/>
  <c r="K8" i="3"/>
  <c r="P8" i="3"/>
  <c r="U8" i="3"/>
  <c r="X8" i="3"/>
  <c r="AD8" i="3"/>
  <c r="AF8" i="3"/>
  <c r="AK8" i="3"/>
  <c r="AN8" i="3"/>
  <c r="AQ8" i="3"/>
  <c r="AT8" i="3"/>
  <c r="AV8" i="3"/>
  <c r="BI8" i="3"/>
  <c r="BM8" i="3"/>
  <c r="BQ8" i="3"/>
  <c r="BW8" i="3"/>
  <c r="CS8" i="3"/>
  <c r="CT8" i="3"/>
  <c r="CU8" i="3"/>
  <c r="F9" i="3"/>
  <c r="K9" i="3"/>
  <c r="P9" i="3"/>
  <c r="U9" i="3"/>
  <c r="X9" i="3"/>
  <c r="AD9" i="3"/>
  <c r="AF9" i="3"/>
  <c r="AK9" i="3"/>
  <c r="AN9" i="3"/>
  <c r="AQ9" i="3"/>
  <c r="AT9" i="3"/>
  <c r="AV9" i="3"/>
  <c r="CH9" i="3"/>
  <c r="CI9" i="3"/>
  <c r="CJ9" i="3"/>
  <c r="BI9" i="3"/>
  <c r="BM9" i="3"/>
  <c r="BQ9" i="3"/>
  <c r="BW9" i="3"/>
  <c r="CS9" i="3"/>
  <c r="CT9" i="3"/>
  <c r="CU9" i="3"/>
  <c r="F10" i="3"/>
  <c r="P10" i="3"/>
  <c r="BG10" i="3"/>
  <c r="K10" i="3"/>
  <c r="BA10" i="3"/>
  <c r="U10" i="3"/>
  <c r="X10" i="3"/>
  <c r="AD10" i="3"/>
  <c r="AF10" i="3"/>
  <c r="AK10" i="3"/>
  <c r="AN10" i="3"/>
  <c r="AQ10" i="3"/>
  <c r="AT10" i="3"/>
  <c r="AV10" i="3"/>
  <c r="BI10" i="3"/>
  <c r="BM10" i="3"/>
  <c r="BQ10" i="3"/>
  <c r="BW10" i="3"/>
  <c r="CS10" i="3"/>
  <c r="CT10" i="3"/>
  <c r="CU10" i="3"/>
  <c r="F11" i="3"/>
  <c r="K11" i="3"/>
  <c r="P11" i="3"/>
  <c r="U11" i="3"/>
  <c r="X11" i="3"/>
  <c r="AD11" i="3"/>
  <c r="AF11" i="3"/>
  <c r="AK11" i="3"/>
  <c r="AN11" i="3"/>
  <c r="AQ11" i="3"/>
  <c r="AT11" i="3"/>
  <c r="AV11" i="3"/>
  <c r="BI11" i="3"/>
  <c r="BM11" i="3"/>
  <c r="BQ11" i="3"/>
  <c r="BW11" i="3"/>
  <c r="CS11" i="3"/>
  <c r="CT11" i="3"/>
  <c r="CU11" i="3"/>
  <c r="F12" i="3"/>
  <c r="K12" i="3"/>
  <c r="P12" i="3"/>
  <c r="U12" i="3"/>
  <c r="X12" i="3"/>
  <c r="AD12" i="3"/>
  <c r="AF12" i="3"/>
  <c r="AK12" i="3"/>
  <c r="AN12" i="3"/>
  <c r="AQ12" i="3"/>
  <c r="AT12" i="3"/>
  <c r="AV12" i="3"/>
  <c r="BI12" i="3"/>
  <c r="BM12" i="3"/>
  <c r="BQ12" i="3"/>
  <c r="BW12" i="3"/>
  <c r="CS12" i="3"/>
  <c r="CT12" i="3"/>
  <c r="CU12" i="3"/>
  <c r="F13" i="3"/>
  <c r="K13" i="3"/>
  <c r="P13" i="3"/>
  <c r="U13" i="3"/>
  <c r="X13" i="3"/>
  <c r="AD13" i="3"/>
  <c r="AF13" i="3"/>
  <c r="AK13" i="3"/>
  <c r="AN13" i="3"/>
  <c r="AQ13" i="3"/>
  <c r="AT13" i="3"/>
  <c r="AV13" i="3"/>
  <c r="BI13" i="3"/>
  <c r="BM13" i="3"/>
  <c r="BQ13" i="3"/>
  <c r="BW13" i="3"/>
  <c r="CS13" i="3"/>
  <c r="CT13" i="3"/>
  <c r="CU13" i="3"/>
  <c r="F14" i="3"/>
  <c r="K14" i="3"/>
  <c r="P14" i="3"/>
  <c r="U14" i="3"/>
  <c r="X14" i="3"/>
  <c r="AD14" i="3"/>
  <c r="AF14" i="3"/>
  <c r="AK14" i="3"/>
  <c r="AN14" i="3"/>
  <c r="AQ14" i="3"/>
  <c r="AT14" i="3"/>
  <c r="AV14" i="3"/>
  <c r="CH14" i="3"/>
  <c r="CI14" i="3"/>
  <c r="CJ14" i="3"/>
  <c r="BI14" i="3"/>
  <c r="BM14" i="3"/>
  <c r="BQ14" i="3"/>
  <c r="BW14" i="3"/>
  <c r="CS14" i="3"/>
  <c r="CT14" i="3"/>
  <c r="CU14" i="3"/>
  <c r="F15" i="3"/>
  <c r="K15" i="3"/>
  <c r="P15" i="3"/>
  <c r="U15" i="3"/>
  <c r="X15" i="3"/>
  <c r="AD15" i="3"/>
  <c r="AF15" i="3"/>
  <c r="AK15" i="3"/>
  <c r="AN15" i="3"/>
  <c r="AQ15" i="3"/>
  <c r="AT15" i="3"/>
  <c r="AV15" i="3"/>
  <c r="BI15" i="3"/>
  <c r="BM15" i="3"/>
  <c r="BQ15" i="3"/>
  <c r="BW15" i="3"/>
  <c r="CS15" i="3"/>
  <c r="CT15" i="3"/>
  <c r="CU15" i="3"/>
  <c r="F16" i="3"/>
  <c r="K16" i="3"/>
  <c r="P16" i="3"/>
  <c r="U16" i="3"/>
  <c r="X16" i="3"/>
  <c r="AD16" i="3"/>
  <c r="AF16" i="3"/>
  <c r="AK16" i="3"/>
  <c r="AN16" i="3"/>
  <c r="AQ16" i="3"/>
  <c r="AT16" i="3"/>
  <c r="AV16" i="3"/>
  <c r="BI16" i="3"/>
  <c r="BM16" i="3"/>
  <c r="BQ16" i="3"/>
  <c r="BW16" i="3"/>
  <c r="CS16" i="3"/>
  <c r="CT16" i="3"/>
  <c r="CU16" i="3"/>
  <c r="F17" i="3"/>
  <c r="K17" i="3"/>
  <c r="P17" i="3"/>
  <c r="U17" i="3"/>
  <c r="X17" i="3"/>
  <c r="AD17" i="3"/>
  <c r="AF17" i="3"/>
  <c r="AK17" i="3"/>
  <c r="AN17" i="3"/>
  <c r="AQ17" i="3"/>
  <c r="AT17" i="3"/>
  <c r="AV17" i="3"/>
  <c r="BI17" i="3"/>
  <c r="BM17" i="3"/>
  <c r="BQ17" i="3"/>
  <c r="BW17" i="3"/>
  <c r="CS17" i="3"/>
  <c r="CT17" i="3"/>
  <c r="CU17" i="3"/>
  <c r="F18" i="3"/>
  <c r="K18" i="3"/>
  <c r="P18" i="3"/>
  <c r="U18" i="3"/>
  <c r="X18" i="3"/>
  <c r="AD18" i="3"/>
  <c r="AF18" i="3"/>
  <c r="AK18" i="3"/>
  <c r="AN18" i="3"/>
  <c r="AQ18" i="3"/>
  <c r="AT18" i="3"/>
  <c r="AV18" i="3"/>
  <c r="BG18" i="3"/>
  <c r="BA18" i="3"/>
  <c r="BI18" i="3"/>
  <c r="BM18" i="3"/>
  <c r="BQ18" i="3"/>
  <c r="BW18" i="3"/>
  <c r="CS18" i="3"/>
  <c r="CT18" i="3"/>
  <c r="CU18" i="3"/>
  <c r="F19" i="3"/>
  <c r="K19" i="3"/>
  <c r="P19" i="3"/>
  <c r="U19" i="3"/>
  <c r="X19" i="3"/>
  <c r="AD19" i="3"/>
  <c r="AF19" i="3"/>
  <c r="AK19" i="3"/>
  <c r="AN19" i="3"/>
  <c r="AQ19" i="3"/>
  <c r="AT19" i="3"/>
  <c r="AV19" i="3"/>
  <c r="BI19" i="3"/>
  <c r="BM19" i="3"/>
  <c r="BQ19" i="3"/>
  <c r="BW19" i="3"/>
  <c r="CS19" i="3"/>
  <c r="CT19" i="3"/>
  <c r="CU19" i="3"/>
  <c r="F20" i="3"/>
  <c r="P20" i="3"/>
  <c r="BG20" i="3"/>
  <c r="BA20" i="3"/>
  <c r="K20" i="3"/>
  <c r="U20" i="3"/>
  <c r="X20" i="3"/>
  <c r="AD20" i="3"/>
  <c r="AF20" i="3"/>
  <c r="AK20" i="3"/>
  <c r="AN20" i="3"/>
  <c r="AQ20" i="3"/>
  <c r="AT20" i="3"/>
  <c r="AV20" i="3"/>
  <c r="BI20" i="3"/>
  <c r="BM20" i="3"/>
  <c r="BQ20" i="3"/>
  <c r="BW20" i="3"/>
  <c r="CS20" i="3"/>
  <c r="CT20" i="3"/>
  <c r="CU20" i="3"/>
  <c r="F21" i="3"/>
  <c r="K21" i="3"/>
  <c r="P21" i="3"/>
  <c r="U21" i="3"/>
  <c r="X21" i="3"/>
  <c r="AD21" i="3"/>
  <c r="AF21" i="3"/>
  <c r="AK21" i="3"/>
  <c r="AN21" i="3"/>
  <c r="AQ21" i="3"/>
  <c r="AT21" i="3"/>
  <c r="AV21" i="3"/>
  <c r="BI21" i="3"/>
  <c r="BM21" i="3"/>
  <c r="BQ21" i="3"/>
  <c r="BW21" i="3"/>
  <c r="CS21" i="3"/>
  <c r="CT21" i="3"/>
  <c r="CU21" i="3"/>
  <c r="F22" i="3"/>
  <c r="K22" i="3"/>
  <c r="P22" i="3"/>
  <c r="U22" i="3"/>
  <c r="X22" i="3"/>
  <c r="AD22" i="3"/>
  <c r="AF22" i="3"/>
  <c r="AK22" i="3"/>
  <c r="AN22" i="3"/>
  <c r="AQ22" i="3"/>
  <c r="AT22" i="3"/>
  <c r="AV22" i="3"/>
  <c r="BI22" i="3"/>
  <c r="BM22" i="3"/>
  <c r="BQ22" i="3"/>
  <c r="BW22" i="3"/>
  <c r="CS22" i="3"/>
  <c r="CT22" i="3"/>
  <c r="CU22" i="3"/>
  <c r="F23" i="3"/>
  <c r="K23" i="3"/>
  <c r="P23" i="3"/>
  <c r="U23" i="3"/>
  <c r="X23" i="3"/>
  <c r="AD23" i="3"/>
  <c r="AF23" i="3"/>
  <c r="AK23" i="3"/>
  <c r="AN23" i="3"/>
  <c r="AQ23" i="3"/>
  <c r="AT23" i="3"/>
  <c r="AV23" i="3"/>
  <c r="BI23" i="3"/>
  <c r="BM23" i="3"/>
  <c r="BQ23" i="3"/>
  <c r="BW23" i="3"/>
  <c r="CS23" i="3"/>
  <c r="CT23" i="3"/>
  <c r="CU23" i="3"/>
  <c r="F24" i="3"/>
  <c r="K24" i="3"/>
  <c r="P24" i="3"/>
  <c r="U24" i="3"/>
  <c r="X24" i="3"/>
  <c r="DA24" i="3"/>
  <c r="BG24" i="3"/>
  <c r="BA24" i="3"/>
  <c r="AD24" i="3"/>
  <c r="AF24" i="3"/>
  <c r="AK24" i="3"/>
  <c r="AN24" i="3"/>
  <c r="AQ24" i="3"/>
  <c r="AT24" i="3"/>
  <c r="AV24" i="3"/>
  <c r="BI24" i="3"/>
  <c r="BM24" i="3"/>
  <c r="BQ24" i="3"/>
  <c r="BW24" i="3"/>
  <c r="CS24" i="3"/>
  <c r="CT24" i="3"/>
  <c r="CU24" i="3"/>
  <c r="F25" i="3"/>
  <c r="K25" i="3"/>
  <c r="P25" i="3"/>
  <c r="BG25" i="3"/>
  <c r="BA25" i="3"/>
  <c r="U25" i="3"/>
  <c r="X25" i="3"/>
  <c r="AD25" i="3"/>
  <c r="AF25" i="3"/>
  <c r="AK25" i="3"/>
  <c r="AN25" i="3"/>
  <c r="AQ25" i="3"/>
  <c r="AT25" i="3"/>
  <c r="AV25" i="3"/>
  <c r="BI25" i="3"/>
  <c r="BM25" i="3"/>
  <c r="BQ25" i="3"/>
  <c r="BW25" i="3"/>
  <c r="CS25" i="3"/>
  <c r="CT25" i="3"/>
  <c r="CU25" i="3"/>
  <c r="F26" i="3"/>
  <c r="K26" i="3"/>
  <c r="P26" i="3"/>
  <c r="U26" i="3"/>
  <c r="X26" i="3"/>
  <c r="AD26" i="3"/>
  <c r="AF26" i="3"/>
  <c r="AK26" i="3"/>
  <c r="AN26" i="3"/>
  <c r="AQ26" i="3"/>
  <c r="AT26" i="3"/>
  <c r="AV26" i="3"/>
  <c r="BI26" i="3"/>
  <c r="BM26" i="3"/>
  <c r="BQ26" i="3"/>
  <c r="BW26" i="3"/>
  <c r="CS26" i="3"/>
  <c r="CT26" i="3"/>
  <c r="CU26" i="3"/>
  <c r="F27" i="3"/>
  <c r="K27" i="3"/>
  <c r="P27" i="3"/>
  <c r="U27" i="3"/>
  <c r="X27" i="3"/>
  <c r="AD27" i="3"/>
  <c r="AF27" i="3"/>
  <c r="AK27" i="3"/>
  <c r="AN27" i="3"/>
  <c r="AQ27" i="3"/>
  <c r="AT27" i="3"/>
  <c r="AV27" i="3"/>
  <c r="BI27" i="3"/>
  <c r="BM27" i="3"/>
  <c r="BQ27" i="3"/>
  <c r="BW27" i="3"/>
  <c r="CS27" i="3"/>
  <c r="CT27" i="3"/>
  <c r="CU27" i="3"/>
  <c r="F28" i="3"/>
  <c r="K28" i="3"/>
  <c r="P28" i="3"/>
  <c r="U28" i="3"/>
  <c r="X28" i="3"/>
  <c r="AD28" i="3"/>
  <c r="AF28" i="3"/>
  <c r="AK28" i="3"/>
  <c r="AN28" i="3"/>
  <c r="AQ28" i="3"/>
  <c r="AT28" i="3"/>
  <c r="AV28" i="3"/>
  <c r="BI28" i="3"/>
  <c r="BM28" i="3"/>
  <c r="BQ28" i="3"/>
  <c r="BW28" i="3"/>
  <c r="CS28" i="3"/>
  <c r="CT28" i="3"/>
  <c r="CU28" i="3"/>
  <c r="F29" i="3"/>
  <c r="K29" i="3"/>
  <c r="P29" i="3"/>
  <c r="U29" i="3"/>
  <c r="X29" i="3"/>
  <c r="CD29" i="3"/>
  <c r="CE29" i="3"/>
  <c r="CF29" i="3"/>
  <c r="AD29" i="3"/>
  <c r="AF29" i="3"/>
  <c r="AK29" i="3"/>
  <c r="AN29" i="3"/>
  <c r="AQ29" i="3"/>
  <c r="AT29" i="3"/>
  <c r="AV29" i="3"/>
  <c r="DD29" i="3"/>
  <c r="DE29" i="3"/>
  <c r="DF29" i="3"/>
  <c r="BI29" i="3"/>
  <c r="BM29" i="3"/>
  <c r="BQ29" i="3"/>
  <c r="BW29" i="3"/>
  <c r="CS29" i="3"/>
  <c r="CT29" i="3"/>
  <c r="CU29" i="3"/>
  <c r="F30" i="3"/>
  <c r="K30" i="3"/>
  <c r="P30" i="3"/>
  <c r="U30" i="3"/>
  <c r="X30" i="3"/>
  <c r="AD30" i="3"/>
  <c r="AF30" i="3"/>
  <c r="AK30" i="3"/>
  <c r="AN30" i="3"/>
  <c r="AQ30" i="3"/>
  <c r="AT30" i="3"/>
  <c r="AV30" i="3"/>
  <c r="BG30" i="3"/>
  <c r="BA30" i="3"/>
  <c r="BI30" i="3"/>
  <c r="BM30" i="3"/>
  <c r="BQ30" i="3"/>
  <c r="BW30" i="3"/>
  <c r="BH30" i="3"/>
  <c r="CS30" i="3"/>
  <c r="CT30" i="3"/>
  <c r="CU30" i="3"/>
  <c r="F31" i="3"/>
  <c r="K31" i="3"/>
  <c r="P31" i="3"/>
  <c r="U31" i="3"/>
  <c r="X31" i="3"/>
  <c r="AD31" i="3"/>
  <c r="AF31" i="3"/>
  <c r="AK31" i="3"/>
  <c r="AN31" i="3"/>
  <c r="AQ31" i="3"/>
  <c r="AT31" i="3"/>
  <c r="AV31" i="3"/>
  <c r="BI31" i="3"/>
  <c r="BM31" i="3"/>
  <c r="BQ31" i="3"/>
  <c r="BW31" i="3"/>
  <c r="CS31" i="3"/>
  <c r="CT31" i="3"/>
  <c r="CU31" i="3"/>
  <c r="F32" i="3"/>
  <c r="K32" i="3"/>
  <c r="P32" i="3"/>
  <c r="U32" i="3"/>
  <c r="X32" i="3"/>
  <c r="AD32" i="3"/>
  <c r="AF32" i="3"/>
  <c r="AK32" i="3"/>
  <c r="AN32" i="3"/>
  <c r="AQ32" i="3"/>
  <c r="AT32" i="3"/>
  <c r="AV32" i="3"/>
  <c r="BI32" i="3"/>
  <c r="BM32" i="3"/>
  <c r="BQ32" i="3"/>
  <c r="BW32" i="3"/>
  <c r="CS32" i="3"/>
  <c r="CT32" i="3"/>
  <c r="CU32" i="3"/>
  <c r="F33" i="3"/>
  <c r="P33" i="3"/>
  <c r="BG33" i="3"/>
  <c r="BA33" i="3"/>
  <c r="DJ33" i="3"/>
  <c r="DK33" i="3"/>
  <c r="DL33" i="3"/>
  <c r="K33" i="3"/>
  <c r="U33" i="3"/>
  <c r="X33" i="3"/>
  <c r="AD33" i="3"/>
  <c r="AF33" i="3"/>
  <c r="AK33" i="3"/>
  <c r="AN33" i="3"/>
  <c r="AQ33" i="3"/>
  <c r="AT33" i="3"/>
  <c r="AV33" i="3"/>
  <c r="BI33" i="3"/>
  <c r="BM33" i="3"/>
  <c r="BQ33" i="3"/>
  <c r="BW33" i="3"/>
  <c r="CS33" i="3"/>
  <c r="CT33" i="3"/>
  <c r="CU33" i="3"/>
  <c r="F34" i="3"/>
  <c r="P34" i="3"/>
  <c r="BG34" i="3"/>
  <c r="BA34" i="3"/>
  <c r="K34" i="3"/>
  <c r="U34" i="3"/>
  <c r="X34" i="3"/>
  <c r="AD34" i="3"/>
  <c r="AF34" i="3"/>
  <c r="AK34" i="3"/>
  <c r="AN34" i="3"/>
  <c r="AQ34" i="3"/>
  <c r="AT34" i="3"/>
  <c r="AV34" i="3"/>
  <c r="BI34" i="3"/>
  <c r="BM34" i="3"/>
  <c r="BQ34" i="3"/>
  <c r="BW34" i="3"/>
  <c r="CS34" i="3"/>
  <c r="CT34" i="3"/>
  <c r="CU34" i="3"/>
  <c r="F35" i="3"/>
  <c r="K35" i="3"/>
  <c r="P35" i="3"/>
  <c r="U35" i="3"/>
  <c r="X35" i="3"/>
  <c r="AD35" i="3"/>
  <c r="AF35" i="3"/>
  <c r="AK35" i="3"/>
  <c r="AN35" i="3"/>
  <c r="AQ35" i="3"/>
  <c r="AT35" i="3"/>
  <c r="AV35" i="3"/>
  <c r="BI35" i="3"/>
  <c r="BM35" i="3"/>
  <c r="BQ35" i="3"/>
  <c r="BW35" i="3"/>
  <c r="CS35" i="3"/>
  <c r="CT35" i="3"/>
  <c r="CU35" i="3"/>
  <c r="F36" i="3"/>
  <c r="K36" i="3"/>
  <c r="P36" i="3"/>
  <c r="U36" i="3"/>
  <c r="X36" i="3"/>
  <c r="AD36" i="3"/>
  <c r="AF36" i="3"/>
  <c r="AK36" i="3"/>
  <c r="AN36" i="3"/>
  <c r="AQ36" i="3"/>
  <c r="AT36" i="3"/>
  <c r="AV36" i="3"/>
  <c r="BI36" i="3"/>
  <c r="BM36" i="3"/>
  <c r="BQ36" i="3"/>
  <c r="BW36" i="3"/>
  <c r="CS36" i="3"/>
  <c r="CT36" i="3"/>
  <c r="CU36" i="3"/>
  <c r="F37" i="3"/>
  <c r="K37" i="3"/>
  <c r="P37" i="3"/>
  <c r="U37" i="3"/>
  <c r="X37" i="3"/>
  <c r="AD37" i="3"/>
  <c r="AF37" i="3"/>
  <c r="AK37" i="3"/>
  <c r="AN37" i="3"/>
  <c r="AQ37" i="3"/>
  <c r="AT37" i="3"/>
  <c r="AV37" i="3"/>
  <c r="BI37" i="3"/>
  <c r="BM37" i="3"/>
  <c r="BQ37" i="3"/>
  <c r="BW37" i="3"/>
  <c r="CS37" i="3"/>
  <c r="CT37" i="3"/>
  <c r="CU37" i="3"/>
  <c r="F38" i="3"/>
  <c r="P38" i="3"/>
  <c r="BG38" i="3"/>
  <c r="BA38" i="3"/>
  <c r="K38" i="3"/>
  <c r="U38" i="3"/>
  <c r="X38" i="3"/>
  <c r="AD38" i="3"/>
  <c r="AF38" i="3"/>
  <c r="AK38" i="3"/>
  <c r="AN38" i="3"/>
  <c r="AQ38" i="3"/>
  <c r="AT38" i="3"/>
  <c r="AV38" i="3"/>
  <c r="BI38" i="3"/>
  <c r="BM38" i="3"/>
  <c r="BQ38" i="3"/>
  <c r="BW38" i="3"/>
  <c r="CS38" i="3"/>
  <c r="CT38" i="3"/>
  <c r="CU38" i="3"/>
  <c r="F39" i="3"/>
  <c r="K39" i="3"/>
  <c r="P39" i="3"/>
  <c r="U39" i="3"/>
  <c r="X39" i="3"/>
  <c r="AD39" i="3"/>
  <c r="AF39" i="3"/>
  <c r="AK39" i="3"/>
  <c r="AN39" i="3"/>
  <c r="AQ39" i="3"/>
  <c r="AT39" i="3"/>
  <c r="AV39" i="3"/>
  <c r="BI39" i="3"/>
  <c r="BM39" i="3"/>
  <c r="BQ39" i="3"/>
  <c r="BW39" i="3"/>
  <c r="CS39" i="3"/>
  <c r="CT39" i="3"/>
  <c r="CU39" i="3"/>
  <c r="F40" i="3"/>
  <c r="K40" i="3"/>
  <c r="P40" i="3"/>
  <c r="U40" i="3"/>
  <c r="X40" i="3"/>
  <c r="AD40" i="3"/>
  <c r="AF40" i="3"/>
  <c r="AK40" i="3"/>
  <c r="AN40" i="3"/>
  <c r="AQ40" i="3"/>
  <c r="AT40" i="3"/>
  <c r="AV40" i="3"/>
  <c r="BI40" i="3"/>
  <c r="BM40" i="3"/>
  <c r="BQ40" i="3"/>
  <c r="BW40" i="3"/>
  <c r="CS40" i="3"/>
  <c r="CT40" i="3"/>
  <c r="CU40" i="3"/>
  <c r="F41" i="3"/>
  <c r="P41" i="3"/>
  <c r="BG41" i="3"/>
  <c r="BA41" i="3"/>
  <c r="K41" i="3"/>
  <c r="U41" i="3"/>
  <c r="X41" i="3"/>
  <c r="AD41" i="3"/>
  <c r="AF41" i="3"/>
  <c r="AK41" i="3"/>
  <c r="AN41" i="3"/>
  <c r="AQ41" i="3"/>
  <c r="AT41" i="3"/>
  <c r="AV41" i="3"/>
  <c r="BI41" i="3"/>
  <c r="BM41" i="3"/>
  <c r="BQ41" i="3"/>
  <c r="BW41" i="3"/>
  <c r="CS41" i="3"/>
  <c r="CT41" i="3"/>
  <c r="CU41" i="3"/>
  <c r="F42" i="3"/>
  <c r="P42" i="3"/>
  <c r="BG42" i="3"/>
  <c r="BA42" i="3"/>
  <c r="DJ42" i="3"/>
  <c r="DK42" i="3"/>
  <c r="DL42" i="3"/>
  <c r="K42" i="3"/>
  <c r="U42" i="3"/>
  <c r="X42" i="3"/>
  <c r="AD42" i="3"/>
  <c r="AF42" i="3"/>
  <c r="AK42" i="3"/>
  <c r="AN42" i="3"/>
  <c r="AQ42" i="3"/>
  <c r="AT42" i="3"/>
  <c r="AV42" i="3"/>
  <c r="BI42" i="3"/>
  <c r="BM42" i="3"/>
  <c r="BQ42" i="3"/>
  <c r="BW42" i="3"/>
  <c r="CS42" i="3"/>
  <c r="CT42" i="3"/>
  <c r="CU42" i="3"/>
  <c r="F43" i="3"/>
  <c r="K43" i="3"/>
  <c r="P43" i="3"/>
  <c r="U43" i="3"/>
  <c r="X43" i="3"/>
  <c r="DA43" i="3"/>
  <c r="AD43" i="3"/>
  <c r="AF43" i="3"/>
  <c r="AK43" i="3"/>
  <c r="AN43" i="3"/>
  <c r="AQ43" i="3"/>
  <c r="AT43" i="3"/>
  <c r="AV43" i="3"/>
  <c r="BI43" i="3"/>
  <c r="BM43" i="3"/>
  <c r="BQ43" i="3"/>
  <c r="BW43" i="3"/>
  <c r="CS43" i="3"/>
  <c r="CT43" i="3"/>
  <c r="CU43" i="3"/>
  <c r="F44" i="3"/>
  <c r="P44" i="3"/>
  <c r="BG44" i="3"/>
  <c r="BA44" i="3"/>
  <c r="K44" i="3"/>
  <c r="U44" i="3"/>
  <c r="X44" i="3"/>
  <c r="AD44" i="3"/>
  <c r="AF44" i="3"/>
  <c r="AK44" i="3"/>
  <c r="AN44" i="3"/>
  <c r="AQ44" i="3"/>
  <c r="AT44" i="3"/>
  <c r="AV44" i="3"/>
  <c r="BI44" i="3"/>
  <c r="BM44" i="3"/>
  <c r="BQ44" i="3"/>
  <c r="BW44" i="3"/>
  <c r="CS44" i="3"/>
  <c r="CT44" i="3"/>
  <c r="CU44" i="3"/>
  <c r="F45" i="3"/>
  <c r="K45" i="3"/>
  <c r="P45" i="3"/>
  <c r="U45" i="3"/>
  <c r="X45" i="3"/>
  <c r="AD45" i="3"/>
  <c r="AF45" i="3"/>
  <c r="AK45" i="3"/>
  <c r="AN45" i="3"/>
  <c r="AQ45" i="3"/>
  <c r="AT45" i="3"/>
  <c r="AV45" i="3"/>
  <c r="BI45" i="3"/>
  <c r="BM45" i="3"/>
  <c r="BQ45" i="3"/>
  <c r="BW45" i="3"/>
  <c r="CS45" i="3"/>
  <c r="CT45" i="3"/>
  <c r="CU45" i="3"/>
  <c r="F46" i="3"/>
  <c r="K46" i="3"/>
  <c r="P46" i="3"/>
  <c r="U46" i="3"/>
  <c r="X46" i="3"/>
  <c r="AD46" i="3"/>
  <c r="AF46" i="3"/>
  <c r="AK46" i="3"/>
  <c r="AN46" i="3"/>
  <c r="AQ46" i="3"/>
  <c r="AT46" i="3"/>
  <c r="AV46" i="3"/>
  <c r="BI46" i="3"/>
  <c r="BM46" i="3"/>
  <c r="BQ46" i="3"/>
  <c r="BW46" i="3"/>
  <c r="BH46" i="3"/>
  <c r="CS46" i="3"/>
  <c r="CT46" i="3"/>
  <c r="CU46" i="3"/>
  <c r="F47" i="3"/>
  <c r="K47" i="3"/>
  <c r="P47" i="3"/>
  <c r="U47" i="3"/>
  <c r="X47" i="3"/>
  <c r="AD47" i="3"/>
  <c r="AF47" i="3"/>
  <c r="AK47" i="3"/>
  <c r="AN47" i="3"/>
  <c r="AQ47" i="3"/>
  <c r="AT47" i="3"/>
  <c r="AV47" i="3"/>
  <c r="BI47" i="3"/>
  <c r="BM47" i="3"/>
  <c r="BQ47" i="3"/>
  <c r="BW47" i="3"/>
  <c r="CS47" i="3"/>
  <c r="CT47" i="3"/>
  <c r="CU47" i="3"/>
  <c r="F48" i="3"/>
  <c r="K48" i="3"/>
  <c r="P48" i="3"/>
  <c r="U48" i="3"/>
  <c r="X48" i="3"/>
  <c r="AD48" i="3"/>
  <c r="AF48" i="3"/>
  <c r="AK48" i="3"/>
  <c r="AN48" i="3"/>
  <c r="AQ48" i="3"/>
  <c r="AT48" i="3"/>
  <c r="AV48" i="3"/>
  <c r="BG48" i="3"/>
  <c r="BA48" i="3"/>
  <c r="BI48" i="3"/>
  <c r="BM48" i="3"/>
  <c r="BQ48" i="3"/>
  <c r="BW48" i="3"/>
  <c r="CS48" i="3"/>
  <c r="CT48" i="3"/>
  <c r="CU48" i="3"/>
  <c r="F49" i="3"/>
  <c r="K49" i="3"/>
  <c r="P49" i="3"/>
  <c r="BG49" i="3"/>
  <c r="BA49" i="3"/>
  <c r="U49" i="3"/>
  <c r="X49" i="3"/>
  <c r="AD49" i="3"/>
  <c r="AF49" i="3"/>
  <c r="AK49" i="3"/>
  <c r="AN49" i="3"/>
  <c r="AQ49" i="3"/>
  <c r="AT49" i="3"/>
  <c r="AV49" i="3"/>
  <c r="BI49" i="3"/>
  <c r="BM49" i="3"/>
  <c r="BQ49" i="3"/>
  <c r="BW49" i="3"/>
  <c r="CS49" i="3"/>
  <c r="CT49" i="3"/>
  <c r="CU49" i="3"/>
  <c r="F50" i="3"/>
  <c r="K50" i="3"/>
  <c r="P50" i="3"/>
  <c r="BG50" i="3"/>
  <c r="BA50" i="3"/>
  <c r="U50" i="3"/>
  <c r="X50" i="3"/>
  <c r="AD50" i="3"/>
  <c r="AF50" i="3"/>
  <c r="AK50" i="3"/>
  <c r="AN50" i="3"/>
  <c r="AQ50" i="3"/>
  <c r="AT50" i="3"/>
  <c r="AV50" i="3"/>
  <c r="BI50" i="3"/>
  <c r="BM50" i="3"/>
  <c r="BQ50" i="3"/>
  <c r="BW50" i="3"/>
  <c r="CS50" i="3"/>
  <c r="CT50" i="3"/>
  <c r="CU50" i="3"/>
  <c r="F51" i="3"/>
  <c r="K51" i="3"/>
  <c r="P51" i="3"/>
  <c r="U51" i="3"/>
  <c r="X51" i="3"/>
  <c r="E51" i="3"/>
  <c r="AD51" i="3"/>
  <c r="AF51" i="3"/>
  <c r="AK51" i="3"/>
  <c r="AN51" i="3"/>
  <c r="AQ51" i="3"/>
  <c r="AT51" i="3"/>
  <c r="AV51" i="3"/>
  <c r="BI51" i="3"/>
  <c r="BM51" i="3"/>
  <c r="BQ51" i="3"/>
  <c r="BW51" i="3"/>
  <c r="CS51" i="3"/>
  <c r="CT51" i="3"/>
  <c r="CU51" i="3"/>
  <c r="F52" i="3"/>
  <c r="P52" i="3"/>
  <c r="BG52" i="3"/>
  <c r="BA52" i="3"/>
  <c r="K52" i="3"/>
  <c r="U52" i="3"/>
  <c r="X52" i="3"/>
  <c r="AD52" i="3"/>
  <c r="AF52" i="3"/>
  <c r="AK52" i="3"/>
  <c r="AN52" i="3"/>
  <c r="AQ52" i="3"/>
  <c r="AT52" i="3"/>
  <c r="AV52" i="3"/>
  <c r="BI52" i="3"/>
  <c r="BM52" i="3"/>
  <c r="BQ52" i="3"/>
  <c r="BW52" i="3"/>
  <c r="CS52" i="3"/>
  <c r="CT52" i="3"/>
  <c r="CU52" i="3"/>
  <c r="F53" i="3"/>
  <c r="P53" i="3"/>
  <c r="BG53" i="3"/>
  <c r="BA53" i="3"/>
  <c r="K53" i="3"/>
  <c r="U53" i="3"/>
  <c r="X53" i="3"/>
  <c r="AD53" i="3"/>
  <c r="AF53" i="3"/>
  <c r="AK53" i="3"/>
  <c r="AN53" i="3"/>
  <c r="AQ53" i="3"/>
  <c r="AT53" i="3"/>
  <c r="AV53" i="3"/>
  <c r="BI53" i="3"/>
  <c r="BM53" i="3"/>
  <c r="BQ53" i="3"/>
  <c r="BW53" i="3"/>
  <c r="CS53" i="3"/>
  <c r="CT53" i="3"/>
  <c r="CU53" i="3"/>
  <c r="F54" i="3"/>
  <c r="K54" i="3"/>
  <c r="P54" i="3"/>
  <c r="U54" i="3"/>
  <c r="X54" i="3"/>
  <c r="AD54" i="3"/>
  <c r="AF54" i="3"/>
  <c r="AK54" i="3"/>
  <c r="AN54" i="3"/>
  <c r="AQ54" i="3"/>
  <c r="AT54" i="3"/>
  <c r="AV54" i="3"/>
  <c r="BI54" i="3"/>
  <c r="BM54" i="3"/>
  <c r="BQ54" i="3"/>
  <c r="BW54" i="3"/>
  <c r="CS54" i="3"/>
  <c r="CT54" i="3"/>
  <c r="CU54" i="3"/>
  <c r="F55" i="3"/>
  <c r="K55" i="3"/>
  <c r="P55" i="3"/>
  <c r="U55" i="3"/>
  <c r="X55" i="3"/>
  <c r="AD55" i="3"/>
  <c r="AF55" i="3"/>
  <c r="AK55" i="3"/>
  <c r="AN55" i="3"/>
  <c r="AQ55" i="3"/>
  <c r="AT55" i="3"/>
  <c r="AV55" i="3"/>
  <c r="BI55" i="3"/>
  <c r="BM55" i="3"/>
  <c r="BQ55" i="3"/>
  <c r="BW55" i="3"/>
  <c r="CS55" i="3"/>
  <c r="CT55" i="3"/>
  <c r="CU55" i="3"/>
  <c r="F56" i="3"/>
  <c r="K56" i="3"/>
  <c r="P56" i="3"/>
  <c r="U56" i="3"/>
  <c r="X56" i="3"/>
  <c r="AD56" i="3"/>
  <c r="AF56" i="3"/>
  <c r="AK56" i="3"/>
  <c r="AN56" i="3"/>
  <c r="AQ56" i="3"/>
  <c r="AT56" i="3"/>
  <c r="AV56" i="3"/>
  <c r="BG56" i="3"/>
  <c r="BA56" i="3"/>
  <c r="BI56" i="3"/>
  <c r="BM56" i="3"/>
  <c r="BQ56" i="3"/>
  <c r="BW56" i="3"/>
  <c r="CS56" i="3"/>
  <c r="CT56" i="3"/>
  <c r="CU56" i="3"/>
  <c r="F57" i="3"/>
  <c r="K57" i="3"/>
  <c r="P57" i="3"/>
  <c r="U57" i="3"/>
  <c r="X57" i="3"/>
  <c r="AD57" i="3"/>
  <c r="AF57" i="3"/>
  <c r="AK57" i="3"/>
  <c r="AN57" i="3"/>
  <c r="AQ57" i="3"/>
  <c r="AT57" i="3"/>
  <c r="AV57" i="3"/>
  <c r="BG57" i="3"/>
  <c r="BA57" i="3"/>
  <c r="DJ57" i="3"/>
  <c r="DK57" i="3"/>
  <c r="DL57" i="3"/>
  <c r="BI57" i="3"/>
  <c r="BM57" i="3"/>
  <c r="BQ57" i="3"/>
  <c r="BW57" i="3"/>
  <c r="CS57" i="3"/>
  <c r="CT57" i="3"/>
  <c r="CU57" i="3"/>
  <c r="F58" i="3"/>
  <c r="P58" i="3"/>
  <c r="BG58" i="3"/>
  <c r="BA58" i="3"/>
  <c r="K58" i="3"/>
  <c r="U58" i="3"/>
  <c r="X58" i="3"/>
  <c r="AD58" i="3"/>
  <c r="AF58" i="3"/>
  <c r="AK58" i="3"/>
  <c r="AN58" i="3"/>
  <c r="AQ58" i="3"/>
  <c r="AT58" i="3"/>
  <c r="AV58" i="3"/>
  <c r="BI58" i="3"/>
  <c r="BM58" i="3"/>
  <c r="BQ58" i="3"/>
  <c r="BW58" i="3"/>
  <c r="CS58" i="3"/>
  <c r="CT58" i="3"/>
  <c r="CU58" i="3"/>
  <c r="F59" i="3"/>
  <c r="K59" i="3"/>
  <c r="P59" i="3"/>
  <c r="U59" i="3"/>
  <c r="X59" i="3"/>
  <c r="AD59" i="3"/>
  <c r="AF59" i="3"/>
  <c r="AK59" i="3"/>
  <c r="AN59" i="3"/>
  <c r="AQ59" i="3"/>
  <c r="AT59" i="3"/>
  <c r="AV59" i="3"/>
  <c r="BI59" i="3"/>
  <c r="BM59" i="3"/>
  <c r="BQ59" i="3"/>
  <c r="BW59" i="3"/>
  <c r="CS59" i="3"/>
  <c r="CT59" i="3"/>
  <c r="CU59" i="3"/>
  <c r="F60" i="3"/>
  <c r="K60" i="3"/>
  <c r="P60" i="3"/>
  <c r="U60" i="3"/>
  <c r="X60" i="3"/>
  <c r="AD60" i="3"/>
  <c r="AF60" i="3"/>
  <c r="AK60" i="3"/>
  <c r="AN60" i="3"/>
  <c r="AQ60" i="3"/>
  <c r="AT60" i="3"/>
  <c r="AV60" i="3"/>
  <c r="DD60" i="3"/>
  <c r="DE60" i="3"/>
  <c r="DF60" i="3"/>
  <c r="BI60" i="3"/>
  <c r="BM60" i="3"/>
  <c r="BQ60" i="3"/>
  <c r="BW60" i="3"/>
  <c r="BH60" i="3"/>
  <c r="CS60" i="3"/>
  <c r="CT60" i="3"/>
  <c r="CU60" i="3"/>
  <c r="F61" i="3"/>
  <c r="P61" i="3"/>
  <c r="BG61" i="3"/>
  <c r="BA61" i="3"/>
  <c r="K61" i="3"/>
  <c r="U61" i="3"/>
  <c r="X61" i="3"/>
  <c r="AD61" i="3"/>
  <c r="AF61" i="3"/>
  <c r="AK61" i="3"/>
  <c r="AN61" i="3"/>
  <c r="AQ61" i="3"/>
  <c r="AT61" i="3"/>
  <c r="AV61" i="3"/>
  <c r="BI61" i="3"/>
  <c r="BM61" i="3"/>
  <c r="BQ61" i="3"/>
  <c r="BW61" i="3"/>
  <c r="CS61" i="3"/>
  <c r="CT61" i="3"/>
  <c r="CU61" i="3"/>
  <c r="F62" i="3"/>
  <c r="K62" i="3"/>
  <c r="P62" i="3"/>
  <c r="BG62" i="3"/>
  <c r="BA62" i="3"/>
  <c r="DJ62" i="3"/>
  <c r="DK62" i="3"/>
  <c r="DL62" i="3"/>
  <c r="U62" i="3"/>
  <c r="X62" i="3"/>
  <c r="AD62" i="3"/>
  <c r="AF62" i="3"/>
  <c r="AK62" i="3"/>
  <c r="AN62" i="3"/>
  <c r="AQ62" i="3"/>
  <c r="AT62" i="3"/>
  <c r="AV62" i="3"/>
  <c r="BI62" i="3"/>
  <c r="BM62" i="3"/>
  <c r="BQ62" i="3"/>
  <c r="BW62" i="3"/>
  <c r="CS62" i="3"/>
  <c r="CT62" i="3"/>
  <c r="CU62" i="3"/>
  <c r="F63" i="3"/>
  <c r="K63" i="3"/>
  <c r="P63" i="3"/>
  <c r="U63" i="3"/>
  <c r="X63" i="3"/>
  <c r="AD63" i="3"/>
  <c r="AF63" i="3"/>
  <c r="AK63" i="3"/>
  <c r="AN63" i="3"/>
  <c r="AQ63" i="3"/>
  <c r="AT63" i="3"/>
  <c r="AV63" i="3"/>
  <c r="BI63" i="3"/>
  <c r="BM63" i="3"/>
  <c r="BQ63" i="3"/>
  <c r="BW63" i="3"/>
  <c r="BH63" i="3"/>
  <c r="CS63" i="3"/>
  <c r="CT63" i="3"/>
  <c r="CU63" i="3"/>
  <c r="F64" i="3"/>
  <c r="K64" i="3"/>
  <c r="P64" i="3"/>
  <c r="U64" i="3"/>
  <c r="X64" i="3"/>
  <c r="AD64" i="3"/>
  <c r="AF64" i="3"/>
  <c r="AK64" i="3"/>
  <c r="AN64" i="3"/>
  <c r="AQ64" i="3"/>
  <c r="AT64" i="3"/>
  <c r="AV64" i="3"/>
  <c r="BI64" i="3"/>
  <c r="BM64" i="3"/>
  <c r="BQ64" i="3"/>
  <c r="BW64" i="3"/>
  <c r="BH64" i="3"/>
  <c r="CS64" i="3"/>
  <c r="CT64" i="3"/>
  <c r="CU64" i="3"/>
  <c r="F65" i="3"/>
  <c r="K65" i="3"/>
  <c r="P65" i="3"/>
  <c r="U65" i="3"/>
  <c r="X65" i="3"/>
  <c r="AD65" i="3"/>
  <c r="AF65" i="3"/>
  <c r="AK65" i="3"/>
  <c r="AN65" i="3"/>
  <c r="AQ65" i="3"/>
  <c r="AT65" i="3"/>
  <c r="AV65" i="3"/>
  <c r="BG65" i="3"/>
  <c r="BA65" i="3"/>
  <c r="BI65" i="3"/>
  <c r="BM65" i="3"/>
  <c r="BQ65" i="3"/>
  <c r="BW65" i="3"/>
  <c r="CS65" i="3"/>
  <c r="CT65" i="3"/>
  <c r="CU65" i="3"/>
  <c r="F66" i="3"/>
  <c r="P66" i="3"/>
  <c r="BG66" i="3"/>
  <c r="BA66" i="3"/>
  <c r="DJ66" i="3"/>
  <c r="DK66" i="3"/>
  <c r="DL66" i="3"/>
  <c r="K66" i="3"/>
  <c r="U66" i="3"/>
  <c r="X66" i="3"/>
  <c r="AD66" i="3"/>
  <c r="AF66" i="3"/>
  <c r="AK66" i="3"/>
  <c r="AN66" i="3"/>
  <c r="AQ66" i="3"/>
  <c r="AT66" i="3"/>
  <c r="AV66" i="3"/>
  <c r="BI66" i="3"/>
  <c r="BM66" i="3"/>
  <c r="BQ66" i="3"/>
  <c r="BW66" i="3"/>
  <c r="CS66" i="3"/>
  <c r="CT66" i="3"/>
  <c r="CU66" i="3"/>
  <c r="F67" i="3"/>
  <c r="P67" i="3"/>
  <c r="BG67" i="3"/>
  <c r="BA67" i="3"/>
  <c r="K67" i="3"/>
  <c r="U67" i="3"/>
  <c r="X67" i="3"/>
  <c r="AD67" i="3"/>
  <c r="AF67" i="3"/>
  <c r="AK67" i="3"/>
  <c r="AN67" i="3"/>
  <c r="AQ67" i="3"/>
  <c r="AT67" i="3"/>
  <c r="AV67" i="3"/>
  <c r="BI67" i="3"/>
  <c r="BM67" i="3"/>
  <c r="BQ67" i="3"/>
  <c r="BW67" i="3"/>
  <c r="CS67" i="3"/>
  <c r="CT67" i="3"/>
  <c r="CU67" i="3"/>
  <c r="F68" i="3"/>
  <c r="P68" i="3"/>
  <c r="BG68" i="3"/>
  <c r="BA68" i="3"/>
  <c r="DJ68" i="3"/>
  <c r="DK68" i="3"/>
  <c r="DL68" i="3"/>
  <c r="K68" i="3"/>
  <c r="U68" i="3"/>
  <c r="X68" i="3"/>
  <c r="AD68" i="3"/>
  <c r="AF68" i="3"/>
  <c r="AK68" i="3"/>
  <c r="AN68" i="3"/>
  <c r="AQ68" i="3"/>
  <c r="AT68" i="3"/>
  <c r="AV68" i="3"/>
  <c r="BI68" i="3"/>
  <c r="BM68" i="3"/>
  <c r="BQ68" i="3"/>
  <c r="BW68" i="3"/>
  <c r="CS68" i="3"/>
  <c r="CT68" i="3"/>
  <c r="CU68" i="3"/>
  <c r="F69" i="3"/>
  <c r="K69" i="3"/>
  <c r="P69" i="3"/>
  <c r="BG69" i="3"/>
  <c r="BA69" i="3"/>
  <c r="U69" i="3"/>
  <c r="X69" i="3"/>
  <c r="AD69" i="3"/>
  <c r="AF69" i="3"/>
  <c r="AK69" i="3"/>
  <c r="AN69" i="3"/>
  <c r="AQ69" i="3"/>
  <c r="AT69" i="3"/>
  <c r="AV69" i="3"/>
  <c r="BI69" i="3"/>
  <c r="BM69" i="3"/>
  <c r="BQ69" i="3"/>
  <c r="BW69" i="3"/>
  <c r="CS69" i="3"/>
  <c r="CT69" i="3"/>
  <c r="CU69" i="3"/>
  <c r="F70" i="3"/>
  <c r="K70" i="3"/>
  <c r="P70" i="3"/>
  <c r="U70" i="3"/>
  <c r="X70" i="3"/>
  <c r="AD70" i="3"/>
  <c r="AF70" i="3"/>
  <c r="AK70" i="3"/>
  <c r="AN70" i="3"/>
  <c r="AQ70" i="3"/>
  <c r="AT70" i="3"/>
  <c r="AV70" i="3"/>
  <c r="BG70" i="3"/>
  <c r="BA70" i="3"/>
  <c r="DJ70" i="3"/>
  <c r="DK70" i="3"/>
  <c r="DL70" i="3"/>
  <c r="BI70" i="3"/>
  <c r="BM70" i="3"/>
  <c r="BQ70" i="3"/>
  <c r="BW70" i="3"/>
  <c r="CS70" i="3"/>
  <c r="CT70" i="3"/>
  <c r="CU70" i="3"/>
  <c r="F71" i="3"/>
  <c r="K71" i="3"/>
  <c r="P71" i="3"/>
  <c r="U71" i="3"/>
  <c r="X71" i="3"/>
  <c r="DA71" i="3"/>
  <c r="AD71" i="3"/>
  <c r="AF71" i="3"/>
  <c r="AK71" i="3"/>
  <c r="AN71" i="3"/>
  <c r="AQ71" i="3"/>
  <c r="AT71" i="3"/>
  <c r="AV71" i="3"/>
  <c r="BI71" i="3"/>
  <c r="BM71" i="3"/>
  <c r="BQ71" i="3"/>
  <c r="BW71" i="3"/>
  <c r="BH71" i="3"/>
  <c r="CS71" i="3"/>
  <c r="CT71" i="3"/>
  <c r="CU71" i="3"/>
  <c r="F72" i="3"/>
  <c r="P72" i="3"/>
  <c r="BG72" i="3"/>
  <c r="BA72" i="3"/>
  <c r="DJ72" i="3"/>
  <c r="DK72" i="3"/>
  <c r="DL72" i="3"/>
  <c r="K72" i="3"/>
  <c r="U72" i="3"/>
  <c r="X72" i="3"/>
  <c r="AD72" i="3"/>
  <c r="AF72" i="3"/>
  <c r="AK72" i="3"/>
  <c r="AN72" i="3"/>
  <c r="AQ72" i="3"/>
  <c r="AT72" i="3"/>
  <c r="AV72" i="3"/>
  <c r="BI72" i="3"/>
  <c r="BM72" i="3"/>
  <c r="BQ72" i="3"/>
  <c r="BW72" i="3"/>
  <c r="BH72" i="3"/>
  <c r="CS72" i="3"/>
  <c r="CT72" i="3"/>
  <c r="CU72" i="3"/>
  <c r="F73" i="3"/>
  <c r="P73" i="3"/>
  <c r="BG73" i="3"/>
  <c r="BA73" i="3"/>
  <c r="K73" i="3"/>
  <c r="U73" i="3"/>
  <c r="X73" i="3"/>
  <c r="AD73" i="3"/>
  <c r="AF73" i="3"/>
  <c r="AK73" i="3"/>
  <c r="AN73" i="3"/>
  <c r="AQ73" i="3"/>
  <c r="AT73" i="3"/>
  <c r="AV73" i="3"/>
  <c r="BI73" i="3"/>
  <c r="BM73" i="3"/>
  <c r="BQ73" i="3"/>
  <c r="BW73" i="3"/>
  <c r="CS73" i="3"/>
  <c r="CT73" i="3"/>
  <c r="CU73" i="3"/>
  <c r="F74" i="3"/>
  <c r="P74" i="3"/>
  <c r="BG74" i="3"/>
  <c r="BA74" i="3"/>
  <c r="DJ74" i="3"/>
  <c r="DK74" i="3"/>
  <c r="DL74" i="3"/>
  <c r="K74" i="3"/>
  <c r="U74" i="3"/>
  <c r="X74" i="3"/>
  <c r="AD74" i="3"/>
  <c r="AF74" i="3"/>
  <c r="AK74" i="3"/>
  <c r="AN74" i="3"/>
  <c r="AQ74" i="3"/>
  <c r="AT74" i="3"/>
  <c r="AV74" i="3"/>
  <c r="BI74" i="3"/>
  <c r="BM74" i="3"/>
  <c r="BQ74" i="3"/>
  <c r="BW74" i="3"/>
  <c r="CS74" i="3"/>
  <c r="CT74" i="3"/>
  <c r="CU74" i="3"/>
  <c r="F75" i="3"/>
  <c r="K75" i="3"/>
  <c r="P75" i="3"/>
  <c r="U75" i="3"/>
  <c r="X75" i="3"/>
  <c r="AD75" i="3"/>
  <c r="AF75" i="3"/>
  <c r="AK75" i="3"/>
  <c r="AN75" i="3"/>
  <c r="AQ75" i="3"/>
  <c r="AT75" i="3"/>
  <c r="AV75" i="3"/>
  <c r="BI75" i="3"/>
  <c r="BM75" i="3"/>
  <c r="BQ75" i="3"/>
  <c r="BW75" i="3"/>
  <c r="CS75" i="3"/>
  <c r="CT75" i="3"/>
  <c r="CU75" i="3"/>
  <c r="F76" i="3"/>
  <c r="P76" i="3"/>
  <c r="BG76" i="3"/>
  <c r="BA76" i="3"/>
  <c r="DJ76" i="3"/>
  <c r="DK76" i="3"/>
  <c r="DL76" i="3"/>
  <c r="K76" i="3"/>
  <c r="U76" i="3"/>
  <c r="X76" i="3"/>
  <c r="AD76" i="3"/>
  <c r="AF76" i="3"/>
  <c r="AK76" i="3"/>
  <c r="AN76" i="3"/>
  <c r="AQ76" i="3"/>
  <c r="AT76" i="3"/>
  <c r="AV76" i="3"/>
  <c r="BI76" i="3"/>
  <c r="BM76" i="3"/>
  <c r="BQ76" i="3"/>
  <c r="BW76" i="3"/>
  <c r="CS76" i="3"/>
  <c r="CT76" i="3"/>
  <c r="CU76" i="3"/>
  <c r="F77" i="3"/>
  <c r="K77" i="3"/>
  <c r="P77" i="3"/>
  <c r="U77" i="3"/>
  <c r="X77" i="3"/>
  <c r="AD77" i="3"/>
  <c r="AF77" i="3"/>
  <c r="AK77" i="3"/>
  <c r="AN77" i="3"/>
  <c r="AQ77" i="3"/>
  <c r="AT77" i="3"/>
  <c r="AV77" i="3"/>
  <c r="BG77" i="3"/>
  <c r="BA77" i="3"/>
  <c r="BI77" i="3"/>
  <c r="BM77" i="3"/>
  <c r="BQ77" i="3"/>
  <c r="BW77" i="3"/>
  <c r="CS77" i="3"/>
  <c r="CT77" i="3"/>
  <c r="CU77" i="3"/>
  <c r="F78" i="3"/>
  <c r="K78" i="3"/>
  <c r="P78" i="3"/>
  <c r="U78" i="3"/>
  <c r="X78" i="3"/>
  <c r="E78" i="3"/>
  <c r="AD78" i="3"/>
  <c r="AF78" i="3"/>
  <c r="AK78" i="3"/>
  <c r="AN78" i="3"/>
  <c r="AQ78" i="3"/>
  <c r="AT78" i="3"/>
  <c r="AV78" i="3"/>
  <c r="BI78" i="3"/>
  <c r="BM78" i="3"/>
  <c r="BQ78" i="3"/>
  <c r="BW78" i="3"/>
  <c r="BH78" i="3"/>
  <c r="CS78" i="3"/>
  <c r="CT78" i="3"/>
  <c r="CU78" i="3"/>
  <c r="F79" i="3"/>
  <c r="P79" i="3"/>
  <c r="BG79" i="3"/>
  <c r="BA79" i="3"/>
  <c r="K79" i="3"/>
  <c r="U79" i="3"/>
  <c r="X79" i="3"/>
  <c r="AD79" i="3"/>
  <c r="AF79" i="3"/>
  <c r="AK79" i="3"/>
  <c r="AN79" i="3"/>
  <c r="AQ79" i="3"/>
  <c r="AT79" i="3"/>
  <c r="AV79" i="3"/>
  <c r="BI79" i="3"/>
  <c r="BM79" i="3"/>
  <c r="BQ79" i="3"/>
  <c r="BW79" i="3"/>
  <c r="CS79" i="3"/>
  <c r="CT79" i="3"/>
  <c r="CU79" i="3"/>
  <c r="F80" i="3"/>
  <c r="K80" i="3"/>
  <c r="P80" i="3"/>
  <c r="U80" i="3"/>
  <c r="X80" i="3"/>
  <c r="AD80" i="3"/>
  <c r="AF80" i="3"/>
  <c r="AK80" i="3"/>
  <c r="AN80" i="3"/>
  <c r="AQ80" i="3"/>
  <c r="AT80" i="3"/>
  <c r="AV80" i="3"/>
  <c r="BI80" i="3"/>
  <c r="BM80" i="3"/>
  <c r="BQ80" i="3"/>
  <c r="BW80" i="3"/>
  <c r="CS80" i="3"/>
  <c r="CT80" i="3"/>
  <c r="CU80" i="3"/>
  <c r="F81" i="3"/>
  <c r="K81" i="3"/>
  <c r="P81" i="3"/>
  <c r="BG81" i="3"/>
  <c r="BA81" i="3"/>
  <c r="U81" i="3"/>
  <c r="X81" i="3"/>
  <c r="AD81" i="3"/>
  <c r="AF81" i="3"/>
  <c r="AK81" i="3"/>
  <c r="AN81" i="3"/>
  <c r="AQ81" i="3"/>
  <c r="AT81" i="3"/>
  <c r="AV81" i="3"/>
  <c r="BI81" i="3"/>
  <c r="BM81" i="3"/>
  <c r="BQ81" i="3"/>
  <c r="BW81" i="3"/>
  <c r="CS81" i="3"/>
  <c r="CT81" i="3"/>
  <c r="CU81" i="3"/>
  <c r="F82" i="3"/>
  <c r="P82" i="3"/>
  <c r="BG82" i="3"/>
  <c r="BA82" i="3"/>
  <c r="DJ82" i="3"/>
  <c r="DK82" i="3"/>
  <c r="DL82" i="3"/>
  <c r="K82" i="3"/>
  <c r="U82" i="3"/>
  <c r="X82" i="3"/>
  <c r="AD82" i="3"/>
  <c r="AF82" i="3"/>
  <c r="AK82" i="3"/>
  <c r="AN82" i="3"/>
  <c r="AQ82" i="3"/>
  <c r="AT82" i="3"/>
  <c r="AV82" i="3"/>
  <c r="BI82" i="3"/>
  <c r="BM82" i="3"/>
  <c r="BQ82" i="3"/>
  <c r="BW82" i="3"/>
  <c r="CS82" i="3"/>
  <c r="CT82" i="3"/>
  <c r="CU82" i="3"/>
  <c r="F83" i="3"/>
  <c r="K83" i="3"/>
  <c r="P83" i="3"/>
  <c r="U83" i="3"/>
  <c r="X83" i="3"/>
  <c r="CD83" i="3"/>
  <c r="CE83" i="3"/>
  <c r="CF83" i="3"/>
  <c r="AD83" i="3"/>
  <c r="AF83" i="3"/>
  <c r="AK83" i="3"/>
  <c r="AN83" i="3"/>
  <c r="AQ83" i="3"/>
  <c r="AT83" i="3"/>
  <c r="AV83" i="3"/>
  <c r="BI83" i="3"/>
  <c r="BM83" i="3"/>
  <c r="BQ83" i="3"/>
  <c r="BW83" i="3"/>
  <c r="CS83" i="3"/>
  <c r="CT83" i="3"/>
  <c r="CU83" i="3"/>
  <c r="F84" i="3"/>
  <c r="P84" i="3"/>
  <c r="BG84" i="3"/>
  <c r="BA84" i="3"/>
  <c r="DJ84" i="3"/>
  <c r="DK84" i="3"/>
  <c r="DL84" i="3"/>
  <c r="K84" i="3"/>
  <c r="U84" i="3"/>
  <c r="X84" i="3"/>
  <c r="AD84" i="3"/>
  <c r="AF84" i="3"/>
  <c r="AK84" i="3"/>
  <c r="AN84" i="3"/>
  <c r="AQ84" i="3"/>
  <c r="AT84" i="3"/>
  <c r="AV84" i="3"/>
  <c r="DD84" i="3"/>
  <c r="DE84" i="3"/>
  <c r="DF84" i="3"/>
  <c r="BI84" i="3"/>
  <c r="BM84" i="3"/>
  <c r="BQ84" i="3"/>
  <c r="BW84" i="3"/>
  <c r="CS84" i="3"/>
  <c r="CT84" i="3"/>
  <c r="CU84" i="3"/>
  <c r="F85" i="3"/>
  <c r="K85" i="3"/>
  <c r="P85" i="3"/>
  <c r="BG85" i="3"/>
  <c r="BA85" i="3"/>
  <c r="U85" i="3"/>
  <c r="X85" i="3"/>
  <c r="AD85" i="3"/>
  <c r="AF85" i="3"/>
  <c r="AK85" i="3"/>
  <c r="AN85" i="3"/>
  <c r="AQ85" i="3"/>
  <c r="AT85" i="3"/>
  <c r="AV85" i="3"/>
  <c r="BI85" i="3"/>
  <c r="BM85" i="3"/>
  <c r="BQ85" i="3"/>
  <c r="BW85" i="3"/>
  <c r="CS85" i="3"/>
  <c r="CT85" i="3"/>
  <c r="CU85" i="3"/>
  <c r="F86" i="3"/>
  <c r="P86" i="3"/>
  <c r="BG86" i="3"/>
  <c r="BA86" i="3"/>
  <c r="DJ86" i="3"/>
  <c r="DK86" i="3"/>
  <c r="DL86" i="3"/>
  <c r="K86" i="3"/>
  <c r="U86" i="3"/>
  <c r="X86" i="3"/>
  <c r="AD86" i="3"/>
  <c r="AF86" i="3"/>
  <c r="AK86" i="3"/>
  <c r="AN86" i="3"/>
  <c r="AQ86" i="3"/>
  <c r="AT86" i="3"/>
  <c r="AV86" i="3"/>
  <c r="BI86" i="3"/>
  <c r="BM86" i="3"/>
  <c r="BQ86" i="3"/>
  <c r="BW86" i="3"/>
  <c r="CS86" i="3"/>
  <c r="CT86" i="3"/>
  <c r="CU86" i="3"/>
  <c r="F87" i="3"/>
  <c r="P87" i="3"/>
  <c r="BG87" i="3"/>
  <c r="BA87" i="3"/>
  <c r="K87" i="3"/>
  <c r="U87" i="3"/>
  <c r="X87" i="3"/>
  <c r="AD87" i="3"/>
  <c r="AF87" i="3"/>
  <c r="AK87" i="3"/>
  <c r="AN87" i="3"/>
  <c r="AQ87" i="3"/>
  <c r="AT87" i="3"/>
  <c r="AV87" i="3"/>
  <c r="BI87" i="3"/>
  <c r="BM87" i="3"/>
  <c r="BQ87" i="3"/>
  <c r="BW87" i="3"/>
  <c r="CS87" i="3"/>
  <c r="CT87" i="3"/>
  <c r="CU87" i="3"/>
  <c r="F88" i="3"/>
  <c r="P88" i="3"/>
  <c r="BG88" i="3"/>
  <c r="BA88" i="3"/>
  <c r="DJ88" i="3"/>
  <c r="DK88" i="3"/>
  <c r="DL88" i="3"/>
  <c r="K88" i="3"/>
  <c r="U88" i="3"/>
  <c r="X88" i="3"/>
  <c r="AD88" i="3"/>
  <c r="AF88" i="3"/>
  <c r="AK88" i="3"/>
  <c r="AN88" i="3"/>
  <c r="AQ88" i="3"/>
  <c r="AT88" i="3"/>
  <c r="AV88" i="3"/>
  <c r="BI88" i="3"/>
  <c r="BM88" i="3"/>
  <c r="BQ88" i="3"/>
  <c r="BW88" i="3"/>
  <c r="BH88" i="3"/>
  <c r="CS88" i="3"/>
  <c r="CT88" i="3"/>
  <c r="CU88" i="3"/>
  <c r="F89" i="3"/>
  <c r="P89" i="3"/>
  <c r="BG89" i="3"/>
  <c r="BA89" i="3"/>
  <c r="K89" i="3"/>
  <c r="U89" i="3"/>
  <c r="X89" i="3"/>
  <c r="AD89" i="3"/>
  <c r="AF89" i="3"/>
  <c r="AK89" i="3"/>
  <c r="AN89" i="3"/>
  <c r="AQ89" i="3"/>
  <c r="AT89" i="3"/>
  <c r="AV89" i="3"/>
  <c r="BI89" i="3"/>
  <c r="BM89" i="3"/>
  <c r="BQ89" i="3"/>
  <c r="BW89" i="3"/>
  <c r="CS89" i="3"/>
  <c r="CT89" i="3"/>
  <c r="CU89" i="3"/>
  <c r="F90" i="3"/>
  <c r="P90" i="3"/>
  <c r="BG90" i="3"/>
  <c r="BA90" i="3"/>
  <c r="DJ90" i="3"/>
  <c r="DK90" i="3"/>
  <c r="DL90" i="3"/>
  <c r="K90" i="3"/>
  <c r="U90" i="3"/>
  <c r="X90" i="3"/>
  <c r="AD90" i="3"/>
  <c r="AF90" i="3"/>
  <c r="AK90" i="3"/>
  <c r="AN90" i="3"/>
  <c r="AQ90" i="3"/>
  <c r="AT90" i="3"/>
  <c r="AV90" i="3"/>
  <c r="BI90" i="3"/>
  <c r="BM90" i="3"/>
  <c r="BQ90" i="3"/>
  <c r="BW90" i="3"/>
  <c r="CS90" i="3"/>
  <c r="CT90" i="3"/>
  <c r="CU90" i="3"/>
  <c r="F91" i="3"/>
  <c r="K91" i="3"/>
  <c r="P91" i="3"/>
  <c r="U91" i="3"/>
  <c r="X91" i="3"/>
  <c r="CD91" i="3"/>
  <c r="CE91" i="3"/>
  <c r="CF91" i="3"/>
  <c r="AD91" i="3"/>
  <c r="AF91" i="3"/>
  <c r="AK91" i="3"/>
  <c r="AN91" i="3"/>
  <c r="AQ91" i="3"/>
  <c r="AT91" i="3"/>
  <c r="AV91" i="3"/>
  <c r="BI91" i="3"/>
  <c r="BM91" i="3"/>
  <c r="BQ91" i="3"/>
  <c r="BW91" i="3"/>
  <c r="BH91" i="3"/>
  <c r="CS91" i="3"/>
  <c r="CT91" i="3"/>
  <c r="CU91" i="3"/>
  <c r="F92" i="3"/>
  <c r="K92" i="3"/>
  <c r="P92" i="3"/>
  <c r="U92" i="3"/>
  <c r="X92" i="3"/>
  <c r="AD92" i="3"/>
  <c r="AF92" i="3"/>
  <c r="AK92" i="3"/>
  <c r="AN92" i="3"/>
  <c r="AQ92" i="3"/>
  <c r="AT92" i="3"/>
  <c r="AV92" i="3"/>
  <c r="BG92" i="3"/>
  <c r="BA92" i="3"/>
  <c r="BI92" i="3"/>
  <c r="BM92" i="3"/>
  <c r="BQ92" i="3"/>
  <c r="BW92" i="3"/>
  <c r="CS92" i="3"/>
  <c r="CT92" i="3"/>
  <c r="CU92" i="3"/>
  <c r="F93" i="3"/>
  <c r="K93" i="3"/>
  <c r="P93" i="3"/>
  <c r="BG93" i="3"/>
  <c r="BA93" i="3"/>
  <c r="U93" i="3"/>
  <c r="X93" i="3"/>
  <c r="AD93" i="3"/>
  <c r="AF93" i="3"/>
  <c r="AK93" i="3"/>
  <c r="AN93" i="3"/>
  <c r="AQ93" i="3"/>
  <c r="AT93" i="3"/>
  <c r="AV93" i="3"/>
  <c r="BI93" i="3"/>
  <c r="BM93" i="3"/>
  <c r="BQ93" i="3"/>
  <c r="BW93" i="3"/>
  <c r="CS93" i="3"/>
  <c r="CT93" i="3"/>
  <c r="CU93" i="3"/>
  <c r="F94" i="3"/>
  <c r="K94" i="3"/>
  <c r="P94" i="3"/>
  <c r="BG94" i="3"/>
  <c r="BA94" i="3"/>
  <c r="U94" i="3"/>
  <c r="X94" i="3"/>
  <c r="AD94" i="3"/>
  <c r="AF94" i="3"/>
  <c r="AK94" i="3"/>
  <c r="AN94" i="3"/>
  <c r="AQ94" i="3"/>
  <c r="AT94" i="3"/>
  <c r="AV94" i="3"/>
  <c r="BI94" i="3"/>
  <c r="BM94" i="3"/>
  <c r="BQ94" i="3"/>
  <c r="BW94" i="3"/>
  <c r="CS94" i="3"/>
  <c r="CT94" i="3"/>
  <c r="CU94" i="3"/>
  <c r="F95" i="3"/>
  <c r="K95" i="3"/>
  <c r="P95" i="3"/>
  <c r="U95" i="3"/>
  <c r="X95" i="3"/>
  <c r="CD95" i="3"/>
  <c r="CE95" i="3"/>
  <c r="CF95" i="3"/>
  <c r="AD95" i="3"/>
  <c r="AF95" i="3"/>
  <c r="AK95" i="3"/>
  <c r="AN95" i="3"/>
  <c r="AQ95" i="3"/>
  <c r="AT95" i="3"/>
  <c r="AV95" i="3"/>
  <c r="CH95" i="3"/>
  <c r="CI95" i="3"/>
  <c r="CJ95" i="3"/>
  <c r="BI95" i="3"/>
  <c r="BM95" i="3"/>
  <c r="BQ95" i="3"/>
  <c r="BW95" i="3"/>
  <c r="BH95" i="3"/>
  <c r="CS95" i="3"/>
  <c r="CT95" i="3"/>
  <c r="CU95" i="3"/>
  <c r="F96" i="3"/>
  <c r="K96" i="3"/>
  <c r="P96" i="3"/>
  <c r="U96" i="3"/>
  <c r="X96" i="3"/>
  <c r="AD96" i="3"/>
  <c r="AF96" i="3"/>
  <c r="AK96" i="3"/>
  <c r="AN96" i="3"/>
  <c r="AQ96" i="3"/>
  <c r="AT96" i="3"/>
  <c r="AV96" i="3"/>
  <c r="BI96" i="3"/>
  <c r="BM96" i="3"/>
  <c r="BQ96" i="3"/>
  <c r="BW96" i="3"/>
  <c r="CS96" i="3"/>
  <c r="CT96" i="3"/>
  <c r="CU96" i="3"/>
  <c r="F97" i="3"/>
  <c r="P97" i="3"/>
  <c r="BG97" i="3"/>
  <c r="BA97" i="3"/>
  <c r="K97" i="3"/>
  <c r="U97" i="3"/>
  <c r="X97" i="3"/>
  <c r="AD97" i="3"/>
  <c r="AF97" i="3"/>
  <c r="AK97" i="3"/>
  <c r="AN97" i="3"/>
  <c r="AQ97" i="3"/>
  <c r="AT97" i="3"/>
  <c r="AV97" i="3"/>
  <c r="DD97" i="3"/>
  <c r="DE97" i="3"/>
  <c r="DF97" i="3"/>
  <c r="BI97" i="3"/>
  <c r="BM97" i="3"/>
  <c r="BQ97" i="3"/>
  <c r="BW97" i="3"/>
  <c r="CS97" i="3"/>
  <c r="CT97" i="3"/>
  <c r="CU97" i="3"/>
  <c r="F98" i="3"/>
  <c r="P98" i="3"/>
  <c r="BG98" i="3"/>
  <c r="BA98" i="3"/>
  <c r="K98" i="3"/>
  <c r="U98" i="3"/>
  <c r="X98" i="3"/>
  <c r="AD98" i="3"/>
  <c r="AF98" i="3"/>
  <c r="AK98" i="3"/>
  <c r="AN98" i="3"/>
  <c r="AQ98" i="3"/>
  <c r="AT98" i="3"/>
  <c r="AV98" i="3"/>
  <c r="BI98" i="3"/>
  <c r="BM98" i="3"/>
  <c r="BQ98" i="3"/>
  <c r="BW98" i="3"/>
  <c r="CS98" i="3"/>
  <c r="CT98" i="3"/>
  <c r="CU98" i="3"/>
  <c r="F99" i="3"/>
  <c r="K99" i="3"/>
  <c r="P99" i="3"/>
  <c r="BG99" i="3"/>
  <c r="BA99" i="3"/>
  <c r="DJ99" i="3"/>
  <c r="DK99" i="3"/>
  <c r="DL99" i="3"/>
  <c r="U99" i="3"/>
  <c r="X99" i="3"/>
  <c r="E99" i="3"/>
  <c r="AD99" i="3"/>
  <c r="AF99" i="3"/>
  <c r="AK99" i="3"/>
  <c r="AN99" i="3"/>
  <c r="AQ99" i="3"/>
  <c r="AT99" i="3"/>
  <c r="AV99" i="3"/>
  <c r="BI99" i="3"/>
  <c r="BM99" i="3"/>
  <c r="BQ99" i="3"/>
  <c r="BW99" i="3"/>
  <c r="CS99" i="3"/>
  <c r="CT99" i="3"/>
  <c r="CU99" i="3"/>
  <c r="F100" i="3"/>
  <c r="K100" i="3"/>
  <c r="P100" i="3"/>
  <c r="U100" i="3"/>
  <c r="X100" i="3"/>
  <c r="AD100" i="3"/>
  <c r="AF100" i="3"/>
  <c r="AK100" i="3"/>
  <c r="AN100" i="3"/>
  <c r="AQ100" i="3"/>
  <c r="AT100" i="3"/>
  <c r="AV100" i="3"/>
  <c r="BI100" i="3"/>
  <c r="BM100" i="3"/>
  <c r="BQ100" i="3"/>
  <c r="BW100" i="3"/>
  <c r="CS100" i="3"/>
  <c r="CT100" i="3"/>
  <c r="CU100" i="3"/>
  <c r="F101" i="3"/>
  <c r="P101" i="3"/>
  <c r="BG101" i="3"/>
  <c r="BA101" i="3"/>
  <c r="K101" i="3"/>
  <c r="U101" i="3"/>
  <c r="X101" i="3"/>
  <c r="AD101" i="3"/>
  <c r="AF101" i="3"/>
  <c r="AK101" i="3"/>
  <c r="AN101" i="3"/>
  <c r="AQ101" i="3"/>
  <c r="AT101" i="3"/>
  <c r="AV101" i="3"/>
  <c r="BI101" i="3"/>
  <c r="BM101" i="3"/>
  <c r="BQ101" i="3"/>
  <c r="BW101" i="3"/>
  <c r="CS101" i="3"/>
  <c r="CT101" i="3"/>
  <c r="CU101" i="3"/>
  <c r="F102" i="3"/>
  <c r="K102" i="3"/>
  <c r="P102" i="3"/>
  <c r="BG102" i="3"/>
  <c r="BA102" i="3"/>
  <c r="U102" i="3"/>
  <c r="X102" i="3"/>
  <c r="AD102" i="3"/>
  <c r="AF102" i="3"/>
  <c r="AK102" i="3"/>
  <c r="AN102" i="3"/>
  <c r="AQ102" i="3"/>
  <c r="AT102" i="3"/>
  <c r="AV102" i="3"/>
  <c r="BI102" i="3"/>
  <c r="BM102" i="3"/>
  <c r="BQ102" i="3"/>
  <c r="BW102" i="3"/>
  <c r="CS102" i="3"/>
  <c r="CT102" i="3"/>
  <c r="CU102" i="3"/>
  <c r="F103" i="3"/>
  <c r="P103" i="3"/>
  <c r="BG103" i="3"/>
  <c r="BA103" i="3"/>
  <c r="DJ103" i="3"/>
  <c r="DK103" i="3"/>
  <c r="DL103" i="3"/>
  <c r="K103" i="3"/>
  <c r="U103" i="3"/>
  <c r="X103" i="3"/>
  <c r="AD103" i="3"/>
  <c r="AF103" i="3"/>
  <c r="AK103" i="3"/>
  <c r="AN103" i="3"/>
  <c r="AQ103" i="3"/>
  <c r="AT103" i="3"/>
  <c r="AV103" i="3"/>
  <c r="BI103" i="3"/>
  <c r="BM103" i="3"/>
  <c r="BQ103" i="3"/>
  <c r="BW103" i="3"/>
  <c r="CS103" i="3"/>
  <c r="CT103" i="3"/>
  <c r="CU103" i="3"/>
  <c r="F104" i="3"/>
  <c r="K104" i="3"/>
  <c r="P104" i="3"/>
  <c r="U104" i="3"/>
  <c r="X104" i="3"/>
  <c r="AD104" i="3"/>
  <c r="AF104" i="3"/>
  <c r="AK104" i="3"/>
  <c r="AN104" i="3"/>
  <c r="AQ104" i="3"/>
  <c r="AT104" i="3"/>
  <c r="AV104" i="3"/>
  <c r="BI104" i="3"/>
  <c r="BM104" i="3"/>
  <c r="BQ104" i="3"/>
  <c r="BW104" i="3"/>
  <c r="CS104" i="3"/>
  <c r="CT104" i="3"/>
  <c r="CU104" i="3"/>
  <c r="F105" i="3"/>
  <c r="K105" i="3"/>
  <c r="P105" i="3"/>
  <c r="U105" i="3"/>
  <c r="X105" i="3"/>
  <c r="AD105" i="3"/>
  <c r="AF105" i="3"/>
  <c r="AK105" i="3"/>
  <c r="AN105" i="3"/>
  <c r="AQ105" i="3"/>
  <c r="AT105" i="3"/>
  <c r="AV105" i="3"/>
  <c r="BI105" i="3"/>
  <c r="BM105" i="3"/>
  <c r="BQ105" i="3"/>
  <c r="BW105" i="3"/>
  <c r="CS105" i="3"/>
  <c r="CT105" i="3"/>
  <c r="CU105" i="3"/>
  <c r="F106" i="3"/>
  <c r="P106" i="3"/>
  <c r="BG106" i="3"/>
  <c r="BA106" i="3"/>
  <c r="K106" i="3"/>
  <c r="U106" i="3"/>
  <c r="X106" i="3"/>
  <c r="AD106" i="3"/>
  <c r="AF106" i="3"/>
  <c r="AK106" i="3"/>
  <c r="AN106" i="3"/>
  <c r="AQ106" i="3"/>
  <c r="AT106" i="3"/>
  <c r="AV106" i="3"/>
  <c r="BI106" i="3"/>
  <c r="BM106" i="3"/>
  <c r="BQ106" i="3"/>
  <c r="BW106" i="3"/>
  <c r="CS106" i="3"/>
  <c r="CT106" i="3"/>
  <c r="CU106" i="3"/>
  <c r="F107" i="3"/>
  <c r="K107" i="3"/>
  <c r="P107" i="3"/>
  <c r="BG107" i="3"/>
  <c r="BA107" i="3"/>
  <c r="DJ107" i="3"/>
  <c r="DK107" i="3"/>
  <c r="DL107" i="3"/>
  <c r="U107" i="3"/>
  <c r="X107" i="3"/>
  <c r="AD107" i="3"/>
  <c r="AF107" i="3"/>
  <c r="AK107" i="3"/>
  <c r="AN107" i="3"/>
  <c r="AQ107" i="3"/>
  <c r="AT107" i="3"/>
  <c r="AV107" i="3"/>
  <c r="BI107" i="3"/>
  <c r="BM107" i="3"/>
  <c r="BQ107" i="3"/>
  <c r="BW107" i="3"/>
  <c r="CS107" i="3"/>
  <c r="CT107" i="3"/>
  <c r="CU107" i="3"/>
  <c r="F108" i="3"/>
  <c r="K108" i="3"/>
  <c r="P108" i="3"/>
  <c r="U108" i="3"/>
  <c r="X108" i="3"/>
  <c r="DA108" i="3"/>
  <c r="CS108" i="3"/>
  <c r="CT108" i="3"/>
  <c r="DB108" i="3"/>
  <c r="DC108" i="3"/>
  <c r="AD108" i="3"/>
  <c r="AF108" i="3"/>
  <c r="AK108" i="3"/>
  <c r="AN108" i="3"/>
  <c r="AQ108" i="3"/>
  <c r="AT108" i="3"/>
  <c r="AV108" i="3"/>
  <c r="BI108" i="3"/>
  <c r="BM108" i="3"/>
  <c r="BQ108" i="3"/>
  <c r="BW108" i="3"/>
  <c r="CU108" i="3"/>
  <c r="F109" i="3"/>
  <c r="K109" i="3"/>
  <c r="P109" i="3"/>
  <c r="U109" i="3"/>
  <c r="X109" i="3"/>
  <c r="AD109" i="3"/>
  <c r="AF109" i="3"/>
  <c r="AK109" i="3"/>
  <c r="AN109" i="3"/>
  <c r="AQ109" i="3"/>
  <c r="AT109" i="3"/>
  <c r="AV109" i="3"/>
  <c r="BI109" i="3"/>
  <c r="BM109" i="3"/>
  <c r="BQ109" i="3"/>
  <c r="BW109" i="3"/>
  <c r="CS109" i="3"/>
  <c r="CT109" i="3"/>
  <c r="CU109" i="3"/>
  <c r="F110" i="3"/>
  <c r="K110" i="3"/>
  <c r="P110" i="3"/>
  <c r="BG110" i="3"/>
  <c r="BA110" i="3"/>
  <c r="U110" i="3"/>
  <c r="X110" i="3"/>
  <c r="AD110" i="3"/>
  <c r="AF110" i="3"/>
  <c r="AK110" i="3"/>
  <c r="AN110" i="3"/>
  <c r="AQ110" i="3"/>
  <c r="AT110" i="3"/>
  <c r="AV110" i="3"/>
  <c r="BI110" i="3"/>
  <c r="BM110" i="3"/>
  <c r="BQ110" i="3"/>
  <c r="BW110" i="3"/>
  <c r="CS110" i="3"/>
  <c r="CT110" i="3"/>
  <c r="CU110" i="3"/>
  <c r="F111" i="3"/>
  <c r="P111" i="3"/>
  <c r="BG111" i="3"/>
  <c r="BA111" i="3"/>
  <c r="DJ111" i="3"/>
  <c r="DK111" i="3"/>
  <c r="DL111" i="3"/>
  <c r="K111" i="3"/>
  <c r="U111" i="3"/>
  <c r="X111" i="3"/>
  <c r="AD111" i="3"/>
  <c r="AF111" i="3"/>
  <c r="AK111" i="3"/>
  <c r="AN111" i="3"/>
  <c r="AQ111" i="3"/>
  <c r="AT111" i="3"/>
  <c r="AV111" i="3"/>
  <c r="BI111" i="3"/>
  <c r="BM111" i="3"/>
  <c r="BQ111" i="3"/>
  <c r="BW111" i="3"/>
  <c r="CS111" i="3"/>
  <c r="CT111" i="3"/>
  <c r="CU111" i="3"/>
  <c r="F112" i="3"/>
  <c r="K112" i="3"/>
  <c r="P112" i="3"/>
  <c r="U112" i="3"/>
  <c r="X112" i="3"/>
  <c r="AD112" i="3"/>
  <c r="AF112" i="3"/>
  <c r="AK112" i="3"/>
  <c r="AN112" i="3"/>
  <c r="AQ112" i="3"/>
  <c r="AT112" i="3"/>
  <c r="AV112" i="3"/>
  <c r="BI112" i="3"/>
  <c r="BM112" i="3"/>
  <c r="BQ112" i="3"/>
  <c r="BW112" i="3"/>
  <c r="BH112" i="3"/>
  <c r="CS112" i="3"/>
  <c r="CT112" i="3"/>
  <c r="CU112" i="3"/>
  <c r="F113" i="3"/>
  <c r="K113" i="3"/>
  <c r="P113" i="3"/>
  <c r="U113" i="3"/>
  <c r="X113" i="3"/>
  <c r="AD113" i="3"/>
  <c r="AF113" i="3"/>
  <c r="AK113" i="3"/>
  <c r="AN113" i="3"/>
  <c r="AQ113" i="3"/>
  <c r="AT113" i="3"/>
  <c r="AV113" i="3"/>
  <c r="DD113" i="3"/>
  <c r="DE113" i="3"/>
  <c r="DF113" i="3"/>
  <c r="BI113" i="3"/>
  <c r="BM113" i="3"/>
  <c r="BQ113" i="3"/>
  <c r="BW113" i="3"/>
  <c r="CS113" i="3"/>
  <c r="CT113" i="3"/>
  <c r="CU113" i="3"/>
  <c r="F114" i="3"/>
  <c r="P114" i="3"/>
  <c r="BG114" i="3"/>
  <c r="BA114" i="3"/>
  <c r="K114" i="3"/>
  <c r="U114" i="3"/>
  <c r="X114" i="3"/>
  <c r="AD114" i="3"/>
  <c r="AF114" i="3"/>
  <c r="AK114" i="3"/>
  <c r="AN114" i="3"/>
  <c r="AQ114" i="3"/>
  <c r="AT114" i="3"/>
  <c r="AV114" i="3"/>
  <c r="BI114" i="3"/>
  <c r="BM114" i="3"/>
  <c r="BQ114" i="3"/>
  <c r="BW114" i="3"/>
  <c r="CS114" i="3"/>
  <c r="CT114" i="3"/>
  <c r="CU114" i="3"/>
  <c r="F115" i="3"/>
  <c r="P115" i="3"/>
  <c r="BG115" i="3"/>
  <c r="BA115" i="3"/>
  <c r="DJ115" i="3"/>
  <c r="DK115" i="3"/>
  <c r="DL115" i="3"/>
  <c r="K115" i="3"/>
  <c r="U115" i="3"/>
  <c r="X115" i="3"/>
  <c r="E115" i="3"/>
  <c r="AD115" i="3"/>
  <c r="AF115" i="3"/>
  <c r="AK115" i="3"/>
  <c r="AN115" i="3"/>
  <c r="AQ115" i="3"/>
  <c r="AT115" i="3"/>
  <c r="AV115" i="3"/>
  <c r="BI115" i="3"/>
  <c r="BM115" i="3"/>
  <c r="BQ115" i="3"/>
  <c r="BW115" i="3"/>
  <c r="CS115" i="3"/>
  <c r="CT115" i="3"/>
  <c r="CU115" i="3"/>
  <c r="F116" i="3"/>
  <c r="K116" i="3"/>
  <c r="P116" i="3"/>
  <c r="U116" i="3"/>
  <c r="X116" i="3"/>
  <c r="AD116" i="3"/>
  <c r="AF116" i="3"/>
  <c r="AK116" i="3"/>
  <c r="AN116" i="3"/>
  <c r="AQ116" i="3"/>
  <c r="AT116" i="3"/>
  <c r="AV116" i="3"/>
  <c r="BI116" i="3"/>
  <c r="BM116" i="3"/>
  <c r="BQ116" i="3"/>
  <c r="BW116" i="3"/>
  <c r="CS116" i="3"/>
  <c r="CT116" i="3"/>
  <c r="CU116" i="3"/>
  <c r="F117" i="3"/>
  <c r="P117" i="3"/>
  <c r="BG117" i="3"/>
  <c r="BA117" i="3"/>
  <c r="K117" i="3"/>
  <c r="U117" i="3"/>
  <c r="X117" i="3"/>
  <c r="AD117" i="3"/>
  <c r="AF117" i="3"/>
  <c r="AK117" i="3"/>
  <c r="AN117" i="3"/>
  <c r="AQ117" i="3"/>
  <c r="AT117" i="3"/>
  <c r="AV117" i="3"/>
  <c r="BI117" i="3"/>
  <c r="BM117" i="3"/>
  <c r="BQ117" i="3"/>
  <c r="BW117" i="3"/>
  <c r="CS117" i="3"/>
  <c r="CT117" i="3"/>
  <c r="CU117" i="3"/>
  <c r="F118" i="3"/>
  <c r="K118" i="3"/>
  <c r="P118" i="3"/>
  <c r="U118" i="3"/>
  <c r="X118" i="3"/>
  <c r="AD118" i="3"/>
  <c r="AF118" i="3"/>
  <c r="AK118" i="3"/>
  <c r="AN118" i="3"/>
  <c r="AQ118" i="3"/>
  <c r="AT118" i="3"/>
  <c r="AV118" i="3"/>
  <c r="BG118" i="3"/>
  <c r="BA118" i="3"/>
  <c r="BI118" i="3"/>
  <c r="BM118" i="3"/>
  <c r="BQ118" i="3"/>
  <c r="BW118" i="3"/>
  <c r="CS118" i="3"/>
  <c r="CT118" i="3"/>
  <c r="CU118" i="3"/>
  <c r="F119" i="3"/>
  <c r="K119" i="3"/>
  <c r="P119" i="3"/>
  <c r="U119" i="3"/>
  <c r="X119" i="3"/>
  <c r="AD119" i="3"/>
  <c r="AF119" i="3"/>
  <c r="AK119" i="3"/>
  <c r="AN119" i="3"/>
  <c r="AQ119" i="3"/>
  <c r="AT119" i="3"/>
  <c r="AV119" i="3"/>
  <c r="BI119" i="3"/>
  <c r="BM119" i="3"/>
  <c r="BQ119" i="3"/>
  <c r="BW119" i="3"/>
  <c r="CS119" i="3"/>
  <c r="CT119" i="3"/>
  <c r="CU119" i="3"/>
  <c r="F120" i="3"/>
  <c r="K120" i="3"/>
  <c r="P120" i="3"/>
  <c r="U120" i="3"/>
  <c r="X120" i="3"/>
  <c r="AD120" i="3"/>
  <c r="AF120" i="3"/>
  <c r="AK120" i="3"/>
  <c r="AN120" i="3"/>
  <c r="AQ120" i="3"/>
  <c r="AT120" i="3"/>
  <c r="AV120" i="3"/>
  <c r="BI120" i="3"/>
  <c r="BM120" i="3"/>
  <c r="BQ120" i="3"/>
  <c r="BW120" i="3"/>
  <c r="CS120" i="3"/>
  <c r="CT120" i="3"/>
  <c r="CU120" i="3"/>
  <c r="F121" i="3"/>
  <c r="K121" i="3"/>
  <c r="P121" i="3"/>
  <c r="U121" i="3"/>
  <c r="X121" i="3"/>
  <c r="AD121" i="3"/>
  <c r="AF121" i="3"/>
  <c r="AK121" i="3"/>
  <c r="AN121" i="3"/>
  <c r="AQ121" i="3"/>
  <c r="AT121" i="3"/>
  <c r="AV121" i="3"/>
  <c r="BI121" i="3"/>
  <c r="BM121" i="3"/>
  <c r="BQ121" i="3"/>
  <c r="BW121" i="3"/>
  <c r="CS121" i="3"/>
  <c r="CT121" i="3"/>
  <c r="CU121" i="3"/>
  <c r="F122" i="3"/>
  <c r="K122" i="3"/>
  <c r="P122" i="3"/>
  <c r="U122" i="3"/>
  <c r="X122" i="3"/>
  <c r="AD122" i="3"/>
  <c r="AF122" i="3"/>
  <c r="AK122" i="3"/>
  <c r="AN122" i="3"/>
  <c r="AQ122" i="3"/>
  <c r="AT122" i="3"/>
  <c r="AV122" i="3"/>
  <c r="BI122" i="3"/>
  <c r="BM122" i="3"/>
  <c r="BQ122" i="3"/>
  <c r="BW122" i="3"/>
  <c r="CS122" i="3"/>
  <c r="CT122" i="3"/>
  <c r="CU122" i="3"/>
  <c r="F123" i="3"/>
  <c r="K123" i="3"/>
  <c r="P123" i="3"/>
  <c r="BG123" i="3"/>
  <c r="BA123" i="3"/>
  <c r="DJ123" i="3"/>
  <c r="DK123" i="3"/>
  <c r="DL123" i="3"/>
  <c r="U123" i="3"/>
  <c r="X123" i="3"/>
  <c r="AD123" i="3"/>
  <c r="AF123" i="3"/>
  <c r="AK123" i="3"/>
  <c r="AN123" i="3"/>
  <c r="AQ123" i="3"/>
  <c r="AT123" i="3"/>
  <c r="AV123" i="3"/>
  <c r="BI123" i="3"/>
  <c r="BM123" i="3"/>
  <c r="BQ123" i="3"/>
  <c r="BW123" i="3"/>
  <c r="CS123" i="3"/>
  <c r="CT123" i="3"/>
  <c r="CU123" i="3"/>
  <c r="F124" i="3"/>
  <c r="K124" i="3"/>
  <c r="P124" i="3"/>
  <c r="U124" i="3"/>
  <c r="X124" i="3"/>
  <c r="CD124" i="3"/>
  <c r="CE124" i="3"/>
  <c r="CF124" i="3"/>
  <c r="DA124" i="3"/>
  <c r="AD124" i="3"/>
  <c r="AF124" i="3"/>
  <c r="AK124" i="3"/>
  <c r="AN124" i="3"/>
  <c r="AQ124" i="3"/>
  <c r="AT124" i="3"/>
  <c r="AV124" i="3"/>
  <c r="BI124" i="3"/>
  <c r="BM124" i="3"/>
  <c r="BQ124" i="3"/>
  <c r="BW124" i="3"/>
  <c r="BH124" i="3"/>
  <c r="CS124" i="3"/>
  <c r="CT124" i="3"/>
  <c r="CU124" i="3"/>
  <c r="F125" i="3"/>
  <c r="K125" i="3"/>
  <c r="P125" i="3"/>
  <c r="BG125" i="3"/>
  <c r="BA125" i="3"/>
  <c r="U125" i="3"/>
  <c r="X125" i="3"/>
  <c r="AD125" i="3"/>
  <c r="AF125" i="3"/>
  <c r="AK125" i="3"/>
  <c r="AN125" i="3"/>
  <c r="AQ125" i="3"/>
  <c r="AT125" i="3"/>
  <c r="AV125" i="3"/>
  <c r="BI125" i="3"/>
  <c r="BM125" i="3"/>
  <c r="BQ125" i="3"/>
  <c r="BW125" i="3"/>
  <c r="CS125" i="3"/>
  <c r="CT125" i="3"/>
  <c r="CU125" i="3"/>
  <c r="F126" i="3"/>
  <c r="K126" i="3"/>
  <c r="P126" i="3"/>
  <c r="U126" i="3"/>
  <c r="X126" i="3"/>
  <c r="AD126" i="3"/>
  <c r="AF126" i="3"/>
  <c r="AK126" i="3"/>
  <c r="AN126" i="3"/>
  <c r="AQ126" i="3"/>
  <c r="AT126" i="3"/>
  <c r="AV126" i="3"/>
  <c r="BI126" i="3"/>
  <c r="BM126" i="3"/>
  <c r="BQ126" i="3"/>
  <c r="BW126" i="3"/>
  <c r="CS126" i="3"/>
  <c r="CT126" i="3"/>
  <c r="CU126" i="3"/>
  <c r="F127" i="3"/>
  <c r="K127" i="3"/>
  <c r="P127" i="3"/>
  <c r="BG127" i="3"/>
  <c r="BA127" i="3"/>
  <c r="U127" i="3"/>
  <c r="X127" i="3"/>
  <c r="AD127" i="3"/>
  <c r="AF127" i="3"/>
  <c r="AK127" i="3"/>
  <c r="AN127" i="3"/>
  <c r="AQ127" i="3"/>
  <c r="AT127" i="3"/>
  <c r="AV127" i="3"/>
  <c r="DD127" i="3"/>
  <c r="DE127" i="3"/>
  <c r="DF127" i="3"/>
  <c r="BI127" i="3"/>
  <c r="BM127" i="3"/>
  <c r="BQ127" i="3"/>
  <c r="BW127" i="3"/>
  <c r="CS127" i="3"/>
  <c r="CT127" i="3"/>
  <c r="CU127" i="3"/>
  <c r="F128" i="3"/>
  <c r="P128" i="3"/>
  <c r="BG128" i="3"/>
  <c r="BA128" i="3"/>
  <c r="K128" i="3"/>
  <c r="U128" i="3"/>
  <c r="X128" i="3"/>
  <c r="AD128" i="3"/>
  <c r="AF128" i="3"/>
  <c r="AK128" i="3"/>
  <c r="AN128" i="3"/>
  <c r="AQ128" i="3"/>
  <c r="AT128" i="3"/>
  <c r="AV128" i="3"/>
  <c r="BI128" i="3"/>
  <c r="BM128" i="3"/>
  <c r="BQ128" i="3"/>
  <c r="BW128" i="3"/>
  <c r="CS128" i="3"/>
  <c r="CT128" i="3"/>
  <c r="CU128" i="3"/>
  <c r="F129" i="3"/>
  <c r="K129" i="3"/>
  <c r="P129" i="3"/>
  <c r="U129" i="3"/>
  <c r="X129" i="3"/>
  <c r="AD129" i="3"/>
  <c r="AF129" i="3"/>
  <c r="AK129" i="3"/>
  <c r="AN129" i="3"/>
  <c r="AQ129" i="3"/>
  <c r="AT129" i="3"/>
  <c r="AV129" i="3"/>
  <c r="BI129" i="3"/>
  <c r="BM129" i="3"/>
  <c r="BQ129" i="3"/>
  <c r="BW129" i="3"/>
  <c r="CS129" i="3"/>
  <c r="CT129" i="3"/>
  <c r="CU129" i="3"/>
  <c r="F130" i="3"/>
  <c r="K130" i="3"/>
  <c r="P130" i="3"/>
  <c r="U130" i="3"/>
  <c r="X130" i="3"/>
  <c r="DA130" i="3"/>
  <c r="CS130" i="3"/>
  <c r="CT130" i="3"/>
  <c r="DB130" i="3"/>
  <c r="DC130" i="3"/>
  <c r="AD130" i="3"/>
  <c r="AF130" i="3"/>
  <c r="AK130" i="3"/>
  <c r="AN130" i="3"/>
  <c r="AQ130" i="3"/>
  <c r="AT130" i="3"/>
  <c r="AV130" i="3"/>
  <c r="BI130" i="3"/>
  <c r="BM130" i="3"/>
  <c r="BQ130" i="3"/>
  <c r="BW130" i="3"/>
  <c r="BH130" i="3"/>
  <c r="CU130" i="3"/>
  <c r="F2" i="1"/>
  <c r="K2" i="1"/>
  <c r="P2" i="1"/>
  <c r="U2" i="1"/>
  <c r="X2" i="1"/>
  <c r="AD2" i="1"/>
  <c r="AF2" i="1"/>
  <c r="AK2" i="1"/>
  <c r="AN2" i="1"/>
  <c r="AQ2" i="1"/>
  <c r="AT2" i="1"/>
  <c r="AV2" i="1"/>
  <c r="BG2" i="1"/>
  <c r="BA2" i="1"/>
  <c r="BI2" i="1"/>
  <c r="BM2" i="1"/>
  <c r="BQ2" i="1"/>
  <c r="BW2" i="1"/>
  <c r="CS2" i="1"/>
  <c r="CT2" i="1"/>
  <c r="CU2" i="1"/>
  <c r="F3" i="1"/>
  <c r="K3" i="1"/>
  <c r="P3" i="1"/>
  <c r="U3" i="1"/>
  <c r="X3" i="1"/>
  <c r="AD3" i="1"/>
  <c r="AF3" i="1"/>
  <c r="AK3" i="1"/>
  <c r="AN3" i="1"/>
  <c r="AQ3" i="1"/>
  <c r="AT3" i="1"/>
  <c r="AV3" i="1"/>
  <c r="BI3" i="1"/>
  <c r="BM3" i="1"/>
  <c r="BQ3" i="1"/>
  <c r="BW3" i="1"/>
  <c r="CS3" i="1"/>
  <c r="CT3" i="1"/>
  <c r="CU3" i="1"/>
  <c r="F4" i="1"/>
  <c r="K4" i="1"/>
  <c r="P4" i="1"/>
  <c r="U4" i="1"/>
  <c r="X4" i="1"/>
  <c r="CD4" i="1"/>
  <c r="CE4" i="1"/>
  <c r="CF4" i="1"/>
  <c r="AD4" i="1"/>
  <c r="AF4" i="1"/>
  <c r="AK4" i="1"/>
  <c r="AN4" i="1"/>
  <c r="AQ4" i="1"/>
  <c r="AT4" i="1"/>
  <c r="AV4" i="1"/>
  <c r="BI4" i="1"/>
  <c r="BM4" i="1"/>
  <c r="BQ4" i="1"/>
  <c r="BW4" i="1"/>
  <c r="BH4" i="1"/>
  <c r="CS4" i="1"/>
  <c r="CT4" i="1"/>
  <c r="CU4" i="1"/>
  <c r="F5" i="1"/>
  <c r="P5" i="1"/>
  <c r="BG5" i="1"/>
  <c r="BA5" i="1"/>
  <c r="K5" i="1"/>
  <c r="U5" i="1"/>
  <c r="X5" i="1"/>
  <c r="CD5" i="1"/>
  <c r="CE5" i="1"/>
  <c r="CF5" i="1"/>
  <c r="AD5" i="1"/>
  <c r="AF5" i="1"/>
  <c r="AK5" i="1"/>
  <c r="AN5" i="1"/>
  <c r="AQ5" i="1"/>
  <c r="AT5" i="1"/>
  <c r="AV5" i="1"/>
  <c r="BI5" i="1"/>
  <c r="BM5" i="1"/>
  <c r="BQ5" i="1"/>
  <c r="BW5" i="1"/>
  <c r="CS5" i="1"/>
  <c r="CT5" i="1"/>
  <c r="CU5" i="1"/>
  <c r="F6" i="1"/>
  <c r="K6" i="1"/>
  <c r="P6" i="1"/>
  <c r="U6" i="1"/>
  <c r="X6" i="1"/>
  <c r="AD6" i="1"/>
  <c r="AF6" i="1"/>
  <c r="AK6" i="1"/>
  <c r="AN6" i="1"/>
  <c r="AQ6" i="1"/>
  <c r="AT6" i="1"/>
  <c r="AV6" i="1"/>
  <c r="BI6" i="1"/>
  <c r="BM6" i="1"/>
  <c r="BQ6" i="1"/>
  <c r="BW6" i="1"/>
  <c r="CS6" i="1"/>
  <c r="CT6" i="1"/>
  <c r="CU6" i="1"/>
  <c r="F7" i="1"/>
  <c r="K7" i="1"/>
  <c r="P7" i="1"/>
  <c r="BG7" i="1"/>
  <c r="BA7" i="1"/>
  <c r="DJ7" i="1"/>
  <c r="DK7" i="1"/>
  <c r="DL7" i="1"/>
  <c r="U7" i="1"/>
  <c r="X7" i="1"/>
  <c r="AD7" i="1"/>
  <c r="AF7" i="1"/>
  <c r="AK7" i="1"/>
  <c r="AN7" i="1"/>
  <c r="AQ7" i="1"/>
  <c r="AT7" i="1"/>
  <c r="AV7" i="1"/>
  <c r="BI7" i="1"/>
  <c r="BM7" i="1"/>
  <c r="BQ7" i="1"/>
  <c r="BW7" i="1"/>
  <c r="CS7" i="1"/>
  <c r="CT7" i="1"/>
  <c r="CU7" i="1"/>
  <c r="F8" i="1"/>
  <c r="K8" i="1"/>
  <c r="P8" i="1"/>
  <c r="U8" i="1"/>
  <c r="X8" i="1"/>
  <c r="AD8" i="1"/>
  <c r="AF8" i="1"/>
  <c r="AK8" i="1"/>
  <c r="AN8" i="1"/>
  <c r="AQ8" i="1"/>
  <c r="AT8" i="1"/>
  <c r="AV8" i="1"/>
  <c r="BI8" i="1"/>
  <c r="BM8" i="1"/>
  <c r="BQ8" i="1"/>
  <c r="BW8" i="1"/>
  <c r="CS8" i="1"/>
  <c r="CT8" i="1"/>
  <c r="CU8" i="1"/>
  <c r="F9" i="1"/>
  <c r="P9" i="1"/>
  <c r="BG9" i="1"/>
  <c r="BA9" i="1"/>
  <c r="K9" i="1"/>
  <c r="U9" i="1"/>
  <c r="X9" i="1"/>
  <c r="AD9" i="1"/>
  <c r="AF9" i="1"/>
  <c r="AK9" i="1"/>
  <c r="AN9" i="1"/>
  <c r="AQ9" i="1"/>
  <c r="AT9" i="1"/>
  <c r="AV9" i="1"/>
  <c r="BI9" i="1"/>
  <c r="BM9" i="1"/>
  <c r="BQ9" i="1"/>
  <c r="BW9" i="1"/>
  <c r="CS9" i="1"/>
  <c r="CT9" i="1"/>
  <c r="CU9" i="1"/>
  <c r="F10" i="1"/>
  <c r="P10" i="1"/>
  <c r="BG10" i="1"/>
  <c r="BA10" i="1"/>
  <c r="K10" i="1"/>
  <c r="U10" i="1"/>
  <c r="X10" i="1"/>
  <c r="AD10" i="1"/>
  <c r="AF10" i="1"/>
  <c r="AK10" i="1"/>
  <c r="AN10" i="1"/>
  <c r="AQ10" i="1"/>
  <c r="AT10" i="1"/>
  <c r="AV10" i="1"/>
  <c r="BI10" i="1"/>
  <c r="BM10" i="1"/>
  <c r="BQ10" i="1"/>
  <c r="BW10" i="1"/>
  <c r="CS10" i="1"/>
  <c r="CT10" i="1"/>
  <c r="CU10" i="1"/>
  <c r="F11" i="1"/>
  <c r="K11" i="1"/>
  <c r="P11" i="1"/>
  <c r="U11" i="1"/>
  <c r="X11" i="1"/>
  <c r="AD11" i="1"/>
  <c r="AF11" i="1"/>
  <c r="AK11" i="1"/>
  <c r="AN11" i="1"/>
  <c r="AQ11" i="1"/>
  <c r="AT11" i="1"/>
  <c r="AV11" i="1"/>
  <c r="BI11" i="1"/>
  <c r="BM11" i="1"/>
  <c r="BQ11" i="1"/>
  <c r="BW11" i="1"/>
  <c r="CS11" i="1"/>
  <c r="CT11" i="1"/>
  <c r="CU11" i="1"/>
  <c r="F12" i="1"/>
  <c r="K12" i="1"/>
  <c r="P12" i="1"/>
  <c r="U12" i="1"/>
  <c r="X12" i="1"/>
  <c r="AD12" i="1"/>
  <c r="AF12" i="1"/>
  <c r="AK12" i="1"/>
  <c r="AN12" i="1"/>
  <c r="AQ12" i="1"/>
  <c r="AT12" i="1"/>
  <c r="AV12" i="1"/>
  <c r="BI12" i="1"/>
  <c r="BM12" i="1"/>
  <c r="BQ12" i="1"/>
  <c r="BW12" i="1"/>
  <c r="CS12" i="1"/>
  <c r="CT12" i="1"/>
  <c r="CU12" i="1"/>
  <c r="F13" i="1"/>
  <c r="P13" i="1"/>
  <c r="BG13" i="1"/>
  <c r="BA13" i="1"/>
  <c r="K13" i="1"/>
  <c r="U13" i="1"/>
  <c r="X13" i="1"/>
  <c r="AD13" i="1"/>
  <c r="AF13" i="1"/>
  <c r="AK13" i="1"/>
  <c r="AN13" i="1"/>
  <c r="AQ13" i="1"/>
  <c r="AT13" i="1"/>
  <c r="AV13" i="1"/>
  <c r="BI13" i="1"/>
  <c r="BM13" i="1"/>
  <c r="BQ13" i="1"/>
  <c r="BW13" i="1"/>
  <c r="BH13" i="1"/>
  <c r="CS13" i="1"/>
  <c r="CT13" i="1"/>
  <c r="CU13" i="1"/>
  <c r="F14" i="1"/>
  <c r="K14" i="1"/>
  <c r="P14" i="1"/>
  <c r="U14" i="1"/>
  <c r="X14" i="1"/>
  <c r="DA14" i="1"/>
  <c r="AD14" i="1"/>
  <c r="AF14" i="1"/>
  <c r="AK14" i="1"/>
  <c r="AN14" i="1"/>
  <c r="AQ14" i="1"/>
  <c r="AT14" i="1"/>
  <c r="AV14" i="1"/>
  <c r="BI14" i="1"/>
  <c r="BM14" i="1"/>
  <c r="BQ14" i="1"/>
  <c r="BW14" i="1"/>
  <c r="CS14" i="1"/>
  <c r="CT14" i="1"/>
  <c r="CU14" i="1"/>
  <c r="F15" i="1"/>
  <c r="K15" i="1"/>
  <c r="P15" i="1"/>
  <c r="BG15" i="1"/>
  <c r="BA15" i="1"/>
  <c r="U15" i="1"/>
  <c r="X15" i="1"/>
  <c r="AD15" i="1"/>
  <c r="AF15" i="1"/>
  <c r="AK15" i="1"/>
  <c r="AN15" i="1"/>
  <c r="AQ15" i="1"/>
  <c r="AT15" i="1"/>
  <c r="AV15" i="1"/>
  <c r="BI15" i="1"/>
  <c r="BM15" i="1"/>
  <c r="BQ15" i="1"/>
  <c r="BW15" i="1"/>
  <c r="CS15" i="1"/>
  <c r="CT15" i="1"/>
  <c r="CU15" i="1"/>
  <c r="F16" i="1"/>
  <c r="K16" i="1"/>
  <c r="P16" i="1"/>
  <c r="U16" i="1"/>
  <c r="X16" i="1"/>
  <c r="AD16" i="1"/>
  <c r="AF16" i="1"/>
  <c r="AK16" i="1"/>
  <c r="AN16" i="1"/>
  <c r="AQ16" i="1"/>
  <c r="AT16" i="1"/>
  <c r="AV16" i="1"/>
  <c r="BI16" i="1"/>
  <c r="BM16" i="1"/>
  <c r="BQ16" i="1"/>
  <c r="BW16" i="1"/>
  <c r="CS16" i="1"/>
  <c r="CT16" i="1"/>
  <c r="CU16" i="1"/>
  <c r="F17" i="1"/>
  <c r="K17" i="1"/>
  <c r="P17" i="1"/>
  <c r="BG17" i="1"/>
  <c r="BA17" i="1"/>
  <c r="U17" i="1"/>
  <c r="X17" i="1"/>
  <c r="AD17" i="1"/>
  <c r="AF17" i="1"/>
  <c r="AK17" i="1"/>
  <c r="AN17" i="1"/>
  <c r="AQ17" i="1"/>
  <c r="AT17" i="1"/>
  <c r="AV17" i="1"/>
  <c r="BI17" i="1"/>
  <c r="BM17" i="1"/>
  <c r="BQ17" i="1"/>
  <c r="BW17" i="1"/>
  <c r="CS17" i="1"/>
  <c r="CT17" i="1"/>
  <c r="CU17" i="1"/>
  <c r="F18" i="1"/>
  <c r="K18" i="1"/>
  <c r="P18" i="1"/>
  <c r="U18" i="1"/>
  <c r="X18" i="1"/>
  <c r="AD18" i="1"/>
  <c r="AF18" i="1"/>
  <c r="AK18" i="1"/>
  <c r="AN18" i="1"/>
  <c r="AQ18" i="1"/>
  <c r="AT18" i="1"/>
  <c r="AV18" i="1"/>
  <c r="BI18" i="1"/>
  <c r="BM18" i="1"/>
  <c r="BQ18" i="1"/>
  <c r="BW18" i="1"/>
  <c r="CS18" i="1"/>
  <c r="CT18" i="1"/>
  <c r="CU18" i="1"/>
  <c r="F19" i="1"/>
  <c r="K19" i="1"/>
  <c r="P19" i="1"/>
  <c r="U19" i="1"/>
  <c r="X19" i="1"/>
  <c r="CD19" i="1"/>
  <c r="CE19" i="1"/>
  <c r="CF19" i="1"/>
  <c r="AD19" i="1"/>
  <c r="AF19" i="1"/>
  <c r="AK19" i="1"/>
  <c r="AN19" i="1"/>
  <c r="AQ19" i="1"/>
  <c r="AT19" i="1"/>
  <c r="AV19" i="1"/>
  <c r="BI19" i="1"/>
  <c r="BM19" i="1"/>
  <c r="BQ19" i="1"/>
  <c r="BW19" i="1"/>
  <c r="CS19" i="1"/>
  <c r="CT19" i="1"/>
  <c r="CU19" i="1"/>
  <c r="F20" i="1"/>
  <c r="K20" i="1"/>
  <c r="P20" i="1"/>
  <c r="U20" i="1"/>
  <c r="X20" i="1"/>
  <c r="AD20" i="1"/>
  <c r="AF20" i="1"/>
  <c r="AK20" i="1"/>
  <c r="AN20" i="1"/>
  <c r="AQ20" i="1"/>
  <c r="AT20" i="1"/>
  <c r="AV20" i="1"/>
  <c r="BI20" i="1"/>
  <c r="BM20" i="1"/>
  <c r="BQ20" i="1"/>
  <c r="BW20" i="1"/>
  <c r="BH20" i="1"/>
  <c r="CS20" i="1"/>
  <c r="CT20" i="1"/>
  <c r="CU20" i="1"/>
  <c r="F21" i="1"/>
  <c r="K21" i="1"/>
  <c r="P21" i="1"/>
  <c r="U21" i="1"/>
  <c r="X21" i="1"/>
  <c r="AD21" i="1"/>
  <c r="AF21" i="1"/>
  <c r="AK21" i="1"/>
  <c r="AN21" i="1"/>
  <c r="AQ21" i="1"/>
  <c r="AT21" i="1"/>
  <c r="AV21" i="1"/>
  <c r="BI21" i="1"/>
  <c r="BM21" i="1"/>
  <c r="BQ21" i="1"/>
  <c r="BW21" i="1"/>
  <c r="CS21" i="1"/>
  <c r="CT21" i="1"/>
  <c r="CU21" i="1"/>
  <c r="F22" i="1"/>
  <c r="K22" i="1"/>
  <c r="P22" i="1"/>
  <c r="BG22" i="1"/>
  <c r="BA22" i="1"/>
  <c r="U22" i="1"/>
  <c r="X22" i="1"/>
  <c r="AD22" i="1"/>
  <c r="AF22" i="1"/>
  <c r="AK22" i="1"/>
  <c r="AN22" i="1"/>
  <c r="AQ22" i="1"/>
  <c r="AT22" i="1"/>
  <c r="AV22" i="1"/>
  <c r="BI22" i="1"/>
  <c r="BM22" i="1"/>
  <c r="BQ22" i="1"/>
  <c r="BW22" i="1"/>
  <c r="CS22" i="1"/>
  <c r="CT22" i="1"/>
  <c r="CU22" i="1"/>
  <c r="F23" i="1"/>
  <c r="K23" i="1"/>
  <c r="P23" i="1"/>
  <c r="U23" i="1"/>
  <c r="X23" i="1"/>
  <c r="AD23" i="1"/>
  <c r="AF23" i="1"/>
  <c r="AK23" i="1"/>
  <c r="AN23" i="1"/>
  <c r="AQ23" i="1"/>
  <c r="AT23" i="1"/>
  <c r="AV23" i="1"/>
  <c r="BI23" i="1"/>
  <c r="BM23" i="1"/>
  <c r="BQ23" i="1"/>
  <c r="BW23" i="1"/>
  <c r="CS23" i="1"/>
  <c r="CT23" i="1"/>
  <c r="CU23" i="1"/>
  <c r="F24" i="1"/>
  <c r="K24" i="1"/>
  <c r="P24" i="1"/>
  <c r="U24" i="1"/>
  <c r="X24" i="1"/>
  <c r="AD24" i="1"/>
  <c r="AF24" i="1"/>
  <c r="AK24" i="1"/>
  <c r="AN24" i="1"/>
  <c r="AQ24" i="1"/>
  <c r="AT24" i="1"/>
  <c r="AV24" i="1"/>
  <c r="BI24" i="1"/>
  <c r="BM24" i="1"/>
  <c r="BQ24" i="1"/>
  <c r="BW24" i="1"/>
  <c r="CS24" i="1"/>
  <c r="CT24" i="1"/>
  <c r="CU24" i="1"/>
  <c r="F25" i="1"/>
  <c r="K25" i="1"/>
  <c r="P25" i="1"/>
  <c r="U25" i="1"/>
  <c r="X25" i="1"/>
  <c r="AD25" i="1"/>
  <c r="AF25" i="1"/>
  <c r="AK25" i="1"/>
  <c r="AN25" i="1"/>
  <c r="AQ25" i="1"/>
  <c r="AT25" i="1"/>
  <c r="AV25" i="1"/>
  <c r="BI25" i="1"/>
  <c r="BM25" i="1"/>
  <c r="BQ25" i="1"/>
  <c r="BW25" i="1"/>
  <c r="CS25" i="1"/>
  <c r="CT25" i="1"/>
  <c r="CU25" i="1"/>
  <c r="F26" i="1"/>
  <c r="K26" i="1"/>
  <c r="P26" i="1"/>
  <c r="BG26" i="1"/>
  <c r="BA26" i="1"/>
  <c r="U26" i="1"/>
  <c r="X26" i="1"/>
  <c r="AD26" i="1"/>
  <c r="AF26" i="1"/>
  <c r="AK26" i="1"/>
  <c r="AN26" i="1"/>
  <c r="AQ26" i="1"/>
  <c r="AT26" i="1"/>
  <c r="AV26" i="1"/>
  <c r="CH26" i="1"/>
  <c r="CI26" i="1"/>
  <c r="CJ26" i="1"/>
  <c r="BI26" i="1"/>
  <c r="BM26" i="1"/>
  <c r="BQ26" i="1"/>
  <c r="BW26" i="1"/>
  <c r="CS26" i="1"/>
  <c r="CT26" i="1"/>
  <c r="CU26" i="1"/>
  <c r="F27" i="1"/>
  <c r="K27" i="1"/>
  <c r="P27" i="1"/>
  <c r="BG27" i="1"/>
  <c r="BA27" i="1"/>
  <c r="U27" i="1"/>
  <c r="X27" i="1"/>
  <c r="AD27" i="1"/>
  <c r="AF27" i="1"/>
  <c r="AK27" i="1"/>
  <c r="AN27" i="1"/>
  <c r="AQ27" i="1"/>
  <c r="AT27" i="1"/>
  <c r="AV27" i="1"/>
  <c r="BI27" i="1"/>
  <c r="BM27" i="1"/>
  <c r="BQ27" i="1"/>
  <c r="BW27" i="1"/>
  <c r="CS27" i="1"/>
  <c r="CT27" i="1"/>
  <c r="CU27" i="1"/>
  <c r="F28" i="1"/>
  <c r="K28" i="1"/>
  <c r="P28" i="1"/>
  <c r="U28" i="1"/>
  <c r="X28" i="1"/>
  <c r="AD28" i="1"/>
  <c r="AF28" i="1"/>
  <c r="AK28" i="1"/>
  <c r="AN28" i="1"/>
  <c r="AQ28" i="1"/>
  <c r="AT28" i="1"/>
  <c r="AV28" i="1"/>
  <c r="BI28" i="1"/>
  <c r="BM28" i="1"/>
  <c r="BQ28" i="1"/>
  <c r="BW28" i="1"/>
  <c r="CS28" i="1"/>
  <c r="CT28" i="1"/>
  <c r="CU28" i="1"/>
  <c r="F29" i="1"/>
  <c r="K29" i="1"/>
  <c r="P29" i="1"/>
  <c r="BG29" i="1"/>
  <c r="BA29" i="1"/>
  <c r="U29" i="1"/>
  <c r="X29" i="1"/>
  <c r="AD29" i="1"/>
  <c r="AF29" i="1"/>
  <c r="AK29" i="1"/>
  <c r="AN29" i="1"/>
  <c r="AQ29" i="1"/>
  <c r="AT29" i="1"/>
  <c r="AV29" i="1"/>
  <c r="BI29" i="1"/>
  <c r="BM29" i="1"/>
  <c r="BQ29" i="1"/>
  <c r="BW29" i="1"/>
  <c r="CS29" i="1"/>
  <c r="CT29" i="1"/>
  <c r="CU29" i="1"/>
  <c r="F30" i="1"/>
  <c r="K30" i="1"/>
  <c r="P30" i="1"/>
  <c r="U30" i="1"/>
  <c r="X30" i="1"/>
  <c r="AD30" i="1"/>
  <c r="AF30" i="1"/>
  <c r="AK30" i="1"/>
  <c r="AN30" i="1"/>
  <c r="AQ30" i="1"/>
  <c r="AT30" i="1"/>
  <c r="AV30" i="1"/>
  <c r="BI30" i="1"/>
  <c r="BM30" i="1"/>
  <c r="BQ30" i="1"/>
  <c r="BW30" i="1"/>
  <c r="CS30" i="1"/>
  <c r="CT30" i="1"/>
  <c r="CU30" i="1"/>
  <c r="F31" i="1"/>
  <c r="K31" i="1"/>
  <c r="P31" i="1"/>
  <c r="U31" i="1"/>
  <c r="X31" i="1"/>
  <c r="AD31" i="1"/>
  <c r="AF31" i="1"/>
  <c r="AK31" i="1"/>
  <c r="AN31" i="1"/>
  <c r="AQ31" i="1"/>
  <c r="AT31" i="1"/>
  <c r="AV31" i="1"/>
  <c r="BI31" i="1"/>
  <c r="BM31" i="1"/>
  <c r="BQ31" i="1"/>
  <c r="BW31" i="1"/>
  <c r="CS31" i="1"/>
  <c r="CT31" i="1"/>
  <c r="CU31" i="1"/>
  <c r="F32" i="1"/>
  <c r="P32" i="1"/>
  <c r="BG32" i="1"/>
  <c r="BA32" i="1"/>
  <c r="K32" i="1"/>
  <c r="U32" i="1"/>
  <c r="X32" i="1"/>
  <c r="AD32" i="1"/>
  <c r="AF32" i="1"/>
  <c r="AK32" i="1"/>
  <c r="AN32" i="1"/>
  <c r="AQ32" i="1"/>
  <c r="AT32" i="1"/>
  <c r="AV32" i="1"/>
  <c r="BI32" i="1"/>
  <c r="BM32" i="1"/>
  <c r="BQ32" i="1"/>
  <c r="BW32" i="1"/>
  <c r="CS32" i="1"/>
  <c r="CT32" i="1"/>
  <c r="CU32" i="1"/>
  <c r="F33" i="1"/>
  <c r="K33" i="1"/>
  <c r="P33" i="1"/>
  <c r="BG33" i="1"/>
  <c r="BA33" i="1"/>
  <c r="U33" i="1"/>
  <c r="X33" i="1"/>
  <c r="AD33" i="1"/>
  <c r="AF33" i="1"/>
  <c r="AK33" i="1"/>
  <c r="AN33" i="1"/>
  <c r="AQ33" i="1"/>
  <c r="AT33" i="1"/>
  <c r="AV33" i="1"/>
  <c r="BI33" i="1"/>
  <c r="BM33" i="1"/>
  <c r="BQ33" i="1"/>
  <c r="BW33" i="1"/>
  <c r="CS33" i="1"/>
  <c r="CT33" i="1"/>
  <c r="CU33" i="1"/>
  <c r="F34" i="1"/>
  <c r="P34" i="1"/>
  <c r="BG34" i="1"/>
  <c r="BA34" i="1"/>
  <c r="K34" i="1"/>
  <c r="U34" i="1"/>
  <c r="X34" i="1"/>
  <c r="AD34" i="1"/>
  <c r="AF34" i="1"/>
  <c r="AK34" i="1"/>
  <c r="AN34" i="1"/>
  <c r="AQ34" i="1"/>
  <c r="AT34" i="1"/>
  <c r="AV34" i="1"/>
  <c r="BI34" i="1"/>
  <c r="BM34" i="1"/>
  <c r="BQ34" i="1"/>
  <c r="BW34" i="1"/>
  <c r="CS34" i="1"/>
  <c r="CT34" i="1"/>
  <c r="CU34" i="1"/>
  <c r="F35" i="1"/>
  <c r="K35" i="1"/>
  <c r="P35" i="1"/>
  <c r="U35" i="1"/>
  <c r="X35" i="1"/>
  <c r="AD35" i="1"/>
  <c r="AF35" i="1"/>
  <c r="AK35" i="1"/>
  <c r="AN35" i="1"/>
  <c r="AQ35" i="1"/>
  <c r="AT35" i="1"/>
  <c r="AV35" i="1"/>
  <c r="BI35" i="1"/>
  <c r="BM35" i="1"/>
  <c r="BQ35" i="1"/>
  <c r="BW35" i="1"/>
  <c r="CS35" i="1"/>
  <c r="CT35" i="1"/>
  <c r="CU35" i="1"/>
  <c r="F36" i="1"/>
  <c r="K36" i="1"/>
  <c r="P36" i="1"/>
  <c r="U36" i="1"/>
  <c r="X36" i="1"/>
  <c r="DA36" i="1"/>
  <c r="AD36" i="1"/>
  <c r="AF36" i="1"/>
  <c r="AK36" i="1"/>
  <c r="AN36" i="1"/>
  <c r="AQ36" i="1"/>
  <c r="AT36" i="1"/>
  <c r="AV36" i="1"/>
  <c r="BI36" i="1"/>
  <c r="BM36" i="1"/>
  <c r="BQ36" i="1"/>
  <c r="BW36" i="1"/>
  <c r="BH36" i="1"/>
  <c r="CS36" i="1"/>
  <c r="CT36" i="1"/>
  <c r="CU36" i="1"/>
  <c r="F37" i="1"/>
  <c r="P37" i="1"/>
  <c r="BG37" i="1"/>
  <c r="BA37" i="1"/>
  <c r="K37" i="1"/>
  <c r="U37" i="1"/>
  <c r="X37" i="1"/>
  <c r="AD37" i="1"/>
  <c r="AF37" i="1"/>
  <c r="AK37" i="1"/>
  <c r="AN37" i="1"/>
  <c r="AQ37" i="1"/>
  <c r="AT37" i="1"/>
  <c r="AV37" i="1"/>
  <c r="BI37" i="1"/>
  <c r="BM37" i="1"/>
  <c r="BQ37" i="1"/>
  <c r="BW37" i="1"/>
  <c r="CS37" i="1"/>
  <c r="CT37" i="1"/>
  <c r="CU37" i="1"/>
  <c r="F38" i="1"/>
  <c r="K38" i="1"/>
  <c r="P38" i="1"/>
  <c r="U38" i="1"/>
  <c r="X38" i="1"/>
  <c r="AD38" i="1"/>
  <c r="AF38" i="1"/>
  <c r="AK38" i="1"/>
  <c r="AN38" i="1"/>
  <c r="AQ38" i="1"/>
  <c r="AT38" i="1"/>
  <c r="AV38" i="1"/>
  <c r="BG38" i="1"/>
  <c r="BA38" i="1"/>
  <c r="BI38" i="1"/>
  <c r="BM38" i="1"/>
  <c r="BQ38" i="1"/>
  <c r="BW38" i="1"/>
  <c r="CS38" i="1"/>
  <c r="CT38" i="1"/>
  <c r="CU38" i="1"/>
  <c r="F39" i="1"/>
  <c r="K39" i="1"/>
  <c r="P39" i="1"/>
  <c r="BG39" i="1"/>
  <c r="BA39" i="1"/>
  <c r="U39" i="1"/>
  <c r="X39" i="1"/>
  <c r="AD39" i="1"/>
  <c r="AF39" i="1"/>
  <c r="AK39" i="1"/>
  <c r="AN39" i="1"/>
  <c r="AQ39" i="1"/>
  <c r="AT39" i="1"/>
  <c r="AV39" i="1"/>
  <c r="BI39" i="1"/>
  <c r="BM39" i="1"/>
  <c r="BQ39" i="1"/>
  <c r="BW39" i="1"/>
  <c r="CS39" i="1"/>
  <c r="CT39" i="1"/>
  <c r="CU39" i="1"/>
  <c r="F40" i="1"/>
  <c r="K40" i="1"/>
  <c r="P40" i="1"/>
  <c r="U40" i="1"/>
  <c r="X40" i="1"/>
  <c r="AD40" i="1"/>
  <c r="AF40" i="1"/>
  <c r="AK40" i="1"/>
  <c r="AN40" i="1"/>
  <c r="AQ40" i="1"/>
  <c r="AT40" i="1"/>
  <c r="AV40" i="1"/>
  <c r="BI40" i="1"/>
  <c r="BM40" i="1"/>
  <c r="BQ40" i="1"/>
  <c r="BW40" i="1"/>
  <c r="CS40" i="1"/>
  <c r="CT40" i="1"/>
  <c r="CU40" i="1"/>
  <c r="F41" i="1"/>
  <c r="K41" i="1"/>
  <c r="P41" i="1"/>
  <c r="BG41" i="1"/>
  <c r="BA41" i="1"/>
  <c r="U41" i="1"/>
  <c r="X41" i="1"/>
  <c r="AD41" i="1"/>
  <c r="AF41" i="1"/>
  <c r="AK41" i="1"/>
  <c r="AN41" i="1"/>
  <c r="AQ41" i="1"/>
  <c r="AT41" i="1"/>
  <c r="AV41" i="1"/>
  <c r="DD41" i="1"/>
  <c r="DE41" i="1"/>
  <c r="DF41" i="1"/>
  <c r="BI41" i="1"/>
  <c r="BM41" i="1"/>
  <c r="BQ41" i="1"/>
  <c r="BW41" i="1"/>
  <c r="BH41" i="1"/>
  <c r="CS41" i="1"/>
  <c r="CT41" i="1"/>
  <c r="CU41" i="1"/>
  <c r="F42" i="1"/>
  <c r="K42" i="1"/>
  <c r="P42" i="1"/>
  <c r="U42" i="1"/>
  <c r="X42" i="1"/>
  <c r="AD42" i="1"/>
  <c r="AF42" i="1"/>
  <c r="AK42" i="1"/>
  <c r="AN42" i="1"/>
  <c r="AQ42" i="1"/>
  <c r="AT42" i="1"/>
  <c r="AV42" i="1"/>
  <c r="BI42" i="1"/>
  <c r="BM42" i="1"/>
  <c r="BQ42" i="1"/>
  <c r="BW42" i="1"/>
  <c r="CS42" i="1"/>
  <c r="CT42" i="1"/>
  <c r="CU42" i="1"/>
  <c r="F43" i="1"/>
  <c r="K43" i="1"/>
  <c r="P43" i="1"/>
  <c r="U43" i="1"/>
  <c r="X43" i="1"/>
  <c r="AD43" i="1"/>
  <c r="AF43" i="1"/>
  <c r="AK43" i="1"/>
  <c r="AN43" i="1"/>
  <c r="AQ43" i="1"/>
  <c r="AT43" i="1"/>
  <c r="AV43" i="1"/>
  <c r="BI43" i="1"/>
  <c r="BM43" i="1"/>
  <c r="BQ43" i="1"/>
  <c r="BW43" i="1"/>
  <c r="BH43" i="1"/>
  <c r="CS43" i="1"/>
  <c r="CT43" i="1"/>
  <c r="CU43" i="1"/>
  <c r="F44" i="1"/>
  <c r="P44" i="1"/>
  <c r="BG44" i="1"/>
  <c r="BA44" i="1"/>
  <c r="K44" i="1"/>
  <c r="U44" i="1"/>
  <c r="X44" i="1"/>
  <c r="AD44" i="1"/>
  <c r="AF44" i="1"/>
  <c r="AK44" i="1"/>
  <c r="AN44" i="1"/>
  <c r="AQ44" i="1"/>
  <c r="AT44" i="1"/>
  <c r="AV44" i="1"/>
  <c r="BI44" i="1"/>
  <c r="BM44" i="1"/>
  <c r="BQ44" i="1"/>
  <c r="BW44" i="1"/>
  <c r="CS44" i="1"/>
  <c r="CT44" i="1"/>
  <c r="CU44" i="1"/>
  <c r="F45" i="1"/>
  <c r="P45" i="1"/>
  <c r="BG45" i="1"/>
  <c r="BA45" i="1"/>
  <c r="K45" i="1"/>
  <c r="U45" i="1"/>
  <c r="X45" i="1"/>
  <c r="AD45" i="1"/>
  <c r="AF45" i="1"/>
  <c r="AK45" i="1"/>
  <c r="AN45" i="1"/>
  <c r="AQ45" i="1"/>
  <c r="AT45" i="1"/>
  <c r="AV45" i="1"/>
  <c r="BI45" i="1"/>
  <c r="BM45" i="1"/>
  <c r="BQ45" i="1"/>
  <c r="BW45" i="1"/>
  <c r="CS45" i="1"/>
  <c r="CT45" i="1"/>
  <c r="CU45" i="1"/>
  <c r="F46" i="1"/>
  <c r="P46" i="1"/>
  <c r="BG46" i="1"/>
  <c r="BA46" i="1"/>
  <c r="K46" i="1"/>
  <c r="U46" i="1"/>
  <c r="X46" i="1"/>
  <c r="AD46" i="1"/>
  <c r="AF46" i="1"/>
  <c r="AK46" i="1"/>
  <c r="AN46" i="1"/>
  <c r="AQ46" i="1"/>
  <c r="AT46" i="1"/>
  <c r="AV46" i="1"/>
  <c r="BI46" i="1"/>
  <c r="BM46" i="1"/>
  <c r="BQ46" i="1"/>
  <c r="BW46" i="1"/>
  <c r="CS46" i="1"/>
  <c r="CT46" i="1"/>
  <c r="CU46" i="1"/>
  <c r="F47" i="1"/>
  <c r="K47" i="1"/>
  <c r="P47" i="1"/>
  <c r="U47" i="1"/>
  <c r="X47" i="1"/>
  <c r="AD47" i="1"/>
  <c r="AF47" i="1"/>
  <c r="AK47" i="1"/>
  <c r="AN47" i="1"/>
  <c r="AQ47" i="1"/>
  <c r="AT47" i="1"/>
  <c r="AV47" i="1"/>
  <c r="BI47" i="1"/>
  <c r="BM47" i="1"/>
  <c r="BQ47" i="1"/>
  <c r="BW47" i="1"/>
  <c r="CS47" i="1"/>
  <c r="CT47" i="1"/>
  <c r="CU47" i="1"/>
  <c r="F48" i="1"/>
  <c r="P48" i="1"/>
  <c r="BG48" i="1"/>
  <c r="BA48" i="1"/>
  <c r="DJ48" i="1"/>
  <c r="DK48" i="1"/>
  <c r="DL48" i="1"/>
  <c r="K48" i="1"/>
  <c r="U48" i="1"/>
  <c r="X48" i="1"/>
  <c r="AD48" i="1"/>
  <c r="AF48" i="1"/>
  <c r="AK48" i="1"/>
  <c r="AN48" i="1"/>
  <c r="AQ48" i="1"/>
  <c r="AT48" i="1"/>
  <c r="AV48" i="1"/>
  <c r="BI48" i="1"/>
  <c r="BM48" i="1"/>
  <c r="BQ48" i="1"/>
  <c r="BW48" i="1"/>
  <c r="CS48" i="1"/>
  <c r="CT48" i="1"/>
  <c r="CU48" i="1"/>
  <c r="F49" i="1"/>
  <c r="K49" i="1"/>
  <c r="P49" i="1"/>
  <c r="U49" i="1"/>
  <c r="X49" i="1"/>
  <c r="AD49" i="1"/>
  <c r="AF49" i="1"/>
  <c r="AK49" i="1"/>
  <c r="AN49" i="1"/>
  <c r="AQ49" i="1"/>
  <c r="AT49" i="1"/>
  <c r="AV49" i="1"/>
  <c r="BI49" i="1"/>
  <c r="BM49" i="1"/>
  <c r="BQ49" i="1"/>
  <c r="BW49" i="1"/>
  <c r="CS49" i="1"/>
  <c r="CT49" i="1"/>
  <c r="CU49" i="1"/>
  <c r="F50" i="1"/>
  <c r="K50" i="1"/>
  <c r="P50" i="1"/>
  <c r="BG50" i="1"/>
  <c r="BA50" i="1"/>
  <c r="U50" i="1"/>
  <c r="X50" i="1"/>
  <c r="AD50" i="1"/>
  <c r="AF50" i="1"/>
  <c r="AK50" i="1"/>
  <c r="AN50" i="1"/>
  <c r="AQ50" i="1"/>
  <c r="AT50" i="1"/>
  <c r="AV50" i="1"/>
  <c r="BI50" i="1"/>
  <c r="BM50" i="1"/>
  <c r="BQ50" i="1"/>
  <c r="BW50" i="1"/>
  <c r="CS50" i="1"/>
  <c r="CT50" i="1"/>
  <c r="CU50" i="1"/>
  <c r="F51" i="1"/>
  <c r="P51" i="1"/>
  <c r="BG51" i="1"/>
  <c r="BA51" i="1"/>
  <c r="DJ51" i="1"/>
  <c r="DK51" i="1"/>
  <c r="DL51" i="1"/>
  <c r="K51" i="1"/>
  <c r="U51" i="1"/>
  <c r="X51" i="1"/>
  <c r="AD51" i="1"/>
  <c r="AF51" i="1"/>
  <c r="AK51" i="1"/>
  <c r="AN51" i="1"/>
  <c r="AQ51" i="1"/>
  <c r="AT51" i="1"/>
  <c r="AV51" i="1"/>
  <c r="BI51" i="1"/>
  <c r="BM51" i="1"/>
  <c r="BQ51" i="1"/>
  <c r="BW51" i="1"/>
  <c r="CS51" i="1"/>
  <c r="CT51" i="1"/>
  <c r="CU51" i="1"/>
  <c r="F52" i="1"/>
  <c r="K52" i="1"/>
  <c r="P52" i="1"/>
  <c r="U52" i="1"/>
  <c r="X52" i="1"/>
  <c r="DA52" i="1"/>
  <c r="AD52" i="1"/>
  <c r="AF52" i="1"/>
  <c r="AK52" i="1"/>
  <c r="AN52" i="1"/>
  <c r="AQ52" i="1"/>
  <c r="AT52" i="1"/>
  <c r="AV52" i="1"/>
  <c r="BI52" i="1"/>
  <c r="BM52" i="1"/>
  <c r="BQ52" i="1"/>
  <c r="BW52" i="1"/>
  <c r="CS52" i="1"/>
  <c r="CT52" i="1"/>
  <c r="CU52" i="1"/>
  <c r="F53" i="1"/>
  <c r="P53" i="1"/>
  <c r="BG53" i="1"/>
  <c r="BA53" i="1"/>
  <c r="K53" i="1"/>
  <c r="U53" i="1"/>
  <c r="X53" i="1"/>
  <c r="AD53" i="1"/>
  <c r="AF53" i="1"/>
  <c r="AK53" i="1"/>
  <c r="AN53" i="1"/>
  <c r="AQ53" i="1"/>
  <c r="AT53" i="1"/>
  <c r="AV53" i="1"/>
  <c r="BI53" i="1"/>
  <c r="BM53" i="1"/>
  <c r="BQ53" i="1"/>
  <c r="BW53" i="1"/>
  <c r="BH53" i="1"/>
  <c r="CS53" i="1"/>
  <c r="CT53" i="1"/>
  <c r="CU53" i="1"/>
  <c r="F54" i="1"/>
  <c r="K54" i="1"/>
  <c r="P54" i="1"/>
  <c r="U54" i="1"/>
  <c r="X54" i="1"/>
  <c r="AD54" i="1"/>
  <c r="AF54" i="1"/>
  <c r="AK54" i="1"/>
  <c r="AN54" i="1"/>
  <c r="AQ54" i="1"/>
  <c r="AT54" i="1"/>
  <c r="AV54" i="1"/>
  <c r="BI54" i="1"/>
  <c r="BM54" i="1"/>
  <c r="BQ54" i="1"/>
  <c r="BW54" i="1"/>
  <c r="BH54" i="1"/>
  <c r="CS54" i="1"/>
  <c r="CT54" i="1"/>
  <c r="CU54" i="1"/>
  <c r="F55" i="1"/>
  <c r="K55" i="1"/>
  <c r="P55" i="1"/>
  <c r="U55" i="1"/>
  <c r="X55" i="1"/>
  <c r="AD55" i="1"/>
  <c r="AF55" i="1"/>
  <c r="AK55" i="1"/>
  <c r="AN55" i="1"/>
  <c r="AQ55" i="1"/>
  <c r="AT55" i="1"/>
  <c r="AV55" i="1"/>
  <c r="BG55" i="1"/>
  <c r="BA55" i="1"/>
  <c r="DJ55" i="1"/>
  <c r="DK55" i="1"/>
  <c r="DL55" i="1"/>
  <c r="BI55" i="1"/>
  <c r="BM55" i="1"/>
  <c r="BQ55" i="1"/>
  <c r="BW55" i="1"/>
  <c r="CS55" i="1"/>
  <c r="CT55" i="1"/>
  <c r="CU55" i="1"/>
  <c r="F56" i="1"/>
  <c r="K56" i="1"/>
  <c r="P56" i="1"/>
  <c r="U56" i="1"/>
  <c r="X56" i="1"/>
  <c r="AD56" i="1"/>
  <c r="AF56" i="1"/>
  <c r="AK56" i="1"/>
  <c r="AN56" i="1"/>
  <c r="AQ56" i="1"/>
  <c r="AT56" i="1"/>
  <c r="AV56" i="1"/>
  <c r="BI56" i="1"/>
  <c r="BM56" i="1"/>
  <c r="BQ56" i="1"/>
  <c r="BW56" i="1"/>
  <c r="CS56" i="1"/>
  <c r="CT56" i="1"/>
  <c r="CU56" i="1"/>
  <c r="F57" i="1"/>
  <c r="P57" i="1"/>
  <c r="BG57" i="1"/>
  <c r="BA57" i="1"/>
  <c r="K57" i="1"/>
  <c r="U57" i="1"/>
  <c r="X57" i="1"/>
  <c r="AD57" i="1"/>
  <c r="AF57" i="1"/>
  <c r="AK57" i="1"/>
  <c r="AN57" i="1"/>
  <c r="AQ57" i="1"/>
  <c r="AT57" i="1"/>
  <c r="AV57" i="1"/>
  <c r="BI57" i="1"/>
  <c r="BM57" i="1"/>
  <c r="BQ57" i="1"/>
  <c r="BW57" i="1"/>
  <c r="BH57" i="1"/>
  <c r="CS57" i="1"/>
  <c r="CT57" i="1"/>
  <c r="CU57" i="1"/>
  <c r="F58" i="1"/>
  <c r="K58" i="1"/>
  <c r="P58" i="1"/>
  <c r="BG58" i="1"/>
  <c r="BA58" i="1"/>
  <c r="U58" i="1"/>
  <c r="X58" i="1"/>
  <c r="AD58" i="1"/>
  <c r="AF58" i="1"/>
  <c r="AK58" i="1"/>
  <c r="AN58" i="1"/>
  <c r="AQ58" i="1"/>
  <c r="AT58" i="1"/>
  <c r="AV58" i="1"/>
  <c r="BI58" i="1"/>
  <c r="BM58" i="1"/>
  <c r="BQ58" i="1"/>
  <c r="BW58" i="1"/>
  <c r="CS58" i="1"/>
  <c r="CT58" i="1"/>
  <c r="CU58" i="1"/>
  <c r="F59" i="1"/>
  <c r="P59" i="1"/>
  <c r="BG59" i="1"/>
  <c r="BA59" i="1"/>
  <c r="K59" i="1"/>
  <c r="U59" i="1"/>
  <c r="X59" i="1"/>
  <c r="E59" i="1"/>
  <c r="AD59" i="1"/>
  <c r="AF59" i="1"/>
  <c r="AK59" i="1"/>
  <c r="AN59" i="1"/>
  <c r="AQ59" i="1"/>
  <c r="AT59" i="1"/>
  <c r="AV59" i="1"/>
  <c r="BI59" i="1"/>
  <c r="BM59" i="1"/>
  <c r="BQ59" i="1"/>
  <c r="BW59" i="1"/>
  <c r="CS59" i="1"/>
  <c r="CT59" i="1"/>
  <c r="CU59" i="1"/>
  <c r="F60" i="1"/>
  <c r="K60" i="1"/>
  <c r="P60" i="1"/>
  <c r="U60" i="1"/>
  <c r="X60" i="1"/>
  <c r="DA60" i="1"/>
  <c r="AD60" i="1"/>
  <c r="AF60" i="1"/>
  <c r="AK60" i="1"/>
  <c r="AN60" i="1"/>
  <c r="AQ60" i="1"/>
  <c r="AT60" i="1"/>
  <c r="AV60" i="1"/>
  <c r="BI60" i="1"/>
  <c r="BM60" i="1"/>
  <c r="BQ60" i="1"/>
  <c r="BW60" i="1"/>
  <c r="CS60" i="1"/>
  <c r="CT60" i="1"/>
  <c r="CU60" i="1"/>
  <c r="F61" i="1"/>
  <c r="K61" i="1"/>
  <c r="P61" i="1"/>
  <c r="BG61" i="1"/>
  <c r="BA61" i="1"/>
  <c r="U61" i="1"/>
  <c r="X61" i="1"/>
  <c r="AD61" i="1"/>
  <c r="AF61" i="1"/>
  <c r="AK61" i="1"/>
  <c r="AN61" i="1"/>
  <c r="AQ61" i="1"/>
  <c r="AT61" i="1"/>
  <c r="AV61" i="1"/>
  <c r="BI61" i="1"/>
  <c r="BM61" i="1"/>
  <c r="BQ61" i="1"/>
  <c r="BW61" i="1"/>
  <c r="CS61" i="1"/>
  <c r="CT61" i="1"/>
  <c r="CU61" i="1"/>
  <c r="F62" i="1"/>
  <c r="K62" i="1"/>
  <c r="P62" i="1"/>
  <c r="U62" i="1"/>
  <c r="X62" i="1"/>
  <c r="AD62" i="1"/>
  <c r="AF62" i="1"/>
  <c r="AK62" i="1"/>
  <c r="AN62" i="1"/>
  <c r="AQ62" i="1"/>
  <c r="AT62" i="1"/>
  <c r="AV62" i="1"/>
  <c r="BI62" i="1"/>
  <c r="BM62" i="1"/>
  <c r="BQ62" i="1"/>
  <c r="BW62" i="1"/>
  <c r="BH62" i="1"/>
  <c r="CS62" i="1"/>
  <c r="CT62" i="1"/>
  <c r="CU62" i="1"/>
  <c r="F63" i="1"/>
  <c r="P63" i="1"/>
  <c r="BG63" i="1"/>
  <c r="BA63" i="1"/>
  <c r="K63" i="1"/>
  <c r="U63" i="1"/>
  <c r="X63" i="1"/>
  <c r="AD63" i="1"/>
  <c r="AF63" i="1"/>
  <c r="AK63" i="1"/>
  <c r="AN63" i="1"/>
  <c r="AQ63" i="1"/>
  <c r="AT63" i="1"/>
  <c r="AV63" i="1"/>
  <c r="BI63" i="1"/>
  <c r="BM63" i="1"/>
  <c r="BQ63" i="1"/>
  <c r="BW63" i="1"/>
  <c r="CS63" i="1"/>
  <c r="CT63" i="1"/>
  <c r="CU63" i="1"/>
  <c r="F64" i="1"/>
  <c r="K64" i="1"/>
  <c r="P64" i="1"/>
  <c r="U64" i="1"/>
  <c r="X64" i="1"/>
  <c r="AD64" i="1"/>
  <c r="AF64" i="1"/>
  <c r="AK64" i="1"/>
  <c r="AN64" i="1"/>
  <c r="AQ64" i="1"/>
  <c r="AT64" i="1"/>
  <c r="AV64" i="1"/>
  <c r="BI64" i="1"/>
  <c r="BM64" i="1"/>
  <c r="BQ64" i="1"/>
  <c r="BW64" i="1"/>
  <c r="CS64" i="1"/>
  <c r="CT64" i="1"/>
  <c r="CU64" i="1"/>
  <c r="F65" i="1"/>
  <c r="K65" i="1"/>
  <c r="P65" i="1"/>
  <c r="U65" i="1"/>
  <c r="X65" i="1"/>
  <c r="AD65" i="1"/>
  <c r="AF65" i="1"/>
  <c r="AK65" i="1"/>
  <c r="AN65" i="1"/>
  <c r="AQ65" i="1"/>
  <c r="AT65" i="1"/>
  <c r="AV65" i="1"/>
  <c r="BI65" i="1"/>
  <c r="BM65" i="1"/>
  <c r="BQ65" i="1"/>
  <c r="BW65" i="1"/>
  <c r="CS65" i="1"/>
  <c r="CT65" i="1"/>
  <c r="CU65" i="1"/>
  <c r="F66" i="1"/>
  <c r="K66" i="1"/>
  <c r="P66" i="1"/>
  <c r="U66" i="1"/>
  <c r="X66" i="1"/>
  <c r="CD66" i="1"/>
  <c r="CE66" i="1"/>
  <c r="CF66" i="1"/>
  <c r="AD66" i="1"/>
  <c r="AF66" i="1"/>
  <c r="AK66" i="1"/>
  <c r="AN66" i="1"/>
  <c r="AQ66" i="1"/>
  <c r="AT66" i="1"/>
  <c r="AV66" i="1"/>
  <c r="BI66" i="1"/>
  <c r="BM66" i="1"/>
  <c r="BQ66" i="1"/>
  <c r="BW66" i="1"/>
  <c r="BH66" i="1"/>
  <c r="CS66" i="1"/>
  <c r="CT66" i="1"/>
  <c r="CU66" i="1"/>
  <c r="F67" i="1"/>
  <c r="K67" i="1"/>
  <c r="P67" i="1"/>
  <c r="U67" i="1"/>
  <c r="X67" i="1"/>
  <c r="AD67" i="1"/>
  <c r="AF67" i="1"/>
  <c r="AK67" i="1"/>
  <c r="AN67" i="1"/>
  <c r="AQ67" i="1"/>
  <c r="AT67" i="1"/>
  <c r="AV67" i="1"/>
  <c r="BI67" i="1"/>
  <c r="BM67" i="1"/>
  <c r="BQ67" i="1"/>
  <c r="BW67" i="1"/>
  <c r="CS67" i="1"/>
  <c r="CT67" i="1"/>
  <c r="CU67" i="1"/>
  <c r="F68" i="1"/>
  <c r="K68" i="1"/>
  <c r="P68" i="1"/>
  <c r="U68" i="1"/>
  <c r="X68" i="1"/>
  <c r="AD68" i="1"/>
  <c r="AF68" i="1"/>
  <c r="AK68" i="1"/>
  <c r="AN68" i="1"/>
  <c r="AQ68" i="1"/>
  <c r="AT68" i="1"/>
  <c r="AV68" i="1"/>
  <c r="BI68" i="1"/>
  <c r="BM68" i="1"/>
  <c r="BQ68" i="1"/>
  <c r="BW68" i="1"/>
  <c r="CS68" i="1"/>
  <c r="CT68" i="1"/>
  <c r="CU68" i="1"/>
  <c r="F69" i="1"/>
  <c r="K69" i="1"/>
  <c r="P69" i="1"/>
  <c r="BG69" i="1"/>
  <c r="BA69" i="1"/>
  <c r="U69" i="1"/>
  <c r="X69" i="1"/>
  <c r="AD69" i="1"/>
  <c r="AF69" i="1"/>
  <c r="AK69" i="1"/>
  <c r="AN69" i="1"/>
  <c r="AQ69" i="1"/>
  <c r="AT69" i="1"/>
  <c r="AV69" i="1"/>
  <c r="BI69" i="1"/>
  <c r="BM69" i="1"/>
  <c r="BQ69" i="1"/>
  <c r="BW69" i="1"/>
  <c r="CS69" i="1"/>
  <c r="CT69" i="1"/>
  <c r="CU69" i="1"/>
  <c r="F70" i="1"/>
  <c r="K70" i="1"/>
  <c r="P70" i="1"/>
  <c r="U70" i="1"/>
  <c r="X70" i="1"/>
  <c r="CD70" i="1"/>
  <c r="CE70" i="1"/>
  <c r="CF70" i="1"/>
  <c r="BG70" i="1"/>
  <c r="BA70" i="1"/>
  <c r="AD70" i="1"/>
  <c r="AF70" i="1"/>
  <c r="AK70" i="1"/>
  <c r="AN70" i="1"/>
  <c r="AQ70" i="1"/>
  <c r="AT70" i="1"/>
  <c r="AV70" i="1"/>
  <c r="BI70" i="1"/>
  <c r="BM70" i="1"/>
  <c r="BQ70" i="1"/>
  <c r="BW70" i="1"/>
  <c r="BH70" i="1"/>
  <c r="CS70" i="1"/>
  <c r="CT70" i="1"/>
  <c r="CU70" i="1"/>
  <c r="F71" i="1"/>
  <c r="K71" i="1"/>
  <c r="P71" i="1"/>
  <c r="U71" i="1"/>
  <c r="X71" i="1"/>
  <c r="CD71" i="1"/>
  <c r="CE71" i="1"/>
  <c r="CF71" i="1"/>
  <c r="AD71" i="1"/>
  <c r="AF71" i="1"/>
  <c r="AK71" i="1"/>
  <c r="AN71" i="1"/>
  <c r="AQ71" i="1"/>
  <c r="AT71" i="1"/>
  <c r="AV71" i="1"/>
  <c r="BI71" i="1"/>
  <c r="BM71" i="1"/>
  <c r="BQ71" i="1"/>
  <c r="BW71" i="1"/>
  <c r="CS71" i="1"/>
  <c r="CT71" i="1"/>
  <c r="CU71" i="1"/>
  <c r="F72" i="1"/>
  <c r="K72" i="1"/>
  <c r="P72" i="1"/>
  <c r="U72" i="1"/>
  <c r="X72" i="1"/>
  <c r="AD72" i="1"/>
  <c r="AF72" i="1"/>
  <c r="AK72" i="1"/>
  <c r="AN72" i="1"/>
  <c r="AQ72" i="1"/>
  <c r="AT72" i="1"/>
  <c r="AV72" i="1"/>
  <c r="BI72" i="1"/>
  <c r="BM72" i="1"/>
  <c r="BQ72" i="1"/>
  <c r="BW72" i="1"/>
  <c r="CS72" i="1"/>
  <c r="CT72" i="1"/>
  <c r="CU72" i="1"/>
  <c r="F73" i="1"/>
  <c r="K73" i="1"/>
  <c r="P73" i="1"/>
  <c r="BG73" i="1"/>
  <c r="BA73" i="1"/>
  <c r="U73" i="1"/>
  <c r="X73" i="1"/>
  <c r="AD73" i="1"/>
  <c r="AF73" i="1"/>
  <c r="AK73" i="1"/>
  <c r="AN73" i="1"/>
  <c r="AQ73" i="1"/>
  <c r="AT73" i="1"/>
  <c r="AV73" i="1"/>
  <c r="BI73" i="1"/>
  <c r="BM73" i="1"/>
  <c r="BQ73" i="1"/>
  <c r="BW73" i="1"/>
  <c r="CS73" i="1"/>
  <c r="CT73" i="1"/>
  <c r="CU73" i="1"/>
  <c r="F74" i="1"/>
  <c r="K74" i="1"/>
  <c r="P74" i="1"/>
  <c r="U74" i="1"/>
  <c r="X74" i="1"/>
  <c r="AD74" i="1"/>
  <c r="AF74" i="1"/>
  <c r="AK74" i="1"/>
  <c r="AN74" i="1"/>
  <c r="AQ74" i="1"/>
  <c r="AT74" i="1"/>
  <c r="AV74" i="1"/>
  <c r="BI74" i="1"/>
  <c r="BM74" i="1"/>
  <c r="BQ74" i="1"/>
  <c r="BW74" i="1"/>
  <c r="CS74" i="1"/>
  <c r="CT74" i="1"/>
  <c r="CU74" i="1"/>
  <c r="F75" i="1"/>
  <c r="K75" i="1"/>
  <c r="P75" i="1"/>
  <c r="U75" i="1"/>
  <c r="X75" i="1"/>
  <c r="DA75" i="1"/>
  <c r="AD75" i="1"/>
  <c r="AF75" i="1"/>
  <c r="AK75" i="1"/>
  <c r="AN75" i="1"/>
  <c r="AQ75" i="1"/>
  <c r="AT75" i="1"/>
  <c r="AV75" i="1"/>
  <c r="BI75" i="1"/>
  <c r="BM75" i="1"/>
  <c r="BQ75" i="1"/>
  <c r="BW75" i="1"/>
  <c r="CS75" i="1"/>
  <c r="CT75" i="1"/>
  <c r="CU75" i="1"/>
  <c r="F76" i="1"/>
  <c r="P76" i="1"/>
  <c r="BG76" i="1"/>
  <c r="BA76" i="1"/>
  <c r="DJ76" i="1"/>
  <c r="DK76" i="1"/>
  <c r="DL76" i="1"/>
  <c r="K76" i="1"/>
  <c r="U76" i="1"/>
  <c r="X76" i="1"/>
  <c r="AD76" i="1"/>
  <c r="AF76" i="1"/>
  <c r="AK76" i="1"/>
  <c r="AN76" i="1"/>
  <c r="AQ76" i="1"/>
  <c r="AT76" i="1"/>
  <c r="AV76" i="1"/>
  <c r="BI76" i="1"/>
  <c r="BM76" i="1"/>
  <c r="BQ76" i="1"/>
  <c r="BW76" i="1"/>
  <c r="CS76" i="1"/>
  <c r="CT76" i="1"/>
  <c r="CU76" i="1"/>
  <c r="F77" i="1"/>
  <c r="K77" i="1"/>
  <c r="P77" i="1"/>
  <c r="BG77" i="1"/>
  <c r="BA77" i="1"/>
  <c r="U77" i="1"/>
  <c r="X77" i="1"/>
  <c r="AD77" i="1"/>
  <c r="AF77" i="1"/>
  <c r="AK77" i="1"/>
  <c r="AN77" i="1"/>
  <c r="AQ77" i="1"/>
  <c r="AT77" i="1"/>
  <c r="AV77" i="1"/>
  <c r="BI77" i="1"/>
  <c r="BM77" i="1"/>
  <c r="BQ77" i="1"/>
  <c r="BW77" i="1"/>
  <c r="CS77" i="1"/>
  <c r="CT77" i="1"/>
  <c r="CU77" i="1"/>
  <c r="F78" i="1"/>
  <c r="P78" i="1"/>
  <c r="BG78" i="1"/>
  <c r="BA78" i="1"/>
  <c r="DJ78" i="1"/>
  <c r="DK78" i="1"/>
  <c r="DL78" i="1"/>
  <c r="K78" i="1"/>
  <c r="U78" i="1"/>
  <c r="X78" i="1"/>
  <c r="AD78" i="1"/>
  <c r="AF78" i="1"/>
  <c r="AK78" i="1"/>
  <c r="AN78" i="1"/>
  <c r="AQ78" i="1"/>
  <c r="AT78" i="1"/>
  <c r="AV78" i="1"/>
  <c r="BI78" i="1"/>
  <c r="BM78" i="1"/>
  <c r="BQ78" i="1"/>
  <c r="BW78" i="1"/>
  <c r="BH78" i="1"/>
  <c r="CS78" i="1"/>
  <c r="CT78" i="1"/>
  <c r="CU78" i="1"/>
  <c r="F79" i="1"/>
  <c r="K79" i="1"/>
  <c r="P79" i="1"/>
  <c r="BG79" i="1"/>
  <c r="BA79" i="1"/>
  <c r="U79" i="1"/>
  <c r="X79" i="1"/>
  <c r="AD79" i="1"/>
  <c r="AF79" i="1"/>
  <c r="AK79" i="1"/>
  <c r="AN79" i="1"/>
  <c r="AQ79" i="1"/>
  <c r="AT79" i="1"/>
  <c r="AV79" i="1"/>
  <c r="BI79" i="1"/>
  <c r="BM79" i="1"/>
  <c r="BQ79" i="1"/>
  <c r="BW79" i="1"/>
  <c r="CS79" i="1"/>
  <c r="CT79" i="1"/>
  <c r="CU79" i="1"/>
  <c r="F80" i="1"/>
  <c r="K80" i="1"/>
  <c r="P80" i="1"/>
  <c r="BG80" i="1"/>
  <c r="BA80" i="1"/>
  <c r="DJ80" i="1"/>
  <c r="DK80" i="1"/>
  <c r="DL80" i="1"/>
  <c r="U80" i="1"/>
  <c r="X80" i="1"/>
  <c r="AD80" i="1"/>
  <c r="AF80" i="1"/>
  <c r="AK80" i="1"/>
  <c r="AN80" i="1"/>
  <c r="AQ80" i="1"/>
  <c r="AT80" i="1"/>
  <c r="AV80" i="1"/>
  <c r="BI80" i="1"/>
  <c r="BM80" i="1"/>
  <c r="BQ80" i="1"/>
  <c r="BW80" i="1"/>
  <c r="CS80" i="1"/>
  <c r="CT80" i="1"/>
  <c r="CU80" i="1"/>
  <c r="F81" i="1"/>
  <c r="K81" i="1"/>
  <c r="P81" i="1"/>
  <c r="BG81" i="1"/>
  <c r="BA81" i="1"/>
  <c r="U81" i="1"/>
  <c r="X81" i="1"/>
  <c r="AD81" i="1"/>
  <c r="AF81" i="1"/>
  <c r="AK81" i="1"/>
  <c r="AN81" i="1"/>
  <c r="AQ81" i="1"/>
  <c r="AT81" i="1"/>
  <c r="AV81" i="1"/>
  <c r="BI81" i="1"/>
  <c r="BM81" i="1"/>
  <c r="BQ81" i="1"/>
  <c r="BW81" i="1"/>
  <c r="CS81" i="1"/>
  <c r="CT81" i="1"/>
  <c r="CU81" i="1"/>
  <c r="F82" i="1"/>
  <c r="K82" i="1"/>
  <c r="P82" i="1"/>
  <c r="U82" i="1"/>
  <c r="X82" i="1"/>
  <c r="AD82" i="1"/>
  <c r="AF82" i="1"/>
  <c r="AK82" i="1"/>
  <c r="AN82" i="1"/>
  <c r="AQ82" i="1"/>
  <c r="AT82" i="1"/>
  <c r="AV82" i="1"/>
  <c r="BI82" i="1"/>
  <c r="BM82" i="1"/>
  <c r="BQ82" i="1"/>
  <c r="BW82" i="1"/>
  <c r="BH82" i="1"/>
  <c r="CS82" i="1"/>
  <c r="CT82" i="1"/>
  <c r="CU82" i="1"/>
  <c r="F83" i="1"/>
  <c r="K83" i="1"/>
  <c r="P83" i="1"/>
  <c r="U83" i="1"/>
  <c r="X83" i="1"/>
  <c r="AD83" i="1"/>
  <c r="AF83" i="1"/>
  <c r="AK83" i="1"/>
  <c r="AN83" i="1"/>
  <c r="AQ83" i="1"/>
  <c r="AT83" i="1"/>
  <c r="AV83" i="1"/>
  <c r="BI83" i="1"/>
  <c r="BM83" i="1"/>
  <c r="BQ83" i="1"/>
  <c r="BW83" i="1"/>
  <c r="CS83" i="1"/>
  <c r="CT83" i="1"/>
  <c r="CU83" i="1"/>
  <c r="F84" i="1"/>
  <c r="K84" i="1"/>
  <c r="P84" i="1"/>
  <c r="BG84" i="1"/>
  <c r="BA84" i="1"/>
  <c r="DJ84" i="1"/>
  <c r="DK84" i="1"/>
  <c r="DL84" i="1"/>
  <c r="U84" i="1"/>
  <c r="X84" i="1"/>
  <c r="AD84" i="1"/>
  <c r="AF84" i="1"/>
  <c r="AK84" i="1"/>
  <c r="AN84" i="1"/>
  <c r="AQ84" i="1"/>
  <c r="AT84" i="1"/>
  <c r="AV84" i="1"/>
  <c r="BI84" i="1"/>
  <c r="BM84" i="1"/>
  <c r="BQ84" i="1"/>
  <c r="BW84" i="1"/>
  <c r="CS84" i="1"/>
  <c r="CT84" i="1"/>
  <c r="CU84" i="1"/>
  <c r="F85" i="1"/>
  <c r="K85" i="1"/>
  <c r="P85" i="1"/>
  <c r="U85" i="1"/>
  <c r="X85" i="1"/>
  <c r="DA85" i="1"/>
  <c r="AD85" i="1"/>
  <c r="AF85" i="1"/>
  <c r="AK85" i="1"/>
  <c r="AN85" i="1"/>
  <c r="AQ85" i="1"/>
  <c r="AT85" i="1"/>
  <c r="AV85" i="1"/>
  <c r="BI85" i="1"/>
  <c r="BM85" i="1"/>
  <c r="BQ85" i="1"/>
  <c r="BW85" i="1"/>
  <c r="CS85" i="1"/>
  <c r="CT85" i="1"/>
  <c r="CU85" i="1"/>
  <c r="F86" i="1"/>
  <c r="K86" i="1"/>
  <c r="P86" i="1"/>
  <c r="BG86" i="1"/>
  <c r="BA86" i="1"/>
  <c r="DJ86" i="1"/>
  <c r="DK86" i="1"/>
  <c r="DL86" i="1"/>
  <c r="U86" i="1"/>
  <c r="X86" i="1"/>
  <c r="AD86" i="1"/>
  <c r="AF86" i="1"/>
  <c r="AK86" i="1"/>
  <c r="AN86" i="1"/>
  <c r="AQ86" i="1"/>
  <c r="AT86" i="1"/>
  <c r="AV86" i="1"/>
  <c r="BI86" i="1"/>
  <c r="BM86" i="1"/>
  <c r="BQ86" i="1"/>
  <c r="BW86" i="1"/>
  <c r="CS86" i="1"/>
  <c r="CT86" i="1"/>
  <c r="CU86" i="1"/>
  <c r="F87" i="1"/>
  <c r="K87" i="1"/>
  <c r="P87" i="1"/>
  <c r="BG87" i="1"/>
  <c r="BA87" i="1"/>
  <c r="DJ87" i="1"/>
  <c r="DK87" i="1"/>
  <c r="DL87" i="1"/>
  <c r="U87" i="1"/>
  <c r="X87" i="1"/>
  <c r="AD87" i="1"/>
  <c r="AF87" i="1"/>
  <c r="AK87" i="1"/>
  <c r="AN87" i="1"/>
  <c r="AQ87" i="1"/>
  <c r="AT87" i="1"/>
  <c r="AV87" i="1"/>
  <c r="BI87" i="1"/>
  <c r="BM87" i="1"/>
  <c r="BQ87" i="1"/>
  <c r="BW87" i="1"/>
  <c r="BH87" i="1"/>
  <c r="CD87" i="1"/>
  <c r="CE87" i="1"/>
  <c r="CF87" i="1"/>
  <c r="CS87" i="1"/>
  <c r="CT87" i="1"/>
  <c r="CU87" i="1"/>
  <c r="F88" i="1"/>
  <c r="K88" i="1"/>
  <c r="P88" i="1"/>
  <c r="BG88" i="1"/>
  <c r="BA88" i="1"/>
  <c r="DJ88" i="1"/>
  <c r="DK88" i="1"/>
  <c r="DL88" i="1"/>
  <c r="U88" i="1"/>
  <c r="X88" i="1"/>
  <c r="AD88" i="1"/>
  <c r="AF88" i="1"/>
  <c r="AK88" i="1"/>
  <c r="AN88" i="1"/>
  <c r="AQ88" i="1"/>
  <c r="AT88" i="1"/>
  <c r="AV88" i="1"/>
  <c r="DD88" i="1"/>
  <c r="DE88" i="1"/>
  <c r="DF88" i="1"/>
  <c r="BI88" i="1"/>
  <c r="BM88" i="1"/>
  <c r="BQ88" i="1"/>
  <c r="BW88" i="1"/>
  <c r="CS88" i="1"/>
  <c r="CT88" i="1"/>
  <c r="CU88" i="1"/>
  <c r="F89" i="1"/>
  <c r="K89" i="1"/>
  <c r="P89" i="1"/>
  <c r="BG89" i="1"/>
  <c r="BA89" i="1"/>
  <c r="U89" i="1"/>
  <c r="X89" i="1"/>
  <c r="AD89" i="1"/>
  <c r="AF89" i="1"/>
  <c r="AK89" i="1"/>
  <c r="AN89" i="1"/>
  <c r="AQ89" i="1"/>
  <c r="AT89" i="1"/>
  <c r="AV89" i="1"/>
  <c r="BI89" i="1"/>
  <c r="BM89" i="1"/>
  <c r="BQ89" i="1"/>
  <c r="BW89" i="1"/>
  <c r="CS89" i="1"/>
  <c r="CT89" i="1"/>
  <c r="CU89" i="1"/>
  <c r="F90" i="1"/>
  <c r="K90" i="1"/>
  <c r="P90" i="1"/>
  <c r="U90" i="1"/>
  <c r="X90" i="1"/>
  <c r="AD90" i="1"/>
  <c r="AF90" i="1"/>
  <c r="AK90" i="1"/>
  <c r="AN90" i="1"/>
  <c r="AQ90" i="1"/>
  <c r="AT90" i="1"/>
  <c r="AV90" i="1"/>
  <c r="BI90" i="1"/>
  <c r="BM90" i="1"/>
  <c r="BQ90" i="1"/>
  <c r="BW90" i="1"/>
  <c r="CS90" i="1"/>
  <c r="CT90" i="1"/>
  <c r="CU90" i="1"/>
  <c r="F91" i="1"/>
  <c r="K91" i="1"/>
  <c r="P91" i="1"/>
  <c r="U91" i="1"/>
  <c r="X91" i="1"/>
  <c r="AD91" i="1"/>
  <c r="AF91" i="1"/>
  <c r="AK91" i="1"/>
  <c r="AN91" i="1"/>
  <c r="AQ91" i="1"/>
  <c r="AT91" i="1"/>
  <c r="AV91" i="1"/>
  <c r="DD91" i="1"/>
  <c r="DE91" i="1"/>
  <c r="DF91" i="1"/>
  <c r="BI91" i="1"/>
  <c r="BM91" i="1"/>
  <c r="BQ91" i="1"/>
  <c r="BW91" i="1"/>
  <c r="CS91" i="1"/>
  <c r="CT91" i="1"/>
  <c r="CU91" i="1"/>
  <c r="F92" i="1"/>
  <c r="K92" i="1"/>
  <c r="P92" i="1"/>
  <c r="U92" i="1"/>
  <c r="X92" i="1"/>
  <c r="AD92" i="1"/>
  <c r="AF92" i="1"/>
  <c r="AK92" i="1"/>
  <c r="AN92" i="1"/>
  <c r="AQ92" i="1"/>
  <c r="AT92" i="1"/>
  <c r="AV92" i="1"/>
  <c r="BG92" i="1"/>
  <c r="BA92" i="1"/>
  <c r="BI92" i="1"/>
  <c r="BM92" i="1"/>
  <c r="BQ92" i="1"/>
  <c r="BW92" i="1"/>
  <c r="BH92" i="1"/>
  <c r="CS92" i="1"/>
  <c r="CT92" i="1"/>
  <c r="CU92" i="1"/>
  <c r="F93" i="1"/>
  <c r="K93" i="1"/>
  <c r="P93" i="1"/>
  <c r="U93" i="1"/>
  <c r="X93" i="1"/>
  <c r="CD93" i="1"/>
  <c r="CE93" i="1"/>
  <c r="CF93" i="1"/>
  <c r="AD93" i="1"/>
  <c r="AF93" i="1"/>
  <c r="AK93" i="1"/>
  <c r="AN93" i="1"/>
  <c r="AQ93" i="1"/>
  <c r="AT93" i="1"/>
  <c r="AV93" i="1"/>
  <c r="BI93" i="1"/>
  <c r="BM93" i="1"/>
  <c r="BQ93" i="1"/>
  <c r="BW93" i="1"/>
  <c r="CS93" i="1"/>
  <c r="CT93" i="1"/>
  <c r="CU93" i="1"/>
  <c r="F94" i="1"/>
  <c r="K94" i="1"/>
  <c r="P94" i="1"/>
  <c r="U94" i="1"/>
  <c r="X94" i="1"/>
  <c r="AD94" i="1"/>
  <c r="AF94" i="1"/>
  <c r="AK94" i="1"/>
  <c r="AN94" i="1"/>
  <c r="AQ94" i="1"/>
  <c r="AT94" i="1"/>
  <c r="AV94" i="1"/>
  <c r="BI94" i="1"/>
  <c r="BM94" i="1"/>
  <c r="BQ94" i="1"/>
  <c r="BW94" i="1"/>
  <c r="CS94" i="1"/>
  <c r="CT94" i="1"/>
  <c r="CU94" i="1"/>
  <c r="F95" i="1"/>
  <c r="P95" i="1"/>
  <c r="BG95" i="1"/>
  <c r="BA95" i="1"/>
  <c r="K95" i="1"/>
  <c r="U95" i="1"/>
  <c r="X95" i="1"/>
  <c r="AD95" i="1"/>
  <c r="AF95" i="1"/>
  <c r="AK95" i="1"/>
  <c r="AN95" i="1"/>
  <c r="AQ95" i="1"/>
  <c r="AT95" i="1"/>
  <c r="AV95" i="1"/>
  <c r="BI95" i="1"/>
  <c r="BM95" i="1"/>
  <c r="BQ95" i="1"/>
  <c r="BW95" i="1"/>
  <c r="BH95" i="1"/>
  <c r="CS95" i="1"/>
  <c r="CT95" i="1"/>
  <c r="CU95" i="1"/>
  <c r="F96" i="1"/>
  <c r="K96" i="1"/>
  <c r="P96" i="1"/>
  <c r="U96" i="1"/>
  <c r="X96" i="1"/>
  <c r="E96" i="1"/>
  <c r="AD96" i="1"/>
  <c r="AF96" i="1"/>
  <c r="AK96" i="1"/>
  <c r="AN96" i="1"/>
  <c r="AQ96" i="1"/>
  <c r="AT96" i="1"/>
  <c r="AV96" i="1"/>
  <c r="BI96" i="1"/>
  <c r="BM96" i="1"/>
  <c r="BQ96" i="1"/>
  <c r="BW96" i="1"/>
  <c r="BH96" i="1"/>
  <c r="CS96" i="1"/>
  <c r="CT96" i="1"/>
  <c r="CU96" i="1"/>
  <c r="F97" i="1"/>
  <c r="K97" i="1"/>
  <c r="P97" i="1"/>
  <c r="U97" i="1"/>
  <c r="X97" i="1"/>
  <c r="DA97" i="1"/>
  <c r="AD97" i="1"/>
  <c r="AF97" i="1"/>
  <c r="AK97" i="1"/>
  <c r="AN97" i="1"/>
  <c r="AQ97" i="1"/>
  <c r="AT97" i="1"/>
  <c r="AV97" i="1"/>
  <c r="BI97" i="1"/>
  <c r="BM97" i="1"/>
  <c r="BQ97" i="1"/>
  <c r="BW97" i="1"/>
  <c r="CS97" i="1"/>
  <c r="CT97" i="1"/>
  <c r="CU97" i="1"/>
  <c r="F98" i="1"/>
  <c r="K98" i="1"/>
  <c r="P98" i="1"/>
  <c r="U98" i="1"/>
  <c r="X98" i="1"/>
  <c r="AD98" i="1"/>
  <c r="AF98" i="1"/>
  <c r="AK98" i="1"/>
  <c r="AN98" i="1"/>
  <c r="AQ98" i="1"/>
  <c r="AT98" i="1"/>
  <c r="AV98" i="1"/>
  <c r="CH98" i="1"/>
  <c r="CI98" i="1"/>
  <c r="CJ98" i="1"/>
  <c r="BI98" i="1"/>
  <c r="BM98" i="1"/>
  <c r="BQ98" i="1"/>
  <c r="BW98" i="1"/>
  <c r="BH98" i="1"/>
  <c r="CS98" i="1"/>
  <c r="CT98" i="1"/>
  <c r="CU98" i="1"/>
  <c r="F99" i="1"/>
  <c r="K99" i="1"/>
  <c r="P99" i="1"/>
  <c r="BG99" i="1"/>
  <c r="BA99" i="1"/>
  <c r="U99" i="1"/>
  <c r="X99" i="1"/>
  <c r="AD99" i="1"/>
  <c r="AF99" i="1"/>
  <c r="AK99" i="1"/>
  <c r="AN99" i="1"/>
  <c r="AQ99" i="1"/>
  <c r="AT99" i="1"/>
  <c r="AV99" i="1"/>
  <c r="BI99" i="1"/>
  <c r="BM99" i="1"/>
  <c r="BQ99" i="1"/>
  <c r="BW99" i="1"/>
  <c r="CS99" i="1"/>
  <c r="CT99" i="1"/>
  <c r="CU99" i="1"/>
  <c r="F100" i="1"/>
  <c r="K100" i="1"/>
  <c r="P100" i="1"/>
  <c r="BG100" i="1"/>
  <c r="BA100" i="1"/>
  <c r="U100" i="1"/>
  <c r="X100" i="1"/>
  <c r="AD100" i="1"/>
  <c r="AF100" i="1"/>
  <c r="AK100" i="1"/>
  <c r="AN100" i="1"/>
  <c r="AQ100" i="1"/>
  <c r="AT100" i="1"/>
  <c r="AV100" i="1"/>
  <c r="BI100" i="1"/>
  <c r="BM100" i="1"/>
  <c r="BQ100" i="1"/>
  <c r="BW100" i="1"/>
  <c r="CS100" i="1"/>
  <c r="CT100" i="1"/>
  <c r="CU100" i="1"/>
  <c r="F101" i="1"/>
  <c r="K101" i="1"/>
  <c r="P101" i="1"/>
  <c r="U101" i="1"/>
  <c r="X101" i="1"/>
  <c r="CD101" i="1"/>
  <c r="CE101" i="1"/>
  <c r="CF101" i="1"/>
  <c r="AD101" i="1"/>
  <c r="AF101" i="1"/>
  <c r="AK101" i="1"/>
  <c r="AN101" i="1"/>
  <c r="AQ101" i="1"/>
  <c r="AT101" i="1"/>
  <c r="AV101" i="1"/>
  <c r="BI101" i="1"/>
  <c r="BM101" i="1"/>
  <c r="BQ101" i="1"/>
  <c r="BW101" i="1"/>
  <c r="CS101" i="1"/>
  <c r="CT101" i="1"/>
  <c r="CU101" i="1"/>
  <c r="F102" i="1"/>
  <c r="K102" i="1"/>
  <c r="P102" i="1"/>
  <c r="BG102" i="1"/>
  <c r="BA102" i="1"/>
  <c r="U102" i="1"/>
  <c r="X102" i="1"/>
  <c r="CD102" i="1"/>
  <c r="CE102" i="1"/>
  <c r="CF102" i="1"/>
  <c r="AD102" i="1"/>
  <c r="AF102" i="1"/>
  <c r="AK102" i="1"/>
  <c r="AN102" i="1"/>
  <c r="AQ102" i="1"/>
  <c r="AT102" i="1"/>
  <c r="AV102" i="1"/>
  <c r="BI102" i="1"/>
  <c r="BM102" i="1"/>
  <c r="BQ102" i="1"/>
  <c r="BW102" i="1"/>
  <c r="CS102" i="1"/>
  <c r="CT102" i="1"/>
  <c r="CU102" i="1"/>
  <c r="F103" i="1"/>
  <c r="P103" i="1"/>
  <c r="BG103" i="1"/>
  <c r="BA103" i="1"/>
  <c r="K103" i="1"/>
  <c r="U103" i="1"/>
  <c r="X103" i="1"/>
  <c r="AD103" i="1"/>
  <c r="AF103" i="1"/>
  <c r="AK103" i="1"/>
  <c r="AN103" i="1"/>
  <c r="AQ103" i="1"/>
  <c r="AT103" i="1"/>
  <c r="AV103" i="1"/>
  <c r="BI103" i="1"/>
  <c r="BM103" i="1"/>
  <c r="BQ103" i="1"/>
  <c r="BW103" i="1"/>
  <c r="CS103" i="1"/>
  <c r="CT103" i="1"/>
  <c r="CU103" i="1"/>
  <c r="F104" i="1"/>
  <c r="K104" i="1"/>
  <c r="P104" i="1"/>
  <c r="BG104" i="1"/>
  <c r="BA104" i="1"/>
  <c r="DJ104" i="1"/>
  <c r="DK104" i="1"/>
  <c r="DL104" i="1"/>
  <c r="U104" i="1"/>
  <c r="X104" i="1"/>
  <c r="AD104" i="1"/>
  <c r="AF104" i="1"/>
  <c r="AK104" i="1"/>
  <c r="AN104" i="1"/>
  <c r="AQ104" i="1"/>
  <c r="AT104" i="1"/>
  <c r="AV104" i="1"/>
  <c r="BI104" i="1"/>
  <c r="BM104" i="1"/>
  <c r="BQ104" i="1"/>
  <c r="BW104" i="1"/>
  <c r="BH104" i="1"/>
  <c r="CS104" i="1"/>
  <c r="CT104" i="1"/>
  <c r="CU104" i="1"/>
  <c r="F105" i="1"/>
  <c r="P105" i="1"/>
  <c r="BG105" i="1"/>
  <c r="BA105" i="1"/>
  <c r="K105" i="1"/>
  <c r="U105" i="1"/>
  <c r="X105" i="1"/>
  <c r="AD105" i="1"/>
  <c r="AF105" i="1"/>
  <c r="AK105" i="1"/>
  <c r="AN105" i="1"/>
  <c r="AQ105" i="1"/>
  <c r="AT105" i="1"/>
  <c r="AV105" i="1"/>
  <c r="BI105" i="1"/>
  <c r="BM105" i="1"/>
  <c r="BQ105" i="1"/>
  <c r="BW105" i="1"/>
  <c r="CS105" i="1"/>
  <c r="CT105" i="1"/>
  <c r="CU105" i="1"/>
  <c r="F106" i="1"/>
  <c r="K106" i="1"/>
  <c r="P106" i="1"/>
  <c r="U106" i="1"/>
  <c r="X106" i="1"/>
  <c r="AD106" i="1"/>
  <c r="AF106" i="1"/>
  <c r="AK106" i="1"/>
  <c r="AN106" i="1"/>
  <c r="AQ106" i="1"/>
  <c r="AT106" i="1"/>
  <c r="AV106" i="1"/>
  <c r="BI106" i="1"/>
  <c r="BM106" i="1"/>
  <c r="BQ106" i="1"/>
  <c r="BW106" i="1"/>
  <c r="CS106" i="1"/>
  <c r="CT106" i="1"/>
  <c r="CU106" i="1"/>
  <c r="F107" i="1"/>
  <c r="P107" i="1"/>
  <c r="BG107" i="1"/>
  <c r="BA107" i="1"/>
  <c r="K107" i="1"/>
  <c r="U107" i="1"/>
  <c r="X107" i="1"/>
  <c r="AD107" i="1"/>
  <c r="AF107" i="1"/>
  <c r="AK107" i="1"/>
  <c r="AN107" i="1"/>
  <c r="AQ107" i="1"/>
  <c r="AT107" i="1"/>
  <c r="AV107" i="1"/>
  <c r="BI107" i="1"/>
  <c r="BM107" i="1"/>
  <c r="BQ107" i="1"/>
  <c r="BW107" i="1"/>
  <c r="CS107" i="1"/>
  <c r="CT107" i="1"/>
  <c r="CU107" i="1"/>
  <c r="F108" i="1"/>
  <c r="P108" i="1"/>
  <c r="BG108" i="1"/>
  <c r="BA108" i="1"/>
  <c r="DJ108" i="1"/>
  <c r="DK108" i="1"/>
  <c r="DL108" i="1"/>
  <c r="K108" i="1"/>
  <c r="U108" i="1"/>
  <c r="X108" i="1"/>
  <c r="AD108" i="1"/>
  <c r="AF108" i="1"/>
  <c r="AK108" i="1"/>
  <c r="AN108" i="1"/>
  <c r="AQ108" i="1"/>
  <c r="AT108" i="1"/>
  <c r="AV108" i="1"/>
  <c r="BI108" i="1"/>
  <c r="BM108" i="1"/>
  <c r="BQ108" i="1"/>
  <c r="BW108" i="1"/>
  <c r="CS108" i="1"/>
  <c r="CT108" i="1"/>
  <c r="CU108" i="1"/>
  <c r="F109" i="1"/>
  <c r="K109" i="1"/>
  <c r="P109" i="1"/>
  <c r="U109" i="1"/>
  <c r="X109" i="1"/>
  <c r="AD109" i="1"/>
  <c r="AF109" i="1"/>
  <c r="AK109" i="1"/>
  <c r="AN109" i="1"/>
  <c r="AQ109" i="1"/>
  <c r="AT109" i="1"/>
  <c r="AV109" i="1"/>
  <c r="BI109" i="1"/>
  <c r="BM109" i="1"/>
  <c r="BQ109" i="1"/>
  <c r="BW109" i="1"/>
  <c r="CS109" i="1"/>
  <c r="CT109" i="1"/>
  <c r="CU109" i="1"/>
  <c r="F110" i="1"/>
  <c r="K110" i="1"/>
  <c r="P110" i="1"/>
  <c r="U110" i="1"/>
  <c r="X110" i="1"/>
  <c r="AD110" i="1"/>
  <c r="AF110" i="1"/>
  <c r="AK110" i="1"/>
  <c r="AN110" i="1"/>
  <c r="AQ110" i="1"/>
  <c r="AT110" i="1"/>
  <c r="AV110" i="1"/>
  <c r="BI110" i="1"/>
  <c r="BM110" i="1"/>
  <c r="BQ110" i="1"/>
  <c r="BW110" i="1"/>
  <c r="CS110" i="1"/>
  <c r="CT110" i="1"/>
  <c r="CU110" i="1"/>
  <c r="F111" i="1"/>
  <c r="K111" i="1"/>
  <c r="P111" i="1"/>
  <c r="BG111" i="1"/>
  <c r="BA111" i="1"/>
  <c r="U111" i="1"/>
  <c r="X111" i="1"/>
  <c r="AD111" i="1"/>
  <c r="AF111" i="1"/>
  <c r="AK111" i="1"/>
  <c r="AN111" i="1"/>
  <c r="AQ111" i="1"/>
  <c r="AT111" i="1"/>
  <c r="AV111" i="1"/>
  <c r="BI111" i="1"/>
  <c r="BM111" i="1"/>
  <c r="BQ111" i="1"/>
  <c r="BW111" i="1"/>
  <c r="CS111" i="1"/>
  <c r="CT111" i="1"/>
  <c r="CU111" i="1"/>
  <c r="F112" i="1"/>
  <c r="P112" i="1"/>
  <c r="BG112" i="1"/>
  <c r="BA112" i="1"/>
  <c r="DJ112" i="1"/>
  <c r="DK112" i="1"/>
  <c r="DL112" i="1"/>
  <c r="K112" i="1"/>
  <c r="U112" i="1"/>
  <c r="X112" i="1"/>
  <c r="AD112" i="1"/>
  <c r="AF112" i="1"/>
  <c r="AK112" i="1"/>
  <c r="AN112" i="1"/>
  <c r="AQ112" i="1"/>
  <c r="AT112" i="1"/>
  <c r="AV112" i="1"/>
  <c r="BI112" i="1"/>
  <c r="BM112" i="1"/>
  <c r="BQ112" i="1"/>
  <c r="BW112" i="1"/>
  <c r="CS112" i="1"/>
  <c r="CT112" i="1"/>
  <c r="CU112" i="1"/>
  <c r="F113" i="1"/>
  <c r="K113" i="1"/>
  <c r="P113" i="1"/>
  <c r="U113" i="1"/>
  <c r="X113" i="1"/>
  <c r="AD113" i="1"/>
  <c r="AF113" i="1"/>
  <c r="AK113" i="1"/>
  <c r="AN113" i="1"/>
  <c r="AQ113" i="1"/>
  <c r="AT113" i="1"/>
  <c r="AV113" i="1"/>
  <c r="BI113" i="1"/>
  <c r="BM113" i="1"/>
  <c r="BQ113" i="1"/>
  <c r="BW113" i="1"/>
  <c r="CS113" i="1"/>
  <c r="CT113" i="1"/>
  <c r="CU113" i="1"/>
  <c r="F114" i="1"/>
  <c r="P114" i="1"/>
  <c r="BG114" i="1"/>
  <c r="BA114" i="1"/>
  <c r="K114" i="1"/>
  <c r="U114" i="1"/>
  <c r="X114" i="1"/>
  <c r="AD114" i="1"/>
  <c r="AF114" i="1"/>
  <c r="AK114" i="1"/>
  <c r="AN114" i="1"/>
  <c r="AQ114" i="1"/>
  <c r="AT114" i="1"/>
  <c r="AV114" i="1"/>
  <c r="BI114" i="1"/>
  <c r="BM114" i="1"/>
  <c r="BQ114" i="1"/>
  <c r="BW114" i="1"/>
  <c r="CS114" i="1"/>
  <c r="CT114" i="1"/>
  <c r="CU114" i="1"/>
  <c r="F115" i="1"/>
  <c r="K115" i="1"/>
  <c r="P115" i="1"/>
  <c r="U115" i="1"/>
  <c r="X115" i="1"/>
  <c r="CD115" i="1"/>
  <c r="CE115" i="1"/>
  <c r="CF115" i="1"/>
  <c r="AD115" i="1"/>
  <c r="AF115" i="1"/>
  <c r="AK115" i="1"/>
  <c r="AN115" i="1"/>
  <c r="AQ115" i="1"/>
  <c r="AT115" i="1"/>
  <c r="AV115" i="1"/>
  <c r="BG115" i="1"/>
  <c r="BA115" i="1"/>
  <c r="BI115" i="1"/>
  <c r="BM115" i="1"/>
  <c r="BQ115" i="1"/>
  <c r="BW115" i="1"/>
  <c r="CS115" i="1"/>
  <c r="CT115" i="1"/>
  <c r="CU115" i="1"/>
  <c r="F116" i="1"/>
  <c r="K116" i="1"/>
  <c r="P116" i="1"/>
  <c r="U116" i="1"/>
  <c r="X116" i="1"/>
  <c r="AD116" i="1"/>
  <c r="AF116" i="1"/>
  <c r="AK116" i="1"/>
  <c r="AN116" i="1"/>
  <c r="AQ116" i="1"/>
  <c r="AT116" i="1"/>
  <c r="AV116" i="1"/>
  <c r="BI116" i="1"/>
  <c r="BM116" i="1"/>
  <c r="BQ116" i="1"/>
  <c r="BW116" i="1"/>
  <c r="CS116" i="1"/>
  <c r="CT116" i="1"/>
  <c r="CU116" i="1"/>
  <c r="F117" i="1"/>
  <c r="K117" i="1"/>
  <c r="P117" i="1"/>
  <c r="U117" i="1"/>
  <c r="X117" i="1"/>
  <c r="CD117" i="1"/>
  <c r="CE117" i="1"/>
  <c r="CF117" i="1"/>
  <c r="AD117" i="1"/>
  <c r="AF117" i="1"/>
  <c r="AK117" i="1"/>
  <c r="AN117" i="1"/>
  <c r="AQ117" i="1"/>
  <c r="AT117" i="1"/>
  <c r="AV117" i="1"/>
  <c r="BI117" i="1"/>
  <c r="BM117" i="1"/>
  <c r="BQ117" i="1"/>
  <c r="BW117" i="1"/>
  <c r="CS117" i="1"/>
  <c r="CT117" i="1"/>
  <c r="CU117" i="1"/>
  <c r="F118" i="1"/>
  <c r="K118" i="1"/>
  <c r="P118" i="1"/>
  <c r="U118" i="1"/>
  <c r="X118" i="1"/>
  <c r="E118" i="1"/>
  <c r="AD118" i="1"/>
  <c r="AF118" i="1"/>
  <c r="AK118" i="1"/>
  <c r="AN118" i="1"/>
  <c r="AQ118" i="1"/>
  <c r="AT118" i="1"/>
  <c r="AV118" i="1"/>
  <c r="BI118" i="1"/>
  <c r="BM118" i="1"/>
  <c r="BQ118" i="1"/>
  <c r="BW118" i="1"/>
  <c r="CS118" i="1"/>
  <c r="CT118" i="1"/>
  <c r="CU118" i="1"/>
  <c r="F119" i="1"/>
  <c r="K119" i="1"/>
  <c r="P119" i="1"/>
  <c r="U119" i="1"/>
  <c r="X119" i="1"/>
  <c r="AD119" i="1"/>
  <c r="AF119" i="1"/>
  <c r="AK119" i="1"/>
  <c r="AN119" i="1"/>
  <c r="AQ119" i="1"/>
  <c r="AT119" i="1"/>
  <c r="AV119" i="1"/>
  <c r="BI119" i="1"/>
  <c r="BM119" i="1"/>
  <c r="BQ119" i="1"/>
  <c r="BW119" i="1"/>
  <c r="CS119" i="1"/>
  <c r="CT119" i="1"/>
  <c r="CU119" i="1"/>
  <c r="F120" i="1"/>
  <c r="K120" i="1"/>
  <c r="P120" i="1"/>
  <c r="U120" i="1"/>
  <c r="X120" i="1"/>
  <c r="AD120" i="1"/>
  <c r="AF120" i="1"/>
  <c r="AK120" i="1"/>
  <c r="AN120" i="1"/>
  <c r="AQ120" i="1"/>
  <c r="AT120" i="1"/>
  <c r="AV120" i="1"/>
  <c r="CH120" i="1"/>
  <c r="CI120" i="1"/>
  <c r="CJ120" i="1"/>
  <c r="BI120" i="1"/>
  <c r="BM120" i="1"/>
  <c r="BQ120" i="1"/>
  <c r="BW120" i="1"/>
  <c r="CS120" i="1"/>
  <c r="CT120" i="1"/>
  <c r="CU120" i="1"/>
  <c r="F121" i="1"/>
  <c r="K121" i="1"/>
  <c r="P121" i="1"/>
  <c r="U121" i="1"/>
  <c r="X121" i="1"/>
  <c r="AD121" i="1"/>
  <c r="AF121" i="1"/>
  <c r="AK121" i="1"/>
  <c r="AN121" i="1"/>
  <c r="AQ121" i="1"/>
  <c r="AT121" i="1"/>
  <c r="AV121" i="1"/>
  <c r="BI121" i="1"/>
  <c r="BM121" i="1"/>
  <c r="BQ121" i="1"/>
  <c r="BW121" i="1"/>
  <c r="CS121" i="1"/>
  <c r="CT121" i="1"/>
  <c r="CU121" i="1"/>
  <c r="F122" i="1"/>
  <c r="K122" i="1"/>
  <c r="P122" i="1"/>
  <c r="U122" i="1"/>
  <c r="X122" i="1"/>
  <c r="AD122" i="1"/>
  <c r="AF122" i="1"/>
  <c r="AK122" i="1"/>
  <c r="AN122" i="1"/>
  <c r="AQ122" i="1"/>
  <c r="AT122" i="1"/>
  <c r="AV122" i="1"/>
  <c r="DD122" i="1"/>
  <c r="DE122" i="1"/>
  <c r="DF122" i="1"/>
  <c r="BI122" i="1"/>
  <c r="BM122" i="1"/>
  <c r="BQ122" i="1"/>
  <c r="BW122" i="1"/>
  <c r="CS122" i="1"/>
  <c r="CT122" i="1"/>
  <c r="CU122" i="1"/>
  <c r="F123" i="1"/>
  <c r="K123" i="1"/>
  <c r="P123" i="1"/>
  <c r="U123" i="1"/>
  <c r="X123" i="1"/>
  <c r="AD123" i="1"/>
  <c r="AF123" i="1"/>
  <c r="AK123" i="1"/>
  <c r="AN123" i="1"/>
  <c r="AQ123" i="1"/>
  <c r="AT123" i="1"/>
  <c r="AV123" i="1"/>
  <c r="BI123" i="1"/>
  <c r="BM123" i="1"/>
  <c r="BQ123" i="1"/>
  <c r="BW123" i="1"/>
  <c r="CS123" i="1"/>
  <c r="CT123" i="1"/>
  <c r="CU123" i="1"/>
  <c r="F124" i="1"/>
  <c r="K124" i="1"/>
  <c r="P124" i="1"/>
  <c r="BG124" i="1"/>
  <c r="BA124" i="1"/>
  <c r="DJ124" i="1"/>
  <c r="DK124" i="1"/>
  <c r="DL124" i="1"/>
  <c r="U124" i="1"/>
  <c r="X124" i="1"/>
  <c r="AD124" i="1"/>
  <c r="AF124" i="1"/>
  <c r="AK124" i="1"/>
  <c r="AN124" i="1"/>
  <c r="AQ124" i="1"/>
  <c r="AT124" i="1"/>
  <c r="AV124" i="1"/>
  <c r="BI124" i="1"/>
  <c r="BM124" i="1"/>
  <c r="BQ124" i="1"/>
  <c r="BW124" i="1"/>
  <c r="CS124" i="1"/>
  <c r="CT124" i="1"/>
  <c r="CU124" i="1"/>
  <c r="F125" i="1"/>
  <c r="K125" i="1"/>
  <c r="P125" i="1"/>
  <c r="U125" i="1"/>
  <c r="X125" i="1"/>
  <c r="DA125" i="1"/>
  <c r="AD125" i="1"/>
  <c r="AF125" i="1"/>
  <c r="AK125" i="1"/>
  <c r="AN125" i="1"/>
  <c r="AQ125" i="1"/>
  <c r="AT125" i="1"/>
  <c r="AV125" i="1"/>
  <c r="BI125" i="1"/>
  <c r="BM125" i="1"/>
  <c r="BQ125" i="1"/>
  <c r="BW125" i="1"/>
  <c r="CS125" i="1"/>
  <c r="CT125" i="1"/>
  <c r="CU125" i="1"/>
  <c r="F126" i="1"/>
  <c r="K126" i="1"/>
  <c r="P126" i="1"/>
  <c r="U126" i="1"/>
  <c r="X126" i="1"/>
  <c r="AD126" i="1"/>
  <c r="AF126" i="1"/>
  <c r="AK126" i="1"/>
  <c r="AN126" i="1"/>
  <c r="AQ126" i="1"/>
  <c r="AT126" i="1"/>
  <c r="AV126" i="1"/>
  <c r="BI126" i="1"/>
  <c r="BM126" i="1"/>
  <c r="BQ126" i="1"/>
  <c r="BW126" i="1"/>
  <c r="CS126" i="1"/>
  <c r="CT126" i="1"/>
  <c r="CU126" i="1"/>
  <c r="F127" i="1"/>
  <c r="K127" i="1"/>
  <c r="P127" i="1"/>
  <c r="BG127" i="1"/>
  <c r="BA127" i="1"/>
  <c r="U127" i="1"/>
  <c r="X127" i="1"/>
  <c r="AD127" i="1"/>
  <c r="AF127" i="1"/>
  <c r="AK127" i="1"/>
  <c r="AN127" i="1"/>
  <c r="AQ127" i="1"/>
  <c r="AT127" i="1"/>
  <c r="AV127" i="1"/>
  <c r="BI127" i="1"/>
  <c r="BM127" i="1"/>
  <c r="BQ127" i="1"/>
  <c r="BW127" i="1"/>
  <c r="CS127" i="1"/>
  <c r="CT127" i="1"/>
  <c r="CU127" i="1"/>
  <c r="F128" i="1"/>
  <c r="K128" i="1"/>
  <c r="P128" i="1"/>
  <c r="U128" i="1"/>
  <c r="X128" i="1"/>
  <c r="CD128" i="1"/>
  <c r="CE128" i="1"/>
  <c r="CF128" i="1"/>
  <c r="AD128" i="1"/>
  <c r="AF128" i="1"/>
  <c r="AK128" i="1"/>
  <c r="AN128" i="1"/>
  <c r="AQ128" i="1"/>
  <c r="AT128" i="1"/>
  <c r="AV128" i="1"/>
  <c r="BI128" i="1"/>
  <c r="BM128" i="1"/>
  <c r="BQ128" i="1"/>
  <c r="BW128" i="1"/>
  <c r="CS128" i="1"/>
  <c r="CT128" i="1"/>
  <c r="CU128" i="1"/>
  <c r="F129" i="1"/>
  <c r="K129" i="1"/>
  <c r="P129" i="1"/>
  <c r="U129" i="1"/>
  <c r="X129" i="1"/>
  <c r="AD129" i="1"/>
  <c r="AF129" i="1"/>
  <c r="AK129" i="1"/>
  <c r="AN129" i="1"/>
  <c r="AQ129" i="1"/>
  <c r="AT129" i="1"/>
  <c r="AV129" i="1"/>
  <c r="DD129" i="1"/>
  <c r="DE129" i="1"/>
  <c r="DF129" i="1"/>
  <c r="BI129" i="1"/>
  <c r="BM129" i="1"/>
  <c r="BQ129" i="1"/>
  <c r="BW129" i="1"/>
  <c r="CS129" i="1"/>
  <c r="CT129" i="1"/>
  <c r="CU129" i="1"/>
  <c r="F130" i="1"/>
  <c r="K130" i="1"/>
  <c r="P130" i="1"/>
  <c r="U130" i="1"/>
  <c r="X130" i="1"/>
  <c r="E130" i="1"/>
  <c r="AD130" i="1"/>
  <c r="AF130" i="1"/>
  <c r="AK130" i="1"/>
  <c r="AN130" i="1"/>
  <c r="AQ130" i="1"/>
  <c r="AT130" i="1"/>
  <c r="AV130" i="1"/>
  <c r="BI130" i="1"/>
  <c r="BM130" i="1"/>
  <c r="BQ130" i="1"/>
  <c r="BW130" i="1"/>
  <c r="CS130" i="1"/>
  <c r="CT130" i="1"/>
  <c r="CU130" i="1"/>
  <c r="CI41" i="10"/>
  <c r="CJ41" i="10"/>
  <c r="CK41" i="10"/>
  <c r="AC53" i="10"/>
  <c r="DE53" i="10"/>
  <c r="DF53" i="10"/>
  <c r="DG53" i="10"/>
  <c r="CI72" i="10"/>
  <c r="CJ72" i="10"/>
  <c r="CK72" i="10"/>
  <c r="BH2" i="10"/>
  <c r="DE4" i="10"/>
  <c r="DF4" i="10"/>
  <c r="DG4" i="10"/>
  <c r="CE7" i="10"/>
  <c r="CF7" i="10"/>
  <c r="CG7" i="10"/>
  <c r="CI7" i="10"/>
  <c r="CJ7" i="10"/>
  <c r="CK7" i="10"/>
  <c r="AC8" i="10"/>
  <c r="BG15" i="10"/>
  <c r="BA15" i="10"/>
  <c r="BH16" i="10"/>
  <c r="AZ16" i="10"/>
  <c r="BH23" i="10"/>
  <c r="DB24" i="10"/>
  <c r="DC24" i="10"/>
  <c r="DD24" i="10"/>
  <c r="CI24" i="10"/>
  <c r="CJ24" i="10"/>
  <c r="CK24" i="10"/>
  <c r="BH24" i="10"/>
  <c r="AZ24" i="10"/>
  <c r="CE24" i="10"/>
  <c r="CF24" i="10"/>
  <c r="CG24" i="10"/>
  <c r="E27" i="10"/>
  <c r="BH29" i="10"/>
  <c r="DE30" i="10"/>
  <c r="DF30" i="10"/>
  <c r="DG30" i="10"/>
  <c r="BH31" i="10"/>
  <c r="BH33" i="10"/>
  <c r="DB40" i="10"/>
  <c r="DC40" i="10"/>
  <c r="DD40" i="10"/>
  <c r="CE44" i="10"/>
  <c r="CF44" i="10"/>
  <c r="CG44" i="10"/>
  <c r="BH49" i="10"/>
  <c r="BH51" i="10"/>
  <c r="CE51" i="10"/>
  <c r="CF51" i="10"/>
  <c r="CG51" i="10"/>
  <c r="CI52" i="10"/>
  <c r="CJ52" i="10"/>
  <c r="CK52" i="10"/>
  <c r="BH54" i="10"/>
  <c r="BH65" i="10"/>
  <c r="DE68" i="10"/>
  <c r="DF68" i="10"/>
  <c r="DG68" i="10"/>
  <c r="BG70" i="10"/>
  <c r="BA70" i="10"/>
  <c r="BH70" i="10"/>
  <c r="AZ70" i="10"/>
  <c r="DC74" i="10"/>
  <c r="DD74" i="10"/>
  <c r="BH74" i="10"/>
  <c r="E84" i="10"/>
  <c r="E89" i="10"/>
  <c r="DE89" i="10"/>
  <c r="DF89" i="10"/>
  <c r="DG89" i="10"/>
  <c r="CE90" i="10"/>
  <c r="CF90" i="10"/>
  <c r="CG90" i="10"/>
  <c r="CE94" i="10"/>
  <c r="CF94" i="10"/>
  <c r="CG94" i="10"/>
  <c r="DB111" i="10"/>
  <c r="DC111" i="10"/>
  <c r="DD111" i="10"/>
  <c r="BH113" i="10"/>
  <c r="E126" i="10"/>
  <c r="DC127" i="10"/>
  <c r="DD127" i="10"/>
  <c r="E130" i="10"/>
  <c r="D130" i="10"/>
  <c r="E97" i="10"/>
  <c r="DE99" i="10"/>
  <c r="DF99" i="10"/>
  <c r="DG99" i="10"/>
  <c r="AC99" i="10"/>
  <c r="BG102" i="10"/>
  <c r="BA102" i="10"/>
  <c r="DB102" i="10"/>
  <c r="CE102" i="10"/>
  <c r="CF102" i="10"/>
  <c r="CG102" i="10"/>
  <c r="BG121" i="10"/>
  <c r="BA121" i="10"/>
  <c r="E121" i="10"/>
  <c r="DE2" i="10"/>
  <c r="DF2" i="10"/>
  <c r="DG2" i="10"/>
  <c r="BG4" i="10"/>
  <c r="BA4" i="10"/>
  <c r="DK4" i="10"/>
  <c r="DL4" i="10"/>
  <c r="DM4" i="10"/>
  <c r="DE5" i="10"/>
  <c r="DF5" i="10"/>
  <c r="DG5" i="10"/>
  <c r="DB8" i="10"/>
  <c r="DC8" i="10"/>
  <c r="DD8" i="10"/>
  <c r="DB12" i="10"/>
  <c r="DC12" i="10"/>
  <c r="DD12" i="10"/>
  <c r="DB15" i="10"/>
  <c r="DC15" i="10"/>
  <c r="DD15" i="10"/>
  <c r="DE15" i="10"/>
  <c r="DF15" i="10"/>
  <c r="DG15" i="10"/>
  <c r="BG19" i="10"/>
  <c r="BA19" i="10"/>
  <c r="DK19" i="10"/>
  <c r="DL19" i="10"/>
  <c r="DM19" i="10"/>
  <c r="CI21" i="10"/>
  <c r="CJ21" i="10"/>
  <c r="CK21" i="10"/>
  <c r="DE26" i="10"/>
  <c r="DF26" i="10"/>
  <c r="DG26" i="10"/>
  <c r="BH26" i="10"/>
  <c r="BG28" i="10"/>
  <c r="BA28" i="10"/>
  <c r="DE29" i="10"/>
  <c r="DF29" i="10"/>
  <c r="DG29" i="10"/>
  <c r="DE37" i="10"/>
  <c r="DF37" i="10"/>
  <c r="DG37" i="10"/>
  <c r="BG39" i="10"/>
  <c r="BA39" i="10"/>
  <c r="DE41" i="10"/>
  <c r="DF41" i="10"/>
  <c r="DG41" i="10"/>
  <c r="BH41" i="10"/>
  <c r="DB44" i="10"/>
  <c r="DC44" i="10"/>
  <c r="DD44" i="10"/>
  <c r="BG47" i="10"/>
  <c r="BA47" i="10"/>
  <c r="BH48" i="10"/>
  <c r="DE52" i="10"/>
  <c r="DF52" i="10"/>
  <c r="DG52" i="10"/>
  <c r="CI64" i="10"/>
  <c r="CJ64" i="10"/>
  <c r="CK64" i="10"/>
  <c r="CE68" i="10"/>
  <c r="CF68" i="10"/>
  <c r="CG68" i="10"/>
  <c r="BG107" i="10"/>
  <c r="BA107" i="10"/>
  <c r="BH107" i="10"/>
  <c r="DH107" i="10"/>
  <c r="DI107" i="10"/>
  <c r="DJ107" i="10"/>
  <c r="DB107" i="10"/>
  <c r="DC107" i="10"/>
  <c r="DD107" i="10"/>
  <c r="BH124" i="10"/>
  <c r="DE128" i="10"/>
  <c r="DF128" i="10"/>
  <c r="DG128" i="10"/>
  <c r="AC128" i="10"/>
  <c r="BG5" i="10"/>
  <c r="BA5" i="10"/>
  <c r="DE28" i="10"/>
  <c r="DF28" i="10"/>
  <c r="DG28" i="10"/>
  <c r="CI36" i="10"/>
  <c r="CJ36" i="10"/>
  <c r="CK36" i="10"/>
  <c r="AC57" i="10"/>
  <c r="E2" i="10"/>
  <c r="AC3" i="10"/>
  <c r="D3" i="10"/>
  <c r="BH8" i="10"/>
  <c r="DE9" i="10"/>
  <c r="DF9" i="10"/>
  <c r="DG9" i="10"/>
  <c r="BH12" i="10"/>
  <c r="AZ12" i="10"/>
  <c r="BH13" i="10"/>
  <c r="CI15" i="10"/>
  <c r="CJ15" i="10"/>
  <c r="CK15" i="10"/>
  <c r="DE20" i="10"/>
  <c r="DF20" i="10"/>
  <c r="DG20" i="10"/>
  <c r="CI20" i="10"/>
  <c r="CJ20" i="10"/>
  <c r="CK20" i="10"/>
  <c r="E23" i="10"/>
  <c r="BH27" i="10"/>
  <c r="CI28" i="10"/>
  <c r="CJ28" i="10"/>
  <c r="CK28" i="10"/>
  <c r="DB28" i="10"/>
  <c r="DC28" i="10"/>
  <c r="DD28" i="10"/>
  <c r="E31" i="10"/>
  <c r="BG35" i="10"/>
  <c r="BA35" i="10"/>
  <c r="AC36" i="10"/>
  <c r="CI37" i="10"/>
  <c r="CJ37" i="10"/>
  <c r="CK37" i="10"/>
  <c r="DE39" i="10"/>
  <c r="DF39" i="10"/>
  <c r="DG39" i="10"/>
  <c r="DE42" i="10"/>
  <c r="DF42" i="10"/>
  <c r="DG42" i="10"/>
  <c r="DB43" i="10"/>
  <c r="DC43" i="10"/>
  <c r="DD43" i="10"/>
  <c r="DE45" i="10"/>
  <c r="DF45" i="10"/>
  <c r="DG45" i="10"/>
  <c r="CI48" i="10"/>
  <c r="CJ48" i="10"/>
  <c r="CK48" i="10"/>
  <c r="BG53" i="10"/>
  <c r="BA53" i="10"/>
  <c r="DK53" i="10"/>
  <c r="DL53" i="10"/>
  <c r="DM53" i="10"/>
  <c r="BG59" i="10"/>
  <c r="BA59" i="10"/>
  <c r="DK59" i="10"/>
  <c r="DL59" i="10"/>
  <c r="DM59" i="10"/>
  <c r="E59" i="10"/>
  <c r="AC64" i="10"/>
  <c r="BG66" i="10"/>
  <c r="BA66" i="10"/>
  <c r="AC72" i="10"/>
  <c r="DB88" i="10"/>
  <c r="DC88" i="10"/>
  <c r="DD88" i="10"/>
  <c r="E88" i="10"/>
  <c r="CI99" i="10"/>
  <c r="CJ99" i="10"/>
  <c r="CK99" i="10"/>
  <c r="E101" i="10"/>
  <c r="AC124" i="10"/>
  <c r="E51" i="10"/>
  <c r="DB52" i="10"/>
  <c r="DC52" i="10"/>
  <c r="DD52" i="10"/>
  <c r="BH52" i="10"/>
  <c r="DH52" i="10"/>
  <c r="DI52" i="10"/>
  <c r="DJ52" i="10"/>
  <c r="BH53" i="10"/>
  <c r="BG56" i="10"/>
  <c r="BA56" i="10"/>
  <c r="DB56" i="10"/>
  <c r="DC56" i="10"/>
  <c r="DD56" i="10"/>
  <c r="DB60" i="10"/>
  <c r="DC60" i="10"/>
  <c r="DD60" i="10"/>
  <c r="BG63" i="10"/>
  <c r="BA63" i="10"/>
  <c r="BH64" i="10"/>
  <c r="AC69" i="10"/>
  <c r="CI69" i="10"/>
  <c r="CJ69" i="10"/>
  <c r="CK69" i="10"/>
  <c r="DE70" i="10"/>
  <c r="DF70" i="10"/>
  <c r="DG70" i="10"/>
  <c r="BG72" i="10"/>
  <c r="BA72" i="10"/>
  <c r="DE72" i="10"/>
  <c r="DF72" i="10"/>
  <c r="DG72" i="10"/>
  <c r="BG77" i="10"/>
  <c r="BA77" i="10"/>
  <c r="DK77" i="10"/>
  <c r="DL77" i="10"/>
  <c r="DM77" i="10"/>
  <c r="DB78" i="10"/>
  <c r="DC78" i="10"/>
  <c r="DD78" i="10"/>
  <c r="BG81" i="10"/>
  <c r="BA81" i="10"/>
  <c r="DB82" i="10"/>
  <c r="DC82" i="10"/>
  <c r="DD82" i="10"/>
  <c r="BG85" i="10"/>
  <c r="BA85" i="10"/>
  <c r="BH88" i="10"/>
  <c r="BH89" i="10"/>
  <c r="CI91" i="10"/>
  <c r="CJ91" i="10"/>
  <c r="CK91" i="10"/>
  <c r="DB94" i="10"/>
  <c r="DC94" i="10"/>
  <c r="DD94" i="10"/>
  <c r="BH97" i="10"/>
  <c r="DE100" i="10"/>
  <c r="DF100" i="10"/>
  <c r="DG100" i="10"/>
  <c r="BH104" i="10"/>
  <c r="AC106" i="10"/>
  <c r="CE107" i="10"/>
  <c r="CF107" i="10"/>
  <c r="CG107" i="10"/>
  <c r="CI107" i="10"/>
  <c r="CJ107" i="10"/>
  <c r="CK107" i="10"/>
  <c r="CE111" i="10"/>
  <c r="CF111" i="10"/>
  <c r="CG111" i="10"/>
  <c r="BG117" i="10"/>
  <c r="BA117" i="10"/>
  <c r="BH123" i="10"/>
  <c r="BG124" i="10"/>
  <c r="BA124" i="10"/>
  <c r="DH124" i="10"/>
  <c r="DI124" i="10"/>
  <c r="DJ124" i="10"/>
  <c r="DE129" i="10"/>
  <c r="DF129" i="10"/>
  <c r="DG129" i="10"/>
  <c r="DB131" i="10"/>
  <c r="DC131" i="10"/>
  <c r="DD131" i="10"/>
  <c r="CI53" i="10"/>
  <c r="CJ53" i="10"/>
  <c r="CK53" i="10"/>
  <c r="E54" i="10"/>
  <c r="BG54" i="10"/>
  <c r="BA54" i="10"/>
  <c r="E55" i="10"/>
  <c r="CI56" i="10"/>
  <c r="CJ56" i="10"/>
  <c r="CK56" i="10"/>
  <c r="CE56" i="10"/>
  <c r="CF56" i="10"/>
  <c r="CG56" i="10"/>
  <c r="DE56" i="10"/>
  <c r="DF56" i="10"/>
  <c r="DG56" i="10"/>
  <c r="DB59" i="10"/>
  <c r="DC59" i="10"/>
  <c r="DD59" i="10"/>
  <c r="DE64" i="10"/>
  <c r="DF64" i="10"/>
  <c r="DG64" i="10"/>
  <c r="BH71" i="10"/>
  <c r="DE83" i="10"/>
  <c r="DF83" i="10"/>
  <c r="DG83" i="10"/>
  <c r="E91" i="10"/>
  <c r="BH93" i="10"/>
  <c r="BG95" i="10"/>
  <c r="BA95" i="10"/>
  <c r="BG98" i="10"/>
  <c r="BA98" i="10"/>
  <c r="BH98" i="10"/>
  <c r="DH98" i="10"/>
  <c r="DI98" i="10"/>
  <c r="DJ98" i="10"/>
  <c r="CE98" i="10"/>
  <c r="CF98" i="10"/>
  <c r="CG98" i="10"/>
  <c r="BG99" i="10"/>
  <c r="BA99" i="10"/>
  <c r="DE104" i="10"/>
  <c r="DF104" i="10"/>
  <c r="DG104" i="10"/>
  <c r="E105" i="10"/>
  <c r="E106" i="10"/>
  <c r="CY106" i="10"/>
  <c r="CZ106" i="10"/>
  <c r="DA106" i="10"/>
  <c r="E110" i="10"/>
  <c r="BG113" i="10"/>
  <c r="BA113" i="10"/>
  <c r="DH113" i="10"/>
  <c r="DI113" i="10"/>
  <c r="DJ113" i="10"/>
  <c r="BH114" i="10"/>
  <c r="BG115" i="10"/>
  <c r="BA115" i="10"/>
  <c r="DE117" i="10"/>
  <c r="DF117" i="10"/>
  <c r="DG117" i="10"/>
  <c r="DB118" i="10"/>
  <c r="DC118" i="10"/>
  <c r="DD118" i="10"/>
  <c r="BG119" i="10"/>
  <c r="BA119" i="10"/>
  <c r="AC121" i="10"/>
  <c r="D121" i="10"/>
  <c r="E122" i="10"/>
  <c r="BG127" i="10"/>
  <c r="BA127" i="10"/>
  <c r="DK127" i="10"/>
  <c r="DL127" i="10"/>
  <c r="DM127" i="10"/>
  <c r="BH127" i="10"/>
  <c r="CE127" i="10"/>
  <c r="CF127" i="10"/>
  <c r="CG127" i="10"/>
  <c r="BG128" i="10"/>
  <c r="BA128" i="10"/>
  <c r="BH129" i="10"/>
  <c r="DE57" i="10"/>
  <c r="DF57" i="10"/>
  <c r="DG57" i="10"/>
  <c r="BH57" i="10"/>
  <c r="DE58" i="10"/>
  <c r="DF58" i="10"/>
  <c r="DG58" i="10"/>
  <c r="BH66" i="10"/>
  <c r="BH72" i="10"/>
  <c r="E76" i="10"/>
  <c r="CE85" i="10"/>
  <c r="CF85" i="10"/>
  <c r="CG85" i="10"/>
  <c r="BH90" i="10"/>
  <c r="BH94" i="10"/>
  <c r="E95" i="10"/>
  <c r="DE95" i="10"/>
  <c r="DF95" i="10"/>
  <c r="DG95" i="10"/>
  <c r="BH101" i="10"/>
  <c r="BH105" i="10"/>
  <c r="CE105" i="10"/>
  <c r="CF105" i="10"/>
  <c r="CG105" i="10"/>
  <c r="BH111" i="10"/>
  <c r="AC113" i="10"/>
  <c r="E116" i="10"/>
  <c r="BG116" i="10"/>
  <c r="BA116" i="10"/>
  <c r="BH117" i="10"/>
  <c r="E119" i="10"/>
  <c r="CY119" i="10"/>
  <c r="CZ119" i="10"/>
  <c r="DA119" i="10"/>
  <c r="BH122" i="10"/>
  <c r="DB123" i="10"/>
  <c r="DC123" i="10"/>
  <c r="DD123" i="10"/>
  <c r="AC129" i="10"/>
  <c r="DE130" i="10"/>
  <c r="DF130" i="10"/>
  <c r="DG130" i="10"/>
  <c r="BH130" i="10"/>
  <c r="BH131" i="10"/>
  <c r="DK2" i="10"/>
  <c r="DL2" i="10"/>
  <c r="DM2" i="10"/>
  <c r="DH2" i="10"/>
  <c r="DI2" i="10"/>
  <c r="DJ2" i="10"/>
  <c r="AZ2" i="10"/>
  <c r="CE2" i="10"/>
  <c r="CF2" i="10"/>
  <c r="CG2" i="10"/>
  <c r="DB2" i="10"/>
  <c r="DC2" i="10"/>
  <c r="DD2" i="10"/>
  <c r="CI3" i="10"/>
  <c r="CJ3" i="10"/>
  <c r="CK3" i="10"/>
  <c r="DB4" i="10"/>
  <c r="DC4" i="10"/>
  <c r="DD4" i="10"/>
  <c r="CE6" i="10"/>
  <c r="CF6" i="10"/>
  <c r="CG6" i="10"/>
  <c r="E6" i="10"/>
  <c r="DE7" i="10"/>
  <c r="DF7" i="10"/>
  <c r="DG7" i="10"/>
  <c r="DH8" i="10"/>
  <c r="DI8" i="10"/>
  <c r="DJ8" i="10"/>
  <c r="DK9" i="10"/>
  <c r="DL9" i="10"/>
  <c r="DM9" i="10"/>
  <c r="DB11" i="10"/>
  <c r="DC11" i="10"/>
  <c r="DD11" i="10"/>
  <c r="E11" i="10"/>
  <c r="AC12" i="10"/>
  <c r="DE12" i="10"/>
  <c r="DF12" i="10"/>
  <c r="DG12" i="10"/>
  <c r="DH24" i="10"/>
  <c r="DI24" i="10"/>
  <c r="DJ24" i="10"/>
  <c r="DK24" i="10"/>
  <c r="DL24" i="10"/>
  <c r="DM24" i="10"/>
  <c r="AZ26" i="10"/>
  <c r="DK26" i="10"/>
  <c r="DL26" i="10"/>
  <c r="DM26" i="10"/>
  <c r="DH26" i="10"/>
  <c r="DI26" i="10"/>
  <c r="DJ26" i="10"/>
  <c r="DH31" i="10"/>
  <c r="DI31" i="10"/>
  <c r="DJ31" i="10"/>
  <c r="DK31" i="10"/>
  <c r="DL31" i="10"/>
  <c r="DM31" i="10"/>
  <c r="AZ31" i="10"/>
  <c r="CI32" i="10"/>
  <c r="CJ32" i="10"/>
  <c r="CK32" i="10"/>
  <c r="AC32" i="10"/>
  <c r="DE32" i="10"/>
  <c r="DF32" i="10"/>
  <c r="DG32" i="10"/>
  <c r="DE38" i="10"/>
  <c r="DF38" i="10"/>
  <c r="DG38" i="10"/>
  <c r="CI38" i="10"/>
  <c r="CJ38" i="10"/>
  <c r="CK38" i="10"/>
  <c r="AC38" i="10"/>
  <c r="CI49" i="10"/>
  <c r="CJ49" i="10"/>
  <c r="CK49" i="10"/>
  <c r="AC49" i="10"/>
  <c r="DE49" i="10"/>
  <c r="DF49" i="10"/>
  <c r="DG49" i="10"/>
  <c r="DH56" i="10"/>
  <c r="DI56" i="10"/>
  <c r="DJ56" i="10"/>
  <c r="DK56" i="10"/>
  <c r="DL56" i="10"/>
  <c r="DM56" i="10"/>
  <c r="AZ56" i="10"/>
  <c r="DB3" i="10"/>
  <c r="DC3" i="10"/>
  <c r="DD3" i="10"/>
  <c r="CE3" i="10"/>
  <c r="CF3" i="10"/>
  <c r="CG3" i="10"/>
  <c r="DE3" i="10"/>
  <c r="DF3" i="10"/>
  <c r="DG3" i="10"/>
  <c r="E4" i="10"/>
  <c r="DE6" i="10"/>
  <c r="DF6" i="10"/>
  <c r="DG6" i="10"/>
  <c r="CI6" i="10"/>
  <c r="CJ6" i="10"/>
  <c r="CK6" i="10"/>
  <c r="AC6" i="10"/>
  <c r="DB6" i="10"/>
  <c r="DC6" i="10"/>
  <c r="DD6" i="10"/>
  <c r="CE10" i="10"/>
  <c r="CF10" i="10"/>
  <c r="CG10" i="10"/>
  <c r="E10" i="10"/>
  <c r="CI11" i="10"/>
  <c r="CJ11" i="10"/>
  <c r="CK11" i="10"/>
  <c r="CE14" i="10"/>
  <c r="CF14" i="10"/>
  <c r="CG14" i="10"/>
  <c r="E14" i="10"/>
  <c r="BG14" i="10"/>
  <c r="BA14" i="10"/>
  <c r="AC16" i="10"/>
  <c r="DE16" i="10"/>
  <c r="DF16" i="10"/>
  <c r="DG16" i="10"/>
  <c r="CI16" i="10"/>
  <c r="CJ16" i="10"/>
  <c r="CK16" i="10"/>
  <c r="DE17" i="10"/>
  <c r="DF17" i="10"/>
  <c r="DG17" i="10"/>
  <c r="CI17" i="10"/>
  <c r="CJ17" i="10"/>
  <c r="CK17" i="10"/>
  <c r="AC17" i="10"/>
  <c r="DE27" i="10"/>
  <c r="DF27" i="10"/>
  <c r="DG27" i="10"/>
  <c r="CI27" i="10"/>
  <c r="CJ27" i="10"/>
  <c r="CK27" i="10"/>
  <c r="AC27" i="10"/>
  <c r="CY27" i="10"/>
  <c r="CZ27" i="10"/>
  <c r="DA27" i="10"/>
  <c r="CE32" i="10"/>
  <c r="CF32" i="10"/>
  <c r="CG32" i="10"/>
  <c r="DB32" i="10"/>
  <c r="DC32" i="10"/>
  <c r="DD32" i="10"/>
  <c r="DE33" i="10"/>
  <c r="DF33" i="10"/>
  <c r="DG33" i="10"/>
  <c r="CI33" i="10"/>
  <c r="CJ33" i="10"/>
  <c r="CK33" i="10"/>
  <c r="AC33" i="10"/>
  <c r="DK35" i="10"/>
  <c r="DL35" i="10"/>
  <c r="DM35" i="10"/>
  <c r="DB39" i="10"/>
  <c r="DC39" i="10"/>
  <c r="DD39" i="10"/>
  <c r="E39" i="10"/>
  <c r="CE39" i="10"/>
  <c r="CF39" i="10"/>
  <c r="CG39" i="10"/>
  <c r="DK63" i="10"/>
  <c r="DL63" i="10"/>
  <c r="DM63" i="10"/>
  <c r="CE4" i="10"/>
  <c r="CF4" i="10"/>
  <c r="CG4" i="10"/>
  <c r="CI4" i="10"/>
  <c r="CJ4" i="10"/>
  <c r="CK4" i="10"/>
  <c r="AC5" i="10"/>
  <c r="D5" i="10"/>
  <c r="BH5" i="10"/>
  <c r="CY5" i="10"/>
  <c r="CZ5" i="10"/>
  <c r="DA5" i="10"/>
  <c r="BG6" i="10"/>
  <c r="BA6" i="10"/>
  <c r="BG7" i="10"/>
  <c r="BA7" i="10"/>
  <c r="DE10" i="10"/>
  <c r="DF10" i="10"/>
  <c r="DG10" i="10"/>
  <c r="CI10" i="10"/>
  <c r="CJ10" i="10"/>
  <c r="CK10" i="10"/>
  <c r="AC10" i="10"/>
  <c r="DB10" i="10"/>
  <c r="DC10" i="10"/>
  <c r="DD10" i="10"/>
  <c r="CE11" i="10"/>
  <c r="CF11" i="10"/>
  <c r="CG11" i="10"/>
  <c r="CI12" i="10"/>
  <c r="CJ12" i="10"/>
  <c r="CK12" i="10"/>
  <c r="DH12" i="10"/>
  <c r="DI12" i="10"/>
  <c r="DJ12" i="10"/>
  <c r="DK16" i="10"/>
  <c r="DL16" i="10"/>
  <c r="DM16" i="10"/>
  <c r="E17" i="10"/>
  <c r="DB17" i="10"/>
  <c r="DC17" i="10"/>
  <c r="DD17" i="10"/>
  <c r="CE17" i="10"/>
  <c r="CF17" i="10"/>
  <c r="CG17" i="10"/>
  <c r="BG17" i="10"/>
  <c r="BA17" i="10"/>
  <c r="DB19" i="10"/>
  <c r="DC19" i="10"/>
  <c r="DD19" i="10"/>
  <c r="CE23" i="10"/>
  <c r="CF23" i="10"/>
  <c r="CG23" i="10"/>
  <c r="DB23" i="10"/>
  <c r="DC23" i="10"/>
  <c r="DD23" i="10"/>
  <c r="DK25" i="10"/>
  <c r="DL25" i="10"/>
  <c r="DM25" i="10"/>
  <c r="D27" i="10"/>
  <c r="E33" i="10"/>
  <c r="DB33" i="10"/>
  <c r="DC33" i="10"/>
  <c r="DD33" i="10"/>
  <c r="CE33" i="10"/>
  <c r="CF33" i="10"/>
  <c r="CG33" i="10"/>
  <c r="BG33" i="10"/>
  <c r="BA33" i="10"/>
  <c r="DB35" i="10"/>
  <c r="DC35" i="10"/>
  <c r="DD35" i="10"/>
  <c r="AC40" i="10"/>
  <c r="DE40" i="10"/>
  <c r="DF40" i="10"/>
  <c r="DG40" i="10"/>
  <c r="CI40" i="10"/>
  <c r="CJ40" i="10"/>
  <c r="CK40" i="10"/>
  <c r="DK41" i="10"/>
  <c r="DL41" i="10"/>
  <c r="DM41" i="10"/>
  <c r="AZ41" i="10"/>
  <c r="DH41" i="10"/>
  <c r="DI41" i="10"/>
  <c r="DJ41" i="10"/>
  <c r="DK42" i="10"/>
  <c r="DL42" i="10"/>
  <c r="DM42" i="10"/>
  <c r="E61" i="10"/>
  <c r="DB61" i="10"/>
  <c r="DC61" i="10"/>
  <c r="DD61" i="10"/>
  <c r="CE61" i="10"/>
  <c r="CF61" i="10"/>
  <c r="CG61" i="10"/>
  <c r="BG61" i="10"/>
  <c r="BA61" i="10"/>
  <c r="E67" i="10"/>
  <c r="DB67" i="10"/>
  <c r="DC67" i="10"/>
  <c r="DD67" i="10"/>
  <c r="CE67" i="10"/>
  <c r="CF67" i="10"/>
  <c r="CG67" i="10"/>
  <c r="E79" i="10"/>
  <c r="DB79" i="10"/>
  <c r="DC79" i="10"/>
  <c r="DD79" i="10"/>
  <c r="CE79" i="10"/>
  <c r="CF79" i="10"/>
  <c r="CG79" i="10"/>
  <c r="BG79" i="10"/>
  <c r="BA79" i="10"/>
  <c r="AC2" i="10"/>
  <c r="CI2" i="10"/>
  <c r="CJ2" i="10"/>
  <c r="CK2" i="10"/>
  <c r="AC4" i="10"/>
  <c r="CI5" i="10"/>
  <c r="CJ5" i="10"/>
  <c r="CK5" i="10"/>
  <c r="DB7" i="10"/>
  <c r="DC7" i="10"/>
  <c r="DD7" i="10"/>
  <c r="E7" i="10"/>
  <c r="AC7" i="10"/>
  <c r="E8" i="10"/>
  <c r="CE8" i="10"/>
  <c r="CF8" i="10"/>
  <c r="CG8" i="10"/>
  <c r="AZ8" i="10"/>
  <c r="CI8" i="10"/>
  <c r="CJ8" i="10"/>
  <c r="CK8" i="10"/>
  <c r="DE8" i="10"/>
  <c r="DF8" i="10"/>
  <c r="DG8" i="10"/>
  <c r="AC9" i="10"/>
  <c r="BH9" i="10"/>
  <c r="AZ9" i="10"/>
  <c r="BG10" i="10"/>
  <c r="BA10" i="10"/>
  <c r="BG11" i="10"/>
  <c r="BA11" i="10"/>
  <c r="DE13" i="10"/>
  <c r="DF13" i="10"/>
  <c r="DG13" i="10"/>
  <c r="DH15" i="10"/>
  <c r="DI15" i="10"/>
  <c r="DJ15" i="10"/>
  <c r="DK15" i="10"/>
  <c r="DL15" i="10"/>
  <c r="DM15" i="10"/>
  <c r="AZ15" i="10"/>
  <c r="CE20" i="10"/>
  <c r="CF20" i="10"/>
  <c r="CG20" i="10"/>
  <c r="DB20" i="10"/>
  <c r="DC20" i="10"/>
  <c r="DD20" i="10"/>
  <c r="CI29" i="10"/>
  <c r="CJ29" i="10"/>
  <c r="CK29" i="10"/>
  <c r="DB30" i="10"/>
  <c r="DC30" i="10"/>
  <c r="DD30" i="10"/>
  <c r="CE30" i="10"/>
  <c r="CF30" i="10"/>
  <c r="CG30" i="10"/>
  <c r="E30" i="10"/>
  <c r="BG30" i="10"/>
  <c r="BA30" i="10"/>
  <c r="CE36" i="10"/>
  <c r="CF36" i="10"/>
  <c r="CG36" i="10"/>
  <c r="DB36" i="10"/>
  <c r="DC36" i="10"/>
  <c r="DD36" i="10"/>
  <c r="AZ13" i="10"/>
  <c r="AY13" i="10"/>
  <c r="DH13" i="10"/>
  <c r="DI13" i="10"/>
  <c r="DJ13" i="10"/>
  <c r="DE14" i="10"/>
  <c r="DF14" i="10"/>
  <c r="DG14" i="10"/>
  <c r="CI14" i="10"/>
  <c r="CJ14" i="10"/>
  <c r="CK14" i="10"/>
  <c r="AC14" i="10"/>
  <c r="CE15" i="10"/>
  <c r="CF15" i="10"/>
  <c r="CG15" i="10"/>
  <c r="DB18" i="10"/>
  <c r="DC18" i="10"/>
  <c r="DD18" i="10"/>
  <c r="CE18" i="10"/>
  <c r="CF18" i="10"/>
  <c r="CG18" i="10"/>
  <c r="E21" i="10"/>
  <c r="DB21" i="10"/>
  <c r="DC21" i="10"/>
  <c r="DD21" i="10"/>
  <c r="CE21" i="10"/>
  <c r="CF21" i="10"/>
  <c r="CG21" i="10"/>
  <c r="CE27" i="10"/>
  <c r="CF27" i="10"/>
  <c r="CG27" i="10"/>
  <c r="DB27" i="10"/>
  <c r="DC27" i="10"/>
  <c r="DD27" i="10"/>
  <c r="DK29" i="10"/>
  <c r="DL29" i="10"/>
  <c r="DM29" i="10"/>
  <c r="AZ29" i="10"/>
  <c r="AY29" i="10"/>
  <c r="DE31" i="10"/>
  <c r="DF31" i="10"/>
  <c r="DG31" i="10"/>
  <c r="CI31" i="10"/>
  <c r="CJ31" i="10"/>
  <c r="CK31" i="10"/>
  <c r="AC31" i="10"/>
  <c r="D31" i="10"/>
  <c r="DB34" i="10"/>
  <c r="DC34" i="10"/>
  <c r="DD34" i="10"/>
  <c r="CE34" i="10"/>
  <c r="CF34" i="10"/>
  <c r="CG34" i="10"/>
  <c r="DB37" i="10"/>
  <c r="DC37" i="10"/>
  <c r="DD37" i="10"/>
  <c r="E37" i="10"/>
  <c r="CE37" i="10"/>
  <c r="CF37" i="10"/>
  <c r="CG37" i="10"/>
  <c r="DE43" i="10"/>
  <c r="DF43" i="10"/>
  <c r="DG43" i="10"/>
  <c r="CI43" i="10"/>
  <c r="CJ43" i="10"/>
  <c r="CK43" i="10"/>
  <c r="AC43" i="10"/>
  <c r="CY43" i="10"/>
  <c r="CZ43" i="10"/>
  <c r="DA43" i="10"/>
  <c r="CI44" i="10"/>
  <c r="CJ44" i="10"/>
  <c r="CK44" i="10"/>
  <c r="AC44" i="10"/>
  <c r="DE44" i="10"/>
  <c r="DF44" i="10"/>
  <c r="DG44" i="10"/>
  <c r="E49" i="10"/>
  <c r="DB49" i="10"/>
  <c r="DC49" i="10"/>
  <c r="DD49" i="10"/>
  <c r="CE49" i="10"/>
  <c r="CF49" i="10"/>
  <c r="CG49" i="10"/>
  <c r="BG49" i="10"/>
  <c r="BA49" i="10"/>
  <c r="DK52" i="10"/>
  <c r="DL52" i="10"/>
  <c r="DM52" i="10"/>
  <c r="AZ53" i="10"/>
  <c r="DB58" i="10"/>
  <c r="DC58" i="10"/>
  <c r="DD58" i="10"/>
  <c r="CE58" i="10"/>
  <c r="CF58" i="10"/>
  <c r="CG58" i="10"/>
  <c r="E58" i="10"/>
  <c r="CI60" i="10"/>
  <c r="CJ60" i="10"/>
  <c r="CK60" i="10"/>
  <c r="AC60" i="10"/>
  <c r="DE60" i="10"/>
  <c r="DF60" i="10"/>
  <c r="DG60" i="10"/>
  <c r="DE71" i="10"/>
  <c r="DF71" i="10"/>
  <c r="DG71" i="10"/>
  <c r="CI71" i="10"/>
  <c r="CJ71" i="10"/>
  <c r="CK71" i="10"/>
  <c r="AC71" i="10"/>
  <c r="DB80" i="10"/>
  <c r="DC80" i="10"/>
  <c r="DD80" i="10"/>
  <c r="CE80" i="10"/>
  <c r="CF80" i="10"/>
  <c r="CG80" i="10"/>
  <c r="BG80" i="10"/>
  <c r="BA80" i="10"/>
  <c r="E80" i="10"/>
  <c r="CI82" i="10"/>
  <c r="CJ82" i="10"/>
  <c r="CK82" i="10"/>
  <c r="AC82" i="10"/>
  <c r="DE82" i="10"/>
  <c r="DF82" i="10"/>
  <c r="DG82" i="10"/>
  <c r="DE108" i="10"/>
  <c r="DF108" i="10"/>
  <c r="DG108" i="10"/>
  <c r="CI108" i="10"/>
  <c r="CJ108" i="10"/>
  <c r="CK108" i="10"/>
  <c r="E12" i="10"/>
  <c r="CI13" i="10"/>
  <c r="CJ13" i="10"/>
  <c r="CK13" i="10"/>
  <c r="E16" i="10"/>
  <c r="DE18" i="10"/>
  <c r="DF18" i="10"/>
  <c r="DG18" i="10"/>
  <c r="BG18" i="10"/>
  <c r="BA18" i="10"/>
  <c r="DE19" i="10"/>
  <c r="DF19" i="10"/>
  <c r="DG19" i="10"/>
  <c r="CI19" i="10"/>
  <c r="CJ19" i="10"/>
  <c r="CK19" i="10"/>
  <c r="AC19" i="10"/>
  <c r="D19" i="10"/>
  <c r="AC21" i="10"/>
  <c r="DB22" i="10"/>
  <c r="DC22" i="10"/>
  <c r="DD22" i="10"/>
  <c r="CE22" i="10"/>
  <c r="CF22" i="10"/>
  <c r="CG22" i="10"/>
  <c r="BG23" i="10"/>
  <c r="BA23" i="10"/>
  <c r="E25" i="10"/>
  <c r="DB25" i="10"/>
  <c r="DC25" i="10"/>
  <c r="DD25" i="10"/>
  <c r="CE25" i="10"/>
  <c r="CF25" i="10"/>
  <c r="CG25" i="10"/>
  <c r="BH30" i="10"/>
  <c r="CE31" i="10"/>
  <c r="CF31" i="10"/>
  <c r="CG31" i="10"/>
  <c r="DB31" i="10"/>
  <c r="DC31" i="10"/>
  <c r="DD31" i="10"/>
  <c r="BG32" i="10"/>
  <c r="BA32" i="10"/>
  <c r="DE34" i="10"/>
  <c r="DF34" i="10"/>
  <c r="DG34" i="10"/>
  <c r="BG34" i="10"/>
  <c r="BA34" i="10"/>
  <c r="DE35" i="10"/>
  <c r="DF35" i="10"/>
  <c r="DG35" i="10"/>
  <c r="CI35" i="10"/>
  <c r="CJ35" i="10"/>
  <c r="CK35" i="10"/>
  <c r="AC35" i="10"/>
  <c r="D35" i="10"/>
  <c r="AC37" i="10"/>
  <c r="CI39" i="10"/>
  <c r="CJ39" i="10"/>
  <c r="CK39" i="10"/>
  <c r="E45" i="10"/>
  <c r="DB45" i="10"/>
  <c r="DC45" i="10"/>
  <c r="DD45" i="10"/>
  <c r="CE45" i="10"/>
  <c r="CF45" i="10"/>
  <c r="CG45" i="10"/>
  <c r="BG45" i="10"/>
  <c r="BA45" i="10"/>
  <c r="CI45" i="10"/>
  <c r="CJ45" i="10"/>
  <c r="CK45" i="10"/>
  <c r="DB46" i="10"/>
  <c r="DC46" i="10"/>
  <c r="DD46" i="10"/>
  <c r="CE46" i="10"/>
  <c r="CF46" i="10"/>
  <c r="CG46" i="10"/>
  <c r="BG46" i="10"/>
  <c r="BA46" i="10"/>
  <c r="CE48" i="10"/>
  <c r="CF48" i="10"/>
  <c r="CG48" i="10"/>
  <c r="DB48" i="10"/>
  <c r="DC48" i="10"/>
  <c r="DD48" i="10"/>
  <c r="DE55" i="10"/>
  <c r="DF55" i="10"/>
  <c r="DG55" i="10"/>
  <c r="CI55" i="10"/>
  <c r="CJ55" i="10"/>
  <c r="CK55" i="10"/>
  <c r="AC55" i="10"/>
  <c r="D55" i="10"/>
  <c r="DK57" i="10"/>
  <c r="DL57" i="10"/>
  <c r="DM57" i="10"/>
  <c r="AZ57" i="10"/>
  <c r="AY57" i="10"/>
  <c r="DH57" i="10"/>
  <c r="DI57" i="10"/>
  <c r="DJ57" i="10"/>
  <c r="BG58" i="10"/>
  <c r="BA58" i="10"/>
  <c r="DB63" i="10"/>
  <c r="DC63" i="10"/>
  <c r="DD63" i="10"/>
  <c r="DE94" i="10"/>
  <c r="DF94" i="10"/>
  <c r="DG94" i="10"/>
  <c r="CI94" i="10"/>
  <c r="CJ94" i="10"/>
  <c r="CK94" i="10"/>
  <c r="AC94" i="10"/>
  <c r="DB5" i="10"/>
  <c r="DC5" i="10"/>
  <c r="DD5" i="10"/>
  <c r="CE5" i="10"/>
  <c r="CF5" i="10"/>
  <c r="CG5" i="10"/>
  <c r="BH6" i="10"/>
  <c r="DB9" i="10"/>
  <c r="DC9" i="10"/>
  <c r="DD9" i="10"/>
  <c r="CE9" i="10"/>
  <c r="CF9" i="10"/>
  <c r="CG9" i="10"/>
  <c r="BH10" i="10"/>
  <c r="CE12" i="10"/>
  <c r="CF12" i="10"/>
  <c r="CG12" i="10"/>
  <c r="DB13" i="10"/>
  <c r="DC13" i="10"/>
  <c r="DD13" i="10"/>
  <c r="CE13" i="10"/>
  <c r="CF13" i="10"/>
  <c r="CG13" i="10"/>
  <c r="DK13" i="10"/>
  <c r="DL13" i="10"/>
  <c r="DM13" i="10"/>
  <c r="BH14" i="10"/>
  <c r="E15" i="10"/>
  <c r="CE16" i="10"/>
  <c r="CF16" i="10"/>
  <c r="CG16" i="10"/>
  <c r="BH18" i="10"/>
  <c r="BH19" i="10"/>
  <c r="CE19" i="10"/>
  <c r="CF19" i="10"/>
  <c r="CG19" i="10"/>
  <c r="BG20" i="10"/>
  <c r="BA20" i="10"/>
  <c r="BG21" i="10"/>
  <c r="BA21" i="10"/>
  <c r="DE22" i="10"/>
  <c r="DF22" i="10"/>
  <c r="DG22" i="10"/>
  <c r="BG22" i="10"/>
  <c r="BA22" i="10"/>
  <c r="DE23" i="10"/>
  <c r="DF23" i="10"/>
  <c r="DG23" i="10"/>
  <c r="CI23" i="10"/>
  <c r="CJ23" i="10"/>
  <c r="CK23" i="10"/>
  <c r="AC23" i="10"/>
  <c r="D23" i="10"/>
  <c r="AC25" i="10"/>
  <c r="DB26" i="10"/>
  <c r="DC26" i="10"/>
  <c r="DD26" i="10"/>
  <c r="CE26" i="10"/>
  <c r="CF26" i="10"/>
  <c r="CG26" i="10"/>
  <c r="BG27" i="10"/>
  <c r="BA27" i="10"/>
  <c r="E29" i="10"/>
  <c r="DB29" i="10"/>
  <c r="DC29" i="10"/>
  <c r="DD29" i="10"/>
  <c r="CE29" i="10"/>
  <c r="CF29" i="10"/>
  <c r="CG29" i="10"/>
  <c r="DH29" i="10"/>
  <c r="DI29" i="10"/>
  <c r="DJ29" i="10"/>
  <c r="BH34" i="10"/>
  <c r="BH35" i="10"/>
  <c r="DH35" i="10"/>
  <c r="DI35" i="10"/>
  <c r="DJ35" i="10"/>
  <c r="CE35" i="10"/>
  <c r="CF35" i="10"/>
  <c r="CG35" i="10"/>
  <c r="BG36" i="10"/>
  <c r="BA36" i="10"/>
  <c r="BG37" i="10"/>
  <c r="BA37" i="10"/>
  <c r="CE38" i="10"/>
  <c r="CF38" i="10"/>
  <c r="CG38" i="10"/>
  <c r="E38" i="10"/>
  <c r="BG38" i="10"/>
  <c r="BA38" i="10"/>
  <c r="DK39" i="10"/>
  <c r="DL39" i="10"/>
  <c r="DM39" i="10"/>
  <c r="DB42" i="10"/>
  <c r="DC42" i="10"/>
  <c r="DD42" i="10"/>
  <c r="CE42" i="10"/>
  <c r="CF42" i="10"/>
  <c r="CG42" i="10"/>
  <c r="E42" i="10"/>
  <c r="AC45" i="10"/>
  <c r="DK47" i="10"/>
  <c r="DL47" i="10"/>
  <c r="DM47" i="10"/>
  <c r="DE48" i="10"/>
  <c r="DF48" i="10"/>
  <c r="DG48" i="10"/>
  <c r="BH50" i="10"/>
  <c r="CE52" i="10"/>
  <c r="CF52" i="10"/>
  <c r="CG52" i="10"/>
  <c r="DE59" i="10"/>
  <c r="DF59" i="10"/>
  <c r="DG59" i="10"/>
  <c r="CI59" i="10"/>
  <c r="CJ59" i="10"/>
  <c r="CK59" i="10"/>
  <c r="AC59" i="10"/>
  <c r="DE61" i="10"/>
  <c r="DF61" i="10"/>
  <c r="DG61" i="10"/>
  <c r="CI61" i="10"/>
  <c r="CJ61" i="10"/>
  <c r="CK61" i="10"/>
  <c r="AC61" i="10"/>
  <c r="CE64" i="10"/>
  <c r="CF64" i="10"/>
  <c r="CG64" i="10"/>
  <c r="DB64" i="10"/>
  <c r="DC64" i="10"/>
  <c r="DD64" i="10"/>
  <c r="DE79" i="10"/>
  <c r="DF79" i="10"/>
  <c r="DG79" i="10"/>
  <c r="AC79" i="10"/>
  <c r="DB62" i="10"/>
  <c r="DC62" i="10"/>
  <c r="DD62" i="10"/>
  <c r="CE62" i="10"/>
  <c r="CF62" i="10"/>
  <c r="CG62" i="10"/>
  <c r="E65" i="10"/>
  <c r="DB65" i="10"/>
  <c r="DC65" i="10"/>
  <c r="DD65" i="10"/>
  <c r="CE65" i="10"/>
  <c r="CF65" i="10"/>
  <c r="CG65" i="10"/>
  <c r="CE71" i="10"/>
  <c r="CF71" i="10"/>
  <c r="CG71" i="10"/>
  <c r="DB71" i="10"/>
  <c r="DC71" i="10"/>
  <c r="DD71" i="10"/>
  <c r="DK81" i="10"/>
  <c r="DL81" i="10"/>
  <c r="DM81" i="10"/>
  <c r="E83" i="10"/>
  <c r="DB83" i="10"/>
  <c r="DC83" i="10"/>
  <c r="DD83" i="10"/>
  <c r="CE83" i="10"/>
  <c r="CF83" i="10"/>
  <c r="CG83" i="10"/>
  <c r="BG83" i="10"/>
  <c r="BA83" i="10"/>
  <c r="CI83" i="10"/>
  <c r="CJ83" i="10"/>
  <c r="CK83" i="10"/>
  <c r="DB84" i="10"/>
  <c r="DC84" i="10"/>
  <c r="DD84" i="10"/>
  <c r="CE84" i="10"/>
  <c r="CF84" i="10"/>
  <c r="CG84" i="10"/>
  <c r="BG84" i="10"/>
  <c r="BA84" i="10"/>
  <c r="CI86" i="10"/>
  <c r="CJ86" i="10"/>
  <c r="CK86" i="10"/>
  <c r="DE86" i="10"/>
  <c r="DF86" i="10"/>
  <c r="DG86" i="10"/>
  <c r="DB109" i="10"/>
  <c r="DC109" i="10"/>
  <c r="DD109" i="10"/>
  <c r="CE109" i="10"/>
  <c r="CF109" i="10"/>
  <c r="CG109" i="10"/>
  <c r="E109" i="10"/>
  <c r="BG109" i="10"/>
  <c r="BA109" i="10"/>
  <c r="AC18" i="10"/>
  <c r="CY18" i="10"/>
  <c r="CZ18" i="10"/>
  <c r="DA18" i="10"/>
  <c r="CI18" i="10"/>
  <c r="CJ18" i="10"/>
  <c r="CK18" i="10"/>
  <c r="E20" i="10"/>
  <c r="AC22" i="10"/>
  <c r="CY22" i="10"/>
  <c r="CZ22" i="10"/>
  <c r="DA22" i="10"/>
  <c r="CI22" i="10"/>
  <c r="CJ22" i="10"/>
  <c r="CK22" i="10"/>
  <c r="E24" i="10"/>
  <c r="AC26" i="10"/>
  <c r="CI26" i="10"/>
  <c r="CJ26" i="10"/>
  <c r="CK26" i="10"/>
  <c r="E28" i="10"/>
  <c r="AC30" i="10"/>
  <c r="CI30" i="10"/>
  <c r="CJ30" i="10"/>
  <c r="CK30" i="10"/>
  <c r="E32" i="10"/>
  <c r="AC34" i="10"/>
  <c r="D34" i="10"/>
  <c r="CI34" i="10"/>
  <c r="CJ34" i="10"/>
  <c r="CK34" i="10"/>
  <c r="E36" i="10"/>
  <c r="E40" i="10"/>
  <c r="BH42" i="10"/>
  <c r="DH42" i="10"/>
  <c r="DI42" i="10"/>
  <c r="DJ42" i="10"/>
  <c r="BH43" i="10"/>
  <c r="CE43" i="10"/>
  <c r="CF43" i="10"/>
  <c r="CG43" i="10"/>
  <c r="BG44" i="10"/>
  <c r="BA44" i="10"/>
  <c r="DE46" i="10"/>
  <c r="DF46" i="10"/>
  <c r="DG46" i="10"/>
  <c r="DE47" i="10"/>
  <c r="DF47" i="10"/>
  <c r="DG47" i="10"/>
  <c r="CI47" i="10"/>
  <c r="CJ47" i="10"/>
  <c r="CK47" i="10"/>
  <c r="AC47" i="10"/>
  <c r="DB50" i="10"/>
  <c r="DC50" i="10"/>
  <c r="DD50" i="10"/>
  <c r="CE50" i="10"/>
  <c r="CF50" i="10"/>
  <c r="CG50" i="10"/>
  <c r="BG51" i="10"/>
  <c r="BA51" i="10"/>
  <c r="E53" i="10"/>
  <c r="DB53" i="10"/>
  <c r="DC53" i="10"/>
  <c r="DD53" i="10"/>
  <c r="CE53" i="10"/>
  <c r="CF53" i="10"/>
  <c r="CG53" i="10"/>
  <c r="AC56" i="10"/>
  <c r="BH58" i="10"/>
  <c r="BH59" i="10"/>
  <c r="AZ59" i="10"/>
  <c r="CE59" i="10"/>
  <c r="CF59" i="10"/>
  <c r="CG59" i="10"/>
  <c r="BG60" i="10"/>
  <c r="BA60" i="10"/>
  <c r="DE62" i="10"/>
  <c r="DF62" i="10"/>
  <c r="DG62" i="10"/>
  <c r="BG62" i="10"/>
  <c r="BA62" i="10"/>
  <c r="DE63" i="10"/>
  <c r="DF63" i="10"/>
  <c r="DG63" i="10"/>
  <c r="CI63" i="10"/>
  <c r="CJ63" i="10"/>
  <c r="CK63" i="10"/>
  <c r="AC63" i="10"/>
  <c r="D63" i="10"/>
  <c r="C63" i="10"/>
  <c r="AC65" i="10"/>
  <c r="DB66" i="10"/>
  <c r="DC66" i="10"/>
  <c r="DD66" i="10"/>
  <c r="CE66" i="10"/>
  <c r="CF66" i="10"/>
  <c r="CG66" i="10"/>
  <c r="BG67" i="10"/>
  <c r="BA67" i="10"/>
  <c r="E69" i="10"/>
  <c r="DB69" i="10"/>
  <c r="DC69" i="10"/>
  <c r="DD69" i="10"/>
  <c r="CE69" i="10"/>
  <c r="CF69" i="10"/>
  <c r="CG69" i="10"/>
  <c r="CE73" i="10"/>
  <c r="CF73" i="10"/>
  <c r="CG73" i="10"/>
  <c r="E73" i="10"/>
  <c r="DB73" i="10"/>
  <c r="DC73" i="10"/>
  <c r="DD73" i="10"/>
  <c r="BG73" i="10"/>
  <c r="BA73" i="10"/>
  <c r="CE74" i="10"/>
  <c r="CF74" i="10"/>
  <c r="CG74" i="10"/>
  <c r="CI74" i="10"/>
  <c r="CJ74" i="10"/>
  <c r="CK74" i="10"/>
  <c r="AC74" i="10"/>
  <c r="DE74" i="10"/>
  <c r="DF74" i="10"/>
  <c r="DG74" i="10"/>
  <c r="CE77" i="10"/>
  <c r="CF77" i="10"/>
  <c r="CG77" i="10"/>
  <c r="BH80" i="10"/>
  <c r="AC83" i="10"/>
  <c r="DK85" i="10"/>
  <c r="DL85" i="10"/>
  <c r="DM85" i="10"/>
  <c r="E87" i="10"/>
  <c r="DB87" i="10"/>
  <c r="DC87" i="10"/>
  <c r="DD87" i="10"/>
  <c r="CE87" i="10"/>
  <c r="CF87" i="10"/>
  <c r="CG87" i="10"/>
  <c r="BG87" i="10"/>
  <c r="BA87" i="10"/>
  <c r="AZ89" i="10"/>
  <c r="DH89" i="10"/>
  <c r="DI89" i="10"/>
  <c r="DJ89" i="10"/>
  <c r="DK89" i="10"/>
  <c r="DL89" i="10"/>
  <c r="DM89" i="10"/>
  <c r="E92" i="10"/>
  <c r="DB92" i="10"/>
  <c r="DC92" i="10"/>
  <c r="DD92" i="10"/>
  <c r="CE92" i="10"/>
  <c r="CF92" i="10"/>
  <c r="CG92" i="10"/>
  <c r="BG92" i="10"/>
  <c r="BA92" i="10"/>
  <c r="BH38" i="10"/>
  <c r="E41" i="10"/>
  <c r="DB41" i="10"/>
  <c r="DC41" i="10"/>
  <c r="DD41" i="10"/>
  <c r="CE41" i="10"/>
  <c r="CF41" i="10"/>
  <c r="CG41" i="10"/>
  <c r="BH46" i="10"/>
  <c r="BH47" i="10"/>
  <c r="DH47" i="10"/>
  <c r="DI47" i="10"/>
  <c r="DJ47" i="10"/>
  <c r="CE47" i="10"/>
  <c r="CF47" i="10"/>
  <c r="CG47" i="10"/>
  <c r="BG48" i="10"/>
  <c r="BA48" i="10"/>
  <c r="DE50" i="10"/>
  <c r="DF50" i="10"/>
  <c r="DG50" i="10"/>
  <c r="DE51" i="10"/>
  <c r="DF51" i="10"/>
  <c r="DG51" i="10"/>
  <c r="CI51" i="10"/>
  <c r="CJ51" i="10"/>
  <c r="CK51" i="10"/>
  <c r="AC51" i="10"/>
  <c r="CY51" i="10"/>
  <c r="CZ51" i="10"/>
  <c r="DA51" i="10"/>
  <c r="DB54" i="10"/>
  <c r="DC54" i="10"/>
  <c r="DD54" i="10"/>
  <c r="CE54" i="10"/>
  <c r="CF54" i="10"/>
  <c r="CG54" i="10"/>
  <c r="BG55" i="10"/>
  <c r="BA55" i="10"/>
  <c r="E57" i="10"/>
  <c r="DB57" i="10"/>
  <c r="DC57" i="10"/>
  <c r="DD57" i="10"/>
  <c r="CE57" i="10"/>
  <c r="CF57" i="10"/>
  <c r="CG57" i="10"/>
  <c r="BH62" i="10"/>
  <c r="BH63" i="10"/>
  <c r="DH63" i="10"/>
  <c r="DI63" i="10"/>
  <c r="DJ63" i="10"/>
  <c r="CE63" i="10"/>
  <c r="CF63" i="10"/>
  <c r="CG63" i="10"/>
  <c r="BG64" i="10"/>
  <c r="BA64" i="10"/>
  <c r="BG65" i="10"/>
  <c r="BA65" i="10"/>
  <c r="DE66" i="10"/>
  <c r="DF66" i="10"/>
  <c r="DG66" i="10"/>
  <c r="DE67" i="10"/>
  <c r="DF67" i="10"/>
  <c r="DG67" i="10"/>
  <c r="CI67" i="10"/>
  <c r="CJ67" i="10"/>
  <c r="CK67" i="10"/>
  <c r="AC67" i="10"/>
  <c r="DB70" i="10"/>
  <c r="DC70" i="10"/>
  <c r="DD70" i="10"/>
  <c r="CE70" i="10"/>
  <c r="CF70" i="10"/>
  <c r="CG70" i="10"/>
  <c r="BG71" i="10"/>
  <c r="BA71" i="10"/>
  <c r="DE73" i="10"/>
  <c r="DF73" i="10"/>
  <c r="DG73" i="10"/>
  <c r="CI73" i="10"/>
  <c r="CJ73" i="10"/>
  <c r="CK73" i="10"/>
  <c r="AC73" i="10"/>
  <c r="E75" i="10"/>
  <c r="DB75" i="10"/>
  <c r="DC75" i="10"/>
  <c r="DD75" i="10"/>
  <c r="CE75" i="10"/>
  <c r="CF75" i="10"/>
  <c r="CG75" i="10"/>
  <c r="BG75" i="10"/>
  <c r="BA75" i="10"/>
  <c r="DE75" i="10"/>
  <c r="DF75" i="10"/>
  <c r="DG75" i="10"/>
  <c r="CI75" i="10"/>
  <c r="CJ75" i="10"/>
  <c r="CK75" i="10"/>
  <c r="DB76" i="10"/>
  <c r="DC76" i="10"/>
  <c r="DD76" i="10"/>
  <c r="CE76" i="10"/>
  <c r="CF76" i="10"/>
  <c r="CG76" i="10"/>
  <c r="BG76" i="10"/>
  <c r="BA76" i="10"/>
  <c r="CE78" i="10"/>
  <c r="CF78" i="10"/>
  <c r="CG78" i="10"/>
  <c r="CI78" i="10"/>
  <c r="CJ78" i="10"/>
  <c r="CK78" i="10"/>
  <c r="AC78" i="10"/>
  <c r="DE78" i="10"/>
  <c r="DF78" i="10"/>
  <c r="DG78" i="10"/>
  <c r="CE81" i="10"/>
  <c r="CF81" i="10"/>
  <c r="CG81" i="10"/>
  <c r="BH84" i="10"/>
  <c r="DE97" i="10"/>
  <c r="DF97" i="10"/>
  <c r="DG97" i="10"/>
  <c r="CI97" i="10"/>
  <c r="CJ97" i="10"/>
  <c r="CK97" i="10"/>
  <c r="AC97" i="10"/>
  <c r="CY97" i="10"/>
  <c r="AC42" i="10"/>
  <c r="CI42" i="10"/>
  <c r="CJ42" i="10"/>
  <c r="CK42" i="10"/>
  <c r="E44" i="10"/>
  <c r="AC46" i="10"/>
  <c r="D46" i="10"/>
  <c r="CI46" i="10"/>
  <c r="CJ46" i="10"/>
  <c r="CK46" i="10"/>
  <c r="E48" i="10"/>
  <c r="AC50" i="10"/>
  <c r="CI50" i="10"/>
  <c r="CJ50" i="10"/>
  <c r="CK50" i="10"/>
  <c r="E52" i="10"/>
  <c r="AC54" i="10"/>
  <c r="CY54" i="10"/>
  <c r="CZ54" i="10"/>
  <c r="DA54" i="10"/>
  <c r="CI54" i="10"/>
  <c r="CJ54" i="10"/>
  <c r="CK54" i="10"/>
  <c r="E56" i="10"/>
  <c r="AC58" i="10"/>
  <c r="CI58" i="10"/>
  <c r="CJ58" i="10"/>
  <c r="CK58" i="10"/>
  <c r="E60" i="10"/>
  <c r="AC62" i="10"/>
  <c r="D62" i="10"/>
  <c r="CI62" i="10"/>
  <c r="CJ62" i="10"/>
  <c r="CK62" i="10"/>
  <c r="E64" i="10"/>
  <c r="AC66" i="10"/>
  <c r="CY66" i="10"/>
  <c r="CZ66" i="10"/>
  <c r="DA66" i="10"/>
  <c r="CI66" i="10"/>
  <c r="CJ66" i="10"/>
  <c r="CK66" i="10"/>
  <c r="E68" i="10"/>
  <c r="AC70" i="10"/>
  <c r="D70" i="10"/>
  <c r="CI70" i="10"/>
  <c r="CJ70" i="10"/>
  <c r="CK70" i="10"/>
  <c r="E72" i="10"/>
  <c r="BG74" i="10"/>
  <c r="BA74" i="10"/>
  <c r="DE77" i="10"/>
  <c r="DF77" i="10"/>
  <c r="DG77" i="10"/>
  <c r="CI77" i="10"/>
  <c r="CJ77" i="10"/>
  <c r="CK77" i="10"/>
  <c r="AC77" i="10"/>
  <c r="CY77" i="10"/>
  <c r="CZ77" i="10"/>
  <c r="DA77" i="10"/>
  <c r="DB77" i="10"/>
  <c r="DC77" i="10"/>
  <c r="DD77" i="10"/>
  <c r="BG78" i="10"/>
  <c r="BA78" i="10"/>
  <c r="DE81" i="10"/>
  <c r="DF81" i="10"/>
  <c r="DG81" i="10"/>
  <c r="CI81" i="10"/>
  <c r="CJ81" i="10"/>
  <c r="CK81" i="10"/>
  <c r="AC81" i="10"/>
  <c r="CY81" i="10"/>
  <c r="CZ81" i="10"/>
  <c r="DA81" i="10"/>
  <c r="DB81" i="10"/>
  <c r="DC81" i="10"/>
  <c r="DD81" i="10"/>
  <c r="BG82" i="10"/>
  <c r="BA82" i="10"/>
  <c r="DE85" i="10"/>
  <c r="DF85" i="10"/>
  <c r="DG85" i="10"/>
  <c r="CI85" i="10"/>
  <c r="CJ85" i="10"/>
  <c r="CK85" i="10"/>
  <c r="AC85" i="10"/>
  <c r="D85" i="10"/>
  <c r="DB85" i="10"/>
  <c r="DC85" i="10"/>
  <c r="DD85" i="10"/>
  <c r="BG86" i="10"/>
  <c r="BA86" i="10"/>
  <c r="CI88" i="10"/>
  <c r="CJ88" i="10"/>
  <c r="CK88" i="10"/>
  <c r="AC88" i="10"/>
  <c r="CY88" i="10"/>
  <c r="CZ88" i="10"/>
  <c r="DA88" i="10"/>
  <c r="DE88" i="10"/>
  <c r="DF88" i="10"/>
  <c r="DG88" i="10"/>
  <c r="DK91" i="10"/>
  <c r="DL91" i="10"/>
  <c r="DM91" i="10"/>
  <c r="DB72" i="10"/>
  <c r="DC72" i="10"/>
  <c r="DD72" i="10"/>
  <c r="CE72" i="10"/>
  <c r="CF72" i="10"/>
  <c r="CG72" i="10"/>
  <c r="BH73" i="10"/>
  <c r="E74" i="10"/>
  <c r="DE76" i="10"/>
  <c r="DF76" i="10"/>
  <c r="DG76" i="10"/>
  <c r="CI76" i="10"/>
  <c r="CJ76" i="10"/>
  <c r="CK76" i="10"/>
  <c r="AC76" i="10"/>
  <c r="D76" i="10"/>
  <c r="BH77" i="10"/>
  <c r="AZ77" i="10"/>
  <c r="AY77" i="10"/>
  <c r="E78" i="10"/>
  <c r="DE80" i="10"/>
  <c r="DF80" i="10"/>
  <c r="DG80" i="10"/>
  <c r="CI80" i="10"/>
  <c r="CJ80" i="10"/>
  <c r="CK80" i="10"/>
  <c r="AC80" i="10"/>
  <c r="BH81" i="10"/>
  <c r="AZ81" i="10"/>
  <c r="E82" i="10"/>
  <c r="DE84" i="10"/>
  <c r="DF84" i="10"/>
  <c r="DG84" i="10"/>
  <c r="CI84" i="10"/>
  <c r="CJ84" i="10"/>
  <c r="CK84" i="10"/>
  <c r="AC84" i="10"/>
  <c r="D84" i="10"/>
  <c r="BH85" i="10"/>
  <c r="AZ85" i="10"/>
  <c r="E86" i="10"/>
  <c r="DB86" i="10"/>
  <c r="DC86" i="10"/>
  <c r="DD86" i="10"/>
  <c r="CE86" i="10"/>
  <c r="CF86" i="10"/>
  <c r="CG86" i="10"/>
  <c r="DE87" i="10"/>
  <c r="DF87" i="10"/>
  <c r="DG87" i="10"/>
  <c r="CI87" i="10"/>
  <c r="CJ87" i="10"/>
  <c r="CK87" i="10"/>
  <c r="AC87" i="10"/>
  <c r="E104" i="10"/>
  <c r="DB104" i="10"/>
  <c r="DC104" i="10"/>
  <c r="DD104" i="10"/>
  <c r="CE104" i="10"/>
  <c r="CF104" i="10"/>
  <c r="CG104" i="10"/>
  <c r="BG104" i="10"/>
  <c r="BA104" i="10"/>
  <c r="DH105" i="10"/>
  <c r="DI105" i="10"/>
  <c r="DJ105" i="10"/>
  <c r="AZ105" i="10"/>
  <c r="DK105" i="10"/>
  <c r="DL105" i="10"/>
  <c r="DM105" i="10"/>
  <c r="BG88" i="10"/>
  <c r="BA88" i="10"/>
  <c r="CI89" i="10"/>
  <c r="CJ89" i="10"/>
  <c r="CK89" i="10"/>
  <c r="DE92" i="10"/>
  <c r="DF92" i="10"/>
  <c r="DG92" i="10"/>
  <c r="CI92" i="10"/>
  <c r="CJ92" i="10"/>
  <c r="CK92" i="10"/>
  <c r="AC92" i="10"/>
  <c r="DB93" i="10"/>
  <c r="DC93" i="10"/>
  <c r="DD93" i="10"/>
  <c r="CY95" i="10"/>
  <c r="CZ95" i="10"/>
  <c r="DA95" i="10"/>
  <c r="D95" i="10"/>
  <c r="C95" i="10"/>
  <c r="D97" i="10"/>
  <c r="DE98" i="10"/>
  <c r="DF98" i="10"/>
  <c r="DG98" i="10"/>
  <c r="CI98" i="10"/>
  <c r="CJ98" i="10"/>
  <c r="CK98" i="10"/>
  <c r="AC98" i="10"/>
  <c r="AZ99" i="10"/>
  <c r="DE101" i="10"/>
  <c r="DF101" i="10"/>
  <c r="DG101" i="10"/>
  <c r="CI101" i="10"/>
  <c r="CJ101" i="10"/>
  <c r="CK101" i="10"/>
  <c r="AC101" i="10"/>
  <c r="D101" i="10"/>
  <c r="DK102" i="10"/>
  <c r="DL102" i="10"/>
  <c r="DM102" i="10"/>
  <c r="DE111" i="10"/>
  <c r="DF111" i="10"/>
  <c r="DG111" i="10"/>
  <c r="CI111" i="10"/>
  <c r="CJ111" i="10"/>
  <c r="CK111" i="10"/>
  <c r="AC111" i="10"/>
  <c r="DB89" i="10"/>
  <c r="DC89" i="10"/>
  <c r="DD89" i="10"/>
  <c r="CE89" i="10"/>
  <c r="CF89" i="10"/>
  <c r="CG89" i="10"/>
  <c r="E90" i="10"/>
  <c r="DB90" i="10"/>
  <c r="DC90" i="10"/>
  <c r="DD90" i="10"/>
  <c r="DE91" i="10"/>
  <c r="DF91" i="10"/>
  <c r="DG91" i="10"/>
  <c r="BH92" i="10"/>
  <c r="E96" i="10"/>
  <c r="DB96" i="10"/>
  <c r="DC96" i="10"/>
  <c r="DD96" i="10"/>
  <c r="CE96" i="10"/>
  <c r="CF96" i="10"/>
  <c r="CG96" i="10"/>
  <c r="BG96" i="10"/>
  <c r="BA96" i="10"/>
  <c r="DB97" i="10"/>
  <c r="DC97" i="10"/>
  <c r="DD97" i="10"/>
  <c r="E99" i="10"/>
  <c r="DB99" i="10"/>
  <c r="DC99" i="10"/>
  <c r="DD99" i="10"/>
  <c r="CE99" i="10"/>
  <c r="CF99" i="10"/>
  <c r="CG99" i="10"/>
  <c r="C101" i="10"/>
  <c r="DE102" i="10"/>
  <c r="DF102" i="10"/>
  <c r="DG102" i="10"/>
  <c r="CI102" i="10"/>
  <c r="CJ102" i="10"/>
  <c r="CK102" i="10"/>
  <c r="AC102" i="10"/>
  <c r="DC102" i="10"/>
  <c r="DD102" i="10"/>
  <c r="DH103" i="10"/>
  <c r="DI103" i="10"/>
  <c r="DJ103" i="10"/>
  <c r="DK103" i="10"/>
  <c r="DL103" i="10"/>
  <c r="DM103" i="10"/>
  <c r="AZ103" i="10"/>
  <c r="DE127" i="10"/>
  <c r="DF127" i="10"/>
  <c r="DG127" i="10"/>
  <c r="CI127" i="10"/>
  <c r="CJ127" i="10"/>
  <c r="CK127" i="10"/>
  <c r="AC127" i="10"/>
  <c r="CE88" i="10"/>
  <c r="CF88" i="10"/>
  <c r="CG88" i="10"/>
  <c r="DE90" i="10"/>
  <c r="DF90" i="10"/>
  <c r="DG90" i="10"/>
  <c r="CI90" i="10"/>
  <c r="CJ90" i="10"/>
  <c r="CK90" i="10"/>
  <c r="AC90" i="10"/>
  <c r="BG90" i="10"/>
  <c r="BA90" i="10"/>
  <c r="DB91" i="10"/>
  <c r="DC91" i="10"/>
  <c r="DD91" i="10"/>
  <c r="CE91" i="10"/>
  <c r="CF91" i="10"/>
  <c r="CG91" i="10"/>
  <c r="AC91" i="10"/>
  <c r="D91" i="10"/>
  <c r="DE93" i="10"/>
  <c r="DF93" i="10"/>
  <c r="DG93" i="10"/>
  <c r="CI93" i="10"/>
  <c r="CJ93" i="10"/>
  <c r="CK93" i="10"/>
  <c r="AC93" i="10"/>
  <c r="D93" i="10"/>
  <c r="BG94" i="10"/>
  <c r="BA94" i="10"/>
  <c r="CI95" i="10"/>
  <c r="CJ95" i="10"/>
  <c r="CK95" i="10"/>
  <c r="DE96" i="10"/>
  <c r="DF96" i="10"/>
  <c r="DG96" i="10"/>
  <c r="BH96" i="10"/>
  <c r="CZ97" i="10"/>
  <c r="DA97" i="10"/>
  <c r="E100" i="10"/>
  <c r="DB100" i="10"/>
  <c r="DC100" i="10"/>
  <c r="DD100" i="10"/>
  <c r="CE100" i="10"/>
  <c r="CF100" i="10"/>
  <c r="CG100" i="10"/>
  <c r="BG100" i="10"/>
  <c r="BA100" i="10"/>
  <c r="DB101" i="10"/>
  <c r="DC101" i="10"/>
  <c r="DD101" i="10"/>
  <c r="E103" i="10"/>
  <c r="DB103" i="10"/>
  <c r="DC103" i="10"/>
  <c r="DD103" i="10"/>
  <c r="CE103" i="10"/>
  <c r="CF103" i="10"/>
  <c r="CG103" i="10"/>
  <c r="D106" i="10"/>
  <c r="BG93" i="10"/>
  <c r="BA93" i="10"/>
  <c r="E94" i="10"/>
  <c r="CE95" i="10"/>
  <c r="CF95" i="10"/>
  <c r="CG95" i="10"/>
  <c r="DB95" i="10"/>
  <c r="DC95" i="10"/>
  <c r="DD95" i="10"/>
  <c r="AC96" i="10"/>
  <c r="CI96" i="10"/>
  <c r="CJ96" i="10"/>
  <c r="CK96" i="10"/>
  <c r="BG97" i="10"/>
  <c r="BA97" i="10"/>
  <c r="E98" i="10"/>
  <c r="AC100" i="10"/>
  <c r="CI100" i="10"/>
  <c r="CJ100" i="10"/>
  <c r="CK100" i="10"/>
  <c r="BG101" i="10"/>
  <c r="BA101" i="10"/>
  <c r="E102" i="10"/>
  <c r="AC104" i="10"/>
  <c r="CI104" i="10"/>
  <c r="CJ104" i="10"/>
  <c r="CK104" i="10"/>
  <c r="DB105" i="10"/>
  <c r="DC105" i="10"/>
  <c r="DD105" i="10"/>
  <c r="BH106" i="10"/>
  <c r="CE106" i="10"/>
  <c r="CF106" i="10"/>
  <c r="CG106" i="10"/>
  <c r="DK107" i="10"/>
  <c r="DL107" i="10"/>
  <c r="DM107" i="10"/>
  <c r="DE107" i="10"/>
  <c r="DF107" i="10"/>
  <c r="DG107" i="10"/>
  <c r="DK108" i="10"/>
  <c r="DL108" i="10"/>
  <c r="DM108" i="10"/>
  <c r="AZ108" i="10"/>
  <c r="DE109" i="10"/>
  <c r="DF109" i="10"/>
  <c r="DG109" i="10"/>
  <c r="DE110" i="10"/>
  <c r="DF110" i="10"/>
  <c r="DG110" i="10"/>
  <c r="CI110" i="10"/>
  <c r="CJ110" i="10"/>
  <c r="CK110" i="10"/>
  <c r="AC110" i="10"/>
  <c r="D110" i="10"/>
  <c r="CI115" i="10"/>
  <c r="CJ115" i="10"/>
  <c r="CK115" i="10"/>
  <c r="AC115" i="10"/>
  <c r="CY115" i="10"/>
  <c r="CZ115" i="10"/>
  <c r="DA115" i="10"/>
  <c r="DE115" i="10"/>
  <c r="DF115" i="10"/>
  <c r="DG115" i="10"/>
  <c r="DK116" i="10"/>
  <c r="DL116" i="10"/>
  <c r="DM116" i="10"/>
  <c r="AZ117" i="10"/>
  <c r="DH117" i="10"/>
  <c r="DI117" i="10"/>
  <c r="DJ117" i="10"/>
  <c r="DK117" i="10"/>
  <c r="DL117" i="10"/>
  <c r="DM117" i="10"/>
  <c r="CY121" i="10"/>
  <c r="CZ121" i="10"/>
  <c r="DA121" i="10"/>
  <c r="DE124" i="10"/>
  <c r="DF124" i="10"/>
  <c r="DG124" i="10"/>
  <c r="CI124" i="10"/>
  <c r="CJ124" i="10"/>
  <c r="CK124" i="10"/>
  <c r="DE105" i="10"/>
  <c r="DF105" i="10"/>
  <c r="DG105" i="10"/>
  <c r="CI105" i="10"/>
  <c r="CJ105" i="10"/>
  <c r="CK105" i="10"/>
  <c r="AC105" i="10"/>
  <c r="CY105" i="10"/>
  <c r="CZ105" i="10"/>
  <c r="DA105" i="10"/>
  <c r="BH109" i="10"/>
  <c r="CE110" i="10"/>
  <c r="CF110" i="10"/>
  <c r="CG110" i="10"/>
  <c r="DB110" i="10"/>
  <c r="DC110" i="10"/>
  <c r="DD110" i="10"/>
  <c r="BG111" i="10"/>
  <c r="BA111" i="10"/>
  <c r="AZ113" i="10"/>
  <c r="DE116" i="10"/>
  <c r="DF116" i="10"/>
  <c r="DG116" i="10"/>
  <c r="CI116" i="10"/>
  <c r="CJ116" i="10"/>
  <c r="CK116" i="10"/>
  <c r="AC116" i="10"/>
  <c r="DB117" i="10"/>
  <c r="DC117" i="10"/>
  <c r="DD117" i="10"/>
  <c r="CE117" i="10"/>
  <c r="CF117" i="10"/>
  <c r="CG117" i="10"/>
  <c r="E117" i="10"/>
  <c r="DE119" i="10"/>
  <c r="DF119" i="10"/>
  <c r="DG119" i="10"/>
  <c r="CI119" i="10"/>
  <c r="CJ119" i="10"/>
  <c r="CK119" i="10"/>
  <c r="DK121" i="10"/>
  <c r="DL121" i="10"/>
  <c r="DM121" i="10"/>
  <c r="CE93" i="10"/>
  <c r="CF93" i="10"/>
  <c r="CG93" i="10"/>
  <c r="CE97" i="10"/>
  <c r="CF97" i="10"/>
  <c r="CG97" i="10"/>
  <c r="CE101" i="10"/>
  <c r="CF101" i="10"/>
  <c r="CG101" i="10"/>
  <c r="DE106" i="10"/>
  <c r="DF106" i="10"/>
  <c r="DG106" i="10"/>
  <c r="CI106" i="10"/>
  <c r="CJ106" i="10"/>
  <c r="CK106" i="10"/>
  <c r="E108" i="10"/>
  <c r="DB108" i="10"/>
  <c r="DC108" i="10"/>
  <c r="DD108" i="10"/>
  <c r="CE108" i="10"/>
  <c r="CF108" i="10"/>
  <c r="CG108" i="10"/>
  <c r="DH108" i="10"/>
  <c r="DI108" i="10"/>
  <c r="DJ108" i="10"/>
  <c r="CE112" i="10"/>
  <c r="CF112" i="10"/>
  <c r="CG112" i="10"/>
  <c r="E112" i="10"/>
  <c r="BG112" i="10"/>
  <c r="BA112" i="10"/>
  <c r="CI117" i="10"/>
  <c r="CJ117" i="10"/>
  <c r="CK117" i="10"/>
  <c r="E107" i="10"/>
  <c r="AC109" i="10"/>
  <c r="CI109" i="10"/>
  <c r="CJ109" i="10"/>
  <c r="CK109" i="10"/>
  <c r="E111" i="10"/>
  <c r="DE112" i="10"/>
  <c r="DF112" i="10"/>
  <c r="DG112" i="10"/>
  <c r="CI112" i="10"/>
  <c r="CJ112" i="10"/>
  <c r="CK112" i="10"/>
  <c r="AC112" i="10"/>
  <c r="DB113" i="10"/>
  <c r="DC113" i="10"/>
  <c r="DD113" i="10"/>
  <c r="CE113" i="10"/>
  <c r="CF113" i="10"/>
  <c r="CG113" i="10"/>
  <c r="E114" i="10"/>
  <c r="DB114" i="10"/>
  <c r="DC114" i="10"/>
  <c r="DD114" i="10"/>
  <c r="BH116" i="10"/>
  <c r="DH116" i="10"/>
  <c r="DI116" i="10"/>
  <c r="DJ116" i="10"/>
  <c r="CE116" i="10"/>
  <c r="CF116" i="10"/>
  <c r="CG116" i="10"/>
  <c r="E118" i="10"/>
  <c r="E120" i="10"/>
  <c r="DB120" i="10"/>
  <c r="DC120" i="10"/>
  <c r="DD120" i="10"/>
  <c r="CE120" i="10"/>
  <c r="CF120" i="10"/>
  <c r="CG120" i="10"/>
  <c r="BG120" i="10"/>
  <c r="BA120" i="10"/>
  <c r="DH131" i="10"/>
  <c r="DI131" i="10"/>
  <c r="DJ131" i="10"/>
  <c r="DK131" i="10"/>
  <c r="DL131" i="10"/>
  <c r="DM131" i="10"/>
  <c r="AZ131" i="10"/>
  <c r="DE114" i="10"/>
  <c r="DF114" i="10"/>
  <c r="DG114" i="10"/>
  <c r="CI114" i="10"/>
  <c r="CJ114" i="10"/>
  <c r="CK114" i="10"/>
  <c r="AC114" i="10"/>
  <c r="BG114" i="10"/>
  <c r="BA114" i="10"/>
  <c r="DE118" i="10"/>
  <c r="DF118" i="10"/>
  <c r="DG118" i="10"/>
  <c r="CI118" i="10"/>
  <c r="CJ118" i="10"/>
  <c r="CK118" i="10"/>
  <c r="AC118" i="10"/>
  <c r="BG118" i="10"/>
  <c r="BA118" i="10"/>
  <c r="DE120" i="10"/>
  <c r="DF120" i="10"/>
  <c r="DG120" i="10"/>
  <c r="BH120" i="10"/>
  <c r="DB121" i="10"/>
  <c r="DC121" i="10"/>
  <c r="DD121" i="10"/>
  <c r="BH112" i="10"/>
  <c r="CI113" i="10"/>
  <c r="CJ113" i="10"/>
  <c r="CK113" i="10"/>
  <c r="DB116" i="10"/>
  <c r="DC116" i="10"/>
  <c r="DD116" i="10"/>
  <c r="CE118" i="10"/>
  <c r="CF118" i="10"/>
  <c r="CG118" i="10"/>
  <c r="DH119" i="10"/>
  <c r="DI119" i="10"/>
  <c r="DJ119" i="10"/>
  <c r="DK119" i="10"/>
  <c r="DL119" i="10"/>
  <c r="DM119" i="10"/>
  <c r="AZ119" i="10"/>
  <c r="CE115" i="10"/>
  <c r="CF115" i="10"/>
  <c r="CG115" i="10"/>
  <c r="DB115" i="10"/>
  <c r="DC115" i="10"/>
  <c r="DD115" i="10"/>
  <c r="CE119" i="10"/>
  <c r="CF119" i="10"/>
  <c r="CG119" i="10"/>
  <c r="DB119" i="10"/>
  <c r="DC119" i="10"/>
  <c r="DD119" i="10"/>
  <c r="AC120" i="10"/>
  <c r="CI120" i="10"/>
  <c r="CJ120" i="10"/>
  <c r="CK120" i="10"/>
  <c r="BG123" i="10"/>
  <c r="BA123" i="10"/>
  <c r="E125" i="10"/>
  <c r="DB125" i="10"/>
  <c r="DC125" i="10"/>
  <c r="DD125" i="10"/>
  <c r="CE125" i="10"/>
  <c r="CF125" i="10"/>
  <c r="CG125" i="10"/>
  <c r="BG125" i="10"/>
  <c r="BA125" i="10"/>
  <c r="DB126" i="10"/>
  <c r="DC126" i="10"/>
  <c r="DD126" i="10"/>
  <c r="DK128" i="10"/>
  <c r="DL128" i="10"/>
  <c r="DM128" i="10"/>
  <c r="DE131" i="10"/>
  <c r="DF131" i="10"/>
  <c r="DG131" i="10"/>
  <c r="CI131" i="10"/>
  <c r="CJ131" i="10"/>
  <c r="CK131" i="10"/>
  <c r="AC131" i="10"/>
  <c r="CE131" i="10"/>
  <c r="CF131" i="10"/>
  <c r="CG131" i="10"/>
  <c r="BH121" i="10"/>
  <c r="DH121" i="10"/>
  <c r="DI121" i="10"/>
  <c r="DJ121" i="10"/>
  <c r="CE121" i="10"/>
  <c r="CF121" i="10"/>
  <c r="CG121" i="10"/>
  <c r="DE123" i="10"/>
  <c r="DF123" i="10"/>
  <c r="DG123" i="10"/>
  <c r="CI123" i="10"/>
  <c r="CJ123" i="10"/>
  <c r="CK123" i="10"/>
  <c r="AC123" i="10"/>
  <c r="DE125" i="10"/>
  <c r="DF125" i="10"/>
  <c r="DG125" i="10"/>
  <c r="BH125" i="10"/>
  <c r="DE121" i="10"/>
  <c r="DF121" i="10"/>
  <c r="DG121" i="10"/>
  <c r="CI121" i="10"/>
  <c r="CJ121" i="10"/>
  <c r="CK121" i="10"/>
  <c r="DK124" i="10"/>
  <c r="DL124" i="10"/>
  <c r="DM124" i="10"/>
  <c r="DH127" i="10"/>
  <c r="DI127" i="10"/>
  <c r="DJ127" i="10"/>
  <c r="E129" i="10"/>
  <c r="DB129" i="10"/>
  <c r="DC129" i="10"/>
  <c r="DD129" i="10"/>
  <c r="CE129" i="10"/>
  <c r="CF129" i="10"/>
  <c r="CG129" i="10"/>
  <c r="BG129" i="10"/>
  <c r="BA129" i="10"/>
  <c r="DB130" i="10"/>
  <c r="DC130" i="10"/>
  <c r="DD130" i="10"/>
  <c r="CY130" i="10"/>
  <c r="CZ130" i="10"/>
  <c r="DA130" i="10"/>
  <c r="E123" i="10"/>
  <c r="CE124" i="10"/>
  <c r="CF124" i="10"/>
  <c r="CG124" i="10"/>
  <c r="DB124" i="10"/>
  <c r="DC124" i="10"/>
  <c r="DD124" i="10"/>
  <c r="AC125" i="10"/>
  <c r="CI125" i="10"/>
  <c r="CJ125" i="10"/>
  <c r="CK125" i="10"/>
  <c r="BG126" i="10"/>
  <c r="BA126" i="10"/>
  <c r="E127" i="10"/>
  <c r="CE128" i="10"/>
  <c r="CF128" i="10"/>
  <c r="CG128" i="10"/>
  <c r="DB128" i="10"/>
  <c r="DC128" i="10"/>
  <c r="DD128" i="10"/>
  <c r="CI129" i="10"/>
  <c r="CJ129" i="10"/>
  <c r="CK129" i="10"/>
  <c r="BG130" i="10"/>
  <c r="BA130" i="10"/>
  <c r="E131" i="10"/>
  <c r="AC122" i="10"/>
  <c r="CY122" i="10"/>
  <c r="CZ122" i="10"/>
  <c r="DA122" i="10"/>
  <c r="CI122" i="10"/>
  <c r="CJ122" i="10"/>
  <c r="CK122" i="10"/>
  <c r="E124" i="10"/>
  <c r="AC126" i="10"/>
  <c r="D126" i="10"/>
  <c r="CI126" i="10"/>
  <c r="CJ126" i="10"/>
  <c r="CK126" i="10"/>
  <c r="E128" i="10"/>
  <c r="CI130" i="10"/>
  <c r="CJ130" i="10"/>
  <c r="CK130" i="10"/>
  <c r="CE122" i="10"/>
  <c r="CF122" i="10"/>
  <c r="CG122" i="10"/>
  <c r="CE126" i="10"/>
  <c r="CF126" i="10"/>
  <c r="CG126" i="10"/>
  <c r="CE130" i="10"/>
  <c r="CF130" i="10"/>
  <c r="CG130" i="10"/>
  <c r="AC2" i="8"/>
  <c r="CD9" i="8"/>
  <c r="CE9" i="8"/>
  <c r="CF9" i="8"/>
  <c r="DA13" i="8"/>
  <c r="DB13" i="8"/>
  <c r="DC13" i="8"/>
  <c r="CD38" i="8"/>
  <c r="CE38" i="8"/>
  <c r="CF38" i="8"/>
  <c r="CH104" i="8"/>
  <c r="CI104" i="8"/>
  <c r="CJ104" i="8"/>
  <c r="AC104" i="8"/>
  <c r="BG120" i="8"/>
  <c r="BA120" i="8"/>
  <c r="CD120" i="8"/>
  <c r="CE120" i="8"/>
  <c r="CF120" i="8"/>
  <c r="BH3" i="8"/>
  <c r="BG6" i="8"/>
  <c r="BA6" i="8"/>
  <c r="AZ6" i="8"/>
  <c r="BH11" i="8"/>
  <c r="BG14" i="8"/>
  <c r="BA14" i="8"/>
  <c r="DJ14" i="8"/>
  <c r="DK14" i="8"/>
  <c r="DL14" i="8"/>
  <c r="DD18" i="8"/>
  <c r="DE18" i="8"/>
  <c r="DF18" i="8"/>
  <c r="E21" i="8"/>
  <c r="CH23" i="8"/>
  <c r="CI23" i="8"/>
  <c r="CJ23" i="8"/>
  <c r="DD27" i="8"/>
  <c r="DE27" i="8"/>
  <c r="DF27" i="8"/>
  <c r="DD31" i="8"/>
  <c r="DE31" i="8"/>
  <c r="DF31" i="8"/>
  <c r="AC31" i="8"/>
  <c r="E31" i="8"/>
  <c r="D31" i="8"/>
  <c r="BG46" i="8"/>
  <c r="BA46" i="8"/>
  <c r="DA46" i="8"/>
  <c r="CD46" i="8"/>
  <c r="CE46" i="8"/>
  <c r="CF46" i="8"/>
  <c r="CH47" i="8"/>
  <c r="CI47" i="8"/>
  <c r="CJ47" i="8"/>
  <c r="E49" i="8"/>
  <c r="DA54" i="8"/>
  <c r="DB54" i="8"/>
  <c r="DC54" i="8"/>
  <c r="E54" i="8"/>
  <c r="BG58" i="8"/>
  <c r="BA58" i="8"/>
  <c r="BH58" i="8"/>
  <c r="AZ58" i="8"/>
  <c r="E62" i="8"/>
  <c r="E70" i="8"/>
  <c r="CH85" i="8"/>
  <c r="CI85" i="8"/>
  <c r="CJ85" i="8"/>
  <c r="BH90" i="8"/>
  <c r="AC111" i="8"/>
  <c r="DD116" i="8"/>
  <c r="DE116" i="8"/>
  <c r="DF116" i="8"/>
  <c r="AC116" i="8"/>
  <c r="BG78" i="8"/>
  <c r="BA78" i="8"/>
  <c r="AC85" i="8"/>
  <c r="BH4" i="8"/>
  <c r="BH5" i="8"/>
  <c r="DD6" i="8"/>
  <c r="DE6" i="8"/>
  <c r="DF6" i="8"/>
  <c r="E9" i="8"/>
  <c r="BH12" i="8"/>
  <c r="BH13" i="8"/>
  <c r="DD14" i="8"/>
  <c r="DE14" i="8"/>
  <c r="DF14" i="8"/>
  <c r="E17" i="8"/>
  <c r="AC17" i="8"/>
  <c r="CX17" i="8"/>
  <c r="CY17" i="8"/>
  <c r="CZ17" i="8"/>
  <c r="BH19" i="8"/>
  <c r="CD22" i="8"/>
  <c r="CE22" i="8"/>
  <c r="CF22" i="8"/>
  <c r="BH25" i="8"/>
  <c r="E37" i="8"/>
  <c r="BH60" i="8"/>
  <c r="DA63" i="8"/>
  <c r="DB63" i="8"/>
  <c r="DC63" i="8"/>
  <c r="DD68" i="8"/>
  <c r="DE68" i="8"/>
  <c r="DF68" i="8"/>
  <c r="AC68" i="8"/>
  <c r="BG82" i="8"/>
  <c r="BA82" i="8"/>
  <c r="BG91" i="8"/>
  <c r="BA91" i="8"/>
  <c r="DA94" i="8"/>
  <c r="DB94" i="8"/>
  <c r="DC94" i="8"/>
  <c r="E94" i="8"/>
  <c r="E102" i="8"/>
  <c r="E110" i="8"/>
  <c r="CD115" i="8"/>
  <c r="CE115" i="8"/>
  <c r="CF115" i="8"/>
  <c r="AC120" i="8"/>
  <c r="CH122" i="8"/>
  <c r="CI122" i="8"/>
  <c r="CJ122" i="8"/>
  <c r="CH127" i="8"/>
  <c r="CI127" i="8"/>
  <c r="CJ127" i="8"/>
  <c r="DA5" i="8"/>
  <c r="DB5" i="8"/>
  <c r="DC5" i="8"/>
  <c r="AC10" i="8"/>
  <c r="CD17" i="8"/>
  <c r="CE17" i="8"/>
  <c r="CF17" i="8"/>
  <c r="DD43" i="8"/>
  <c r="DE43" i="8"/>
  <c r="DF43" i="8"/>
  <c r="AC43" i="8"/>
  <c r="BH7" i="8"/>
  <c r="BH15" i="8"/>
  <c r="BH20" i="8"/>
  <c r="DA21" i="8"/>
  <c r="DB21" i="8"/>
  <c r="DC21" i="8"/>
  <c r="BH21" i="8"/>
  <c r="E24" i="8"/>
  <c r="AC24" i="8"/>
  <c r="CX24" i="8"/>
  <c r="CY24" i="8"/>
  <c r="CZ24" i="8"/>
  <c r="BH26" i="8"/>
  <c r="CD26" i="8"/>
  <c r="CE26" i="8"/>
  <c r="CF26" i="8"/>
  <c r="DD32" i="8"/>
  <c r="DE32" i="8"/>
  <c r="DF32" i="8"/>
  <c r="CH43" i="8"/>
  <c r="CI43" i="8"/>
  <c r="CJ43" i="8"/>
  <c r="BH89" i="8"/>
  <c r="BH123" i="8"/>
  <c r="BH29" i="8"/>
  <c r="BG31" i="8"/>
  <c r="BA31" i="8"/>
  <c r="DA33" i="8"/>
  <c r="DB33" i="8"/>
  <c r="DC33" i="8"/>
  <c r="DA34" i="8"/>
  <c r="DB34" i="8"/>
  <c r="DC34" i="8"/>
  <c r="E35" i="8"/>
  <c r="CX35" i="8"/>
  <c r="DD35" i="8"/>
  <c r="DE35" i="8"/>
  <c r="DF35" i="8"/>
  <c r="DA41" i="8"/>
  <c r="DB41" i="8"/>
  <c r="DC41" i="8"/>
  <c r="DD44" i="8"/>
  <c r="DE44" i="8"/>
  <c r="DF44" i="8"/>
  <c r="BH48" i="8"/>
  <c r="BH50" i="8"/>
  <c r="BH56" i="8"/>
  <c r="AZ56" i="8"/>
  <c r="AC57" i="8"/>
  <c r="E58" i="8"/>
  <c r="DA60" i="8"/>
  <c r="DB60" i="8"/>
  <c r="DC60" i="8"/>
  <c r="DD60" i="8"/>
  <c r="DE60" i="8"/>
  <c r="DF60" i="8"/>
  <c r="BH65" i="8"/>
  <c r="DA66" i="8"/>
  <c r="DB66" i="8"/>
  <c r="DC66" i="8"/>
  <c r="E71" i="8"/>
  <c r="AC73" i="8"/>
  <c r="BH74" i="8"/>
  <c r="BH94" i="8"/>
  <c r="BH101" i="8"/>
  <c r="CD103" i="8"/>
  <c r="CE103" i="8"/>
  <c r="CF103" i="8"/>
  <c r="BH105" i="8"/>
  <c r="BH106" i="8"/>
  <c r="E108" i="8"/>
  <c r="DD108" i="8"/>
  <c r="DE108" i="8"/>
  <c r="DF108" i="8"/>
  <c r="E113" i="8"/>
  <c r="BH113" i="8"/>
  <c r="DD117" i="8"/>
  <c r="DE117" i="8"/>
  <c r="DF117" i="8"/>
  <c r="BH119" i="8"/>
  <c r="BH120" i="8"/>
  <c r="BH122" i="8"/>
  <c r="AZ122" i="8"/>
  <c r="BH125" i="8"/>
  <c r="BH128" i="8"/>
  <c r="BH28" i="8"/>
  <c r="BG30" i="8"/>
  <c r="BA30" i="8"/>
  <c r="BH30" i="8"/>
  <c r="CD30" i="8"/>
  <c r="CE30" i="8"/>
  <c r="CF30" i="8"/>
  <c r="BH33" i="8"/>
  <c r="BH41" i="8"/>
  <c r="DA42" i="8"/>
  <c r="DB42" i="8"/>
  <c r="DC42" i="8"/>
  <c r="BG43" i="8"/>
  <c r="BA43" i="8"/>
  <c r="DJ43" i="8"/>
  <c r="DK43" i="8"/>
  <c r="DL43" i="8"/>
  <c r="DD48" i="8"/>
  <c r="DE48" i="8"/>
  <c r="DF48" i="8"/>
  <c r="CH53" i="8"/>
  <c r="CI53" i="8"/>
  <c r="CJ53" i="8"/>
  <c r="BH53" i="8"/>
  <c r="BG54" i="8"/>
  <c r="BA54" i="8"/>
  <c r="DJ54" i="8"/>
  <c r="DK54" i="8"/>
  <c r="DL54" i="8"/>
  <c r="BH61" i="8"/>
  <c r="BH62" i="8"/>
  <c r="BH67" i="8"/>
  <c r="BG68" i="8"/>
  <c r="BA68" i="8"/>
  <c r="BH69" i="8"/>
  <c r="BH70" i="8"/>
  <c r="BG72" i="8"/>
  <c r="BA72" i="8"/>
  <c r="BH75" i="8"/>
  <c r="CH77" i="8"/>
  <c r="CI77" i="8"/>
  <c r="CJ77" i="8"/>
  <c r="BH78" i="8"/>
  <c r="BH79" i="8"/>
  <c r="CH81" i="8"/>
  <c r="CI81" i="8"/>
  <c r="CJ81" i="8"/>
  <c r="BH82" i="8"/>
  <c r="BH83" i="8"/>
  <c r="BH86" i="8"/>
  <c r="BG92" i="8"/>
  <c r="BA92" i="8"/>
  <c r="AZ92" i="8"/>
  <c r="BH95" i="8"/>
  <c r="BH98" i="8"/>
  <c r="DA99" i="8"/>
  <c r="DB99" i="8"/>
  <c r="DC99" i="8"/>
  <c r="DD101" i="8"/>
  <c r="DE101" i="8"/>
  <c r="DF101" i="8"/>
  <c r="E104" i="8"/>
  <c r="D104" i="8"/>
  <c r="CD105" i="8"/>
  <c r="CE105" i="8"/>
  <c r="CF105" i="8"/>
  <c r="BG106" i="8"/>
  <c r="BA106" i="8"/>
  <c r="E107" i="8"/>
  <c r="BH110" i="8"/>
  <c r="CH111" i="8"/>
  <c r="CI111" i="8"/>
  <c r="CJ111" i="8"/>
  <c r="BG111" i="8"/>
  <c r="BA111" i="8"/>
  <c r="DJ111" i="8"/>
  <c r="DK111" i="8"/>
  <c r="DL111" i="8"/>
  <c r="BH114" i="8"/>
  <c r="BH115" i="8"/>
  <c r="BG116" i="8"/>
  <c r="BA116" i="8"/>
  <c r="BG118" i="8"/>
  <c r="BA118" i="8"/>
  <c r="BH118" i="8"/>
  <c r="AC123" i="8"/>
  <c r="DD123" i="8"/>
  <c r="DE123" i="8"/>
  <c r="DF123" i="8"/>
  <c r="DA125" i="8"/>
  <c r="DB125" i="8"/>
  <c r="DC125" i="8"/>
  <c r="DD125" i="8"/>
  <c r="DE125" i="8"/>
  <c r="DF125" i="8"/>
  <c r="DD128" i="8"/>
  <c r="DE128" i="8"/>
  <c r="DF128" i="8"/>
  <c r="BG130" i="8"/>
  <c r="BA130" i="8"/>
  <c r="BH130" i="8"/>
  <c r="BH34" i="8"/>
  <c r="BH37" i="8"/>
  <c r="E43" i="8"/>
  <c r="D43" i="8"/>
  <c r="BH45" i="8"/>
  <c r="DA49" i="8"/>
  <c r="DB49" i="8"/>
  <c r="DC49" i="8"/>
  <c r="DA50" i="8"/>
  <c r="DB50" i="8"/>
  <c r="DC50" i="8"/>
  <c r="CD54" i="8"/>
  <c r="CE54" i="8"/>
  <c r="CF54" i="8"/>
  <c r="DD56" i="8"/>
  <c r="DE56" i="8"/>
  <c r="DF56" i="8"/>
  <c r="DD58" i="8"/>
  <c r="DE58" i="8"/>
  <c r="DF58" i="8"/>
  <c r="DA59" i="8"/>
  <c r="DB59" i="8"/>
  <c r="DC59" i="8"/>
  <c r="DD62" i="8"/>
  <c r="DE62" i="8"/>
  <c r="DF62" i="8"/>
  <c r="BH63" i="8"/>
  <c r="BG64" i="8"/>
  <c r="BA64" i="8"/>
  <c r="DD70" i="8"/>
  <c r="DE70" i="8"/>
  <c r="DF70" i="8"/>
  <c r="BG71" i="8"/>
  <c r="BA71" i="8"/>
  <c r="BH71" i="8"/>
  <c r="DD72" i="8"/>
  <c r="DE72" i="8"/>
  <c r="DF72" i="8"/>
  <c r="DD86" i="8"/>
  <c r="DE86" i="8"/>
  <c r="DF86" i="8"/>
  <c r="DD92" i="8"/>
  <c r="DE92" i="8"/>
  <c r="DF92" i="8"/>
  <c r="BH99" i="8"/>
  <c r="CD99" i="8"/>
  <c r="CE99" i="8"/>
  <c r="CF99" i="8"/>
  <c r="BG100" i="8"/>
  <c r="BA100" i="8"/>
  <c r="CH106" i="8"/>
  <c r="CI106" i="8"/>
  <c r="CJ106" i="8"/>
  <c r="DA107" i="8"/>
  <c r="DB107" i="8"/>
  <c r="DC107" i="8"/>
  <c r="BH111" i="8"/>
  <c r="DD118" i="8"/>
  <c r="DE118" i="8"/>
  <c r="DF118" i="8"/>
  <c r="DA121" i="8"/>
  <c r="DB121" i="8"/>
  <c r="DC121" i="8"/>
  <c r="BH124" i="8"/>
  <c r="BG127" i="8"/>
  <c r="BA127" i="8"/>
  <c r="AZ127" i="8"/>
  <c r="DA129" i="8"/>
  <c r="DB129" i="8"/>
  <c r="DC129" i="8"/>
  <c r="DG2" i="8"/>
  <c r="DH2" i="8"/>
  <c r="DI2" i="8"/>
  <c r="DJ2" i="8"/>
  <c r="DK2" i="8"/>
  <c r="DL2" i="8"/>
  <c r="AZ2" i="8"/>
  <c r="DD4" i="8"/>
  <c r="DE4" i="8"/>
  <c r="DF4" i="8"/>
  <c r="CH4" i="8"/>
  <c r="CI4" i="8"/>
  <c r="CJ4" i="8"/>
  <c r="AC4" i="8"/>
  <c r="D4" i="8"/>
  <c r="CX4" i="8"/>
  <c r="CY4" i="8"/>
  <c r="CZ4" i="8"/>
  <c r="DD5" i="8"/>
  <c r="DE5" i="8"/>
  <c r="DF5" i="8"/>
  <c r="CH5" i="8"/>
  <c r="CI5" i="8"/>
  <c r="CJ5" i="8"/>
  <c r="AC5" i="8"/>
  <c r="D5" i="8"/>
  <c r="DG6" i="8"/>
  <c r="DH6" i="8"/>
  <c r="DI6" i="8"/>
  <c r="DD8" i="8"/>
  <c r="DE8" i="8"/>
  <c r="DF8" i="8"/>
  <c r="CH8" i="8"/>
  <c r="CI8" i="8"/>
  <c r="CJ8" i="8"/>
  <c r="AC8" i="8"/>
  <c r="D8" i="8"/>
  <c r="DD9" i="8"/>
  <c r="DE9" i="8"/>
  <c r="DF9" i="8"/>
  <c r="CH9" i="8"/>
  <c r="CI9" i="8"/>
  <c r="CJ9" i="8"/>
  <c r="AC9" i="8"/>
  <c r="D9" i="8"/>
  <c r="DG10" i="8"/>
  <c r="DH10" i="8"/>
  <c r="DI10" i="8"/>
  <c r="DJ10" i="8"/>
  <c r="DK10" i="8"/>
  <c r="DL10" i="8"/>
  <c r="AZ10" i="8"/>
  <c r="DD12" i="8"/>
  <c r="DE12" i="8"/>
  <c r="DF12" i="8"/>
  <c r="CH12" i="8"/>
  <c r="CI12" i="8"/>
  <c r="CJ12" i="8"/>
  <c r="AC12" i="8"/>
  <c r="D12" i="8"/>
  <c r="DD13" i="8"/>
  <c r="DE13" i="8"/>
  <c r="DF13" i="8"/>
  <c r="CH13" i="8"/>
  <c r="CI13" i="8"/>
  <c r="CJ13" i="8"/>
  <c r="AC13" i="8"/>
  <c r="CX13" i="8"/>
  <c r="CY13" i="8"/>
  <c r="CZ13" i="8"/>
  <c r="DG14" i="8"/>
  <c r="DH14" i="8"/>
  <c r="DI14" i="8"/>
  <c r="AZ14" i="8"/>
  <c r="DD16" i="8"/>
  <c r="DE16" i="8"/>
  <c r="DF16" i="8"/>
  <c r="CH16" i="8"/>
  <c r="CI16" i="8"/>
  <c r="CJ16" i="8"/>
  <c r="AC16" i="8"/>
  <c r="DD17" i="8"/>
  <c r="DE17" i="8"/>
  <c r="DF17" i="8"/>
  <c r="CH17" i="8"/>
  <c r="CI17" i="8"/>
  <c r="CJ17" i="8"/>
  <c r="DG18" i="8"/>
  <c r="DH18" i="8"/>
  <c r="DI18" i="8"/>
  <c r="DJ18" i="8"/>
  <c r="DK18" i="8"/>
  <c r="DL18" i="8"/>
  <c r="AZ18" i="8"/>
  <c r="DD20" i="8"/>
  <c r="DE20" i="8"/>
  <c r="DF20" i="8"/>
  <c r="CH20" i="8"/>
  <c r="CI20" i="8"/>
  <c r="CJ20" i="8"/>
  <c r="AC20" i="8"/>
  <c r="D20" i="8"/>
  <c r="E2" i="8"/>
  <c r="DA2" i="8"/>
  <c r="DB2" i="8"/>
  <c r="DC2" i="8"/>
  <c r="CD2" i="8"/>
  <c r="CE2" i="8"/>
  <c r="CF2" i="8"/>
  <c r="DD3" i="8"/>
  <c r="DE3" i="8"/>
  <c r="DF3" i="8"/>
  <c r="CH3" i="8"/>
  <c r="CI3" i="8"/>
  <c r="CJ3" i="8"/>
  <c r="AC3" i="8"/>
  <c r="CX5" i="8"/>
  <c r="CY5" i="8"/>
  <c r="CZ5" i="8"/>
  <c r="E6" i="8"/>
  <c r="DA6" i="8"/>
  <c r="DB6" i="8"/>
  <c r="DC6" i="8"/>
  <c r="CD6" i="8"/>
  <c r="CE6" i="8"/>
  <c r="CF6" i="8"/>
  <c r="DD7" i="8"/>
  <c r="DE7" i="8"/>
  <c r="DF7" i="8"/>
  <c r="CH7" i="8"/>
  <c r="CI7" i="8"/>
  <c r="CJ7" i="8"/>
  <c r="AC7" i="8"/>
  <c r="E10" i="8"/>
  <c r="DA10" i="8"/>
  <c r="DB10" i="8"/>
  <c r="DC10" i="8"/>
  <c r="CD10" i="8"/>
  <c r="CE10" i="8"/>
  <c r="CF10" i="8"/>
  <c r="DD11" i="8"/>
  <c r="DE11" i="8"/>
  <c r="DF11" i="8"/>
  <c r="CH11" i="8"/>
  <c r="CI11" i="8"/>
  <c r="CJ11" i="8"/>
  <c r="AC11" i="8"/>
  <c r="E14" i="8"/>
  <c r="DA14" i="8"/>
  <c r="DB14" i="8"/>
  <c r="DC14" i="8"/>
  <c r="CD14" i="8"/>
  <c r="CE14" i="8"/>
  <c r="CF14" i="8"/>
  <c r="DD15" i="8"/>
  <c r="DE15" i="8"/>
  <c r="DF15" i="8"/>
  <c r="CH15" i="8"/>
  <c r="CI15" i="8"/>
  <c r="CJ15" i="8"/>
  <c r="AC15" i="8"/>
  <c r="D16" i="8"/>
  <c r="E18" i="8"/>
  <c r="DA18" i="8"/>
  <c r="DB18" i="8"/>
  <c r="DC18" i="8"/>
  <c r="CD18" i="8"/>
  <c r="CE18" i="8"/>
  <c r="CF18" i="8"/>
  <c r="DD19" i="8"/>
  <c r="DE19" i="8"/>
  <c r="DF19" i="8"/>
  <c r="CH19" i="8"/>
  <c r="CI19" i="8"/>
  <c r="CJ19" i="8"/>
  <c r="AC19" i="8"/>
  <c r="CX20" i="8"/>
  <c r="CY20" i="8"/>
  <c r="CZ20" i="8"/>
  <c r="E3" i="8"/>
  <c r="DA3" i="8"/>
  <c r="DB3" i="8"/>
  <c r="DC3" i="8"/>
  <c r="CD3" i="8"/>
  <c r="CE3" i="8"/>
  <c r="CF3" i="8"/>
  <c r="BG3" i="8"/>
  <c r="BA3" i="8"/>
  <c r="DA4" i="8"/>
  <c r="DB4" i="8"/>
  <c r="DC4" i="8"/>
  <c r="E7" i="8"/>
  <c r="DA7" i="8"/>
  <c r="DB7" i="8"/>
  <c r="DC7" i="8"/>
  <c r="CD7" i="8"/>
  <c r="CE7" i="8"/>
  <c r="CF7" i="8"/>
  <c r="BG7" i="8"/>
  <c r="BA7" i="8"/>
  <c r="DA8" i="8"/>
  <c r="DB8" i="8"/>
  <c r="DC8" i="8"/>
  <c r="E11" i="8"/>
  <c r="DA11" i="8"/>
  <c r="DB11" i="8"/>
  <c r="DC11" i="8"/>
  <c r="CD11" i="8"/>
  <c r="CE11" i="8"/>
  <c r="CF11" i="8"/>
  <c r="BG11" i="8"/>
  <c r="BA11" i="8"/>
  <c r="DA12" i="8"/>
  <c r="DB12" i="8"/>
  <c r="DC12" i="8"/>
  <c r="D13" i="8"/>
  <c r="E15" i="8"/>
  <c r="DA15" i="8"/>
  <c r="DB15" i="8"/>
  <c r="DC15" i="8"/>
  <c r="CD15" i="8"/>
  <c r="CE15" i="8"/>
  <c r="CF15" i="8"/>
  <c r="BG15" i="8"/>
  <c r="BA15" i="8"/>
  <c r="DA16" i="8"/>
  <c r="DB16" i="8"/>
  <c r="DC16" i="8"/>
  <c r="CX16" i="8"/>
  <c r="CY16" i="8"/>
  <c r="CZ16" i="8"/>
  <c r="E19" i="8"/>
  <c r="DA19" i="8"/>
  <c r="DB19" i="8"/>
  <c r="DC19" i="8"/>
  <c r="CD19" i="8"/>
  <c r="CE19" i="8"/>
  <c r="CF19" i="8"/>
  <c r="BG19" i="8"/>
  <c r="BA19" i="8"/>
  <c r="DA20" i="8"/>
  <c r="DB20" i="8"/>
  <c r="DC20" i="8"/>
  <c r="CH2" i="8"/>
  <c r="CI2" i="8"/>
  <c r="CJ2" i="8"/>
  <c r="BG5" i="8"/>
  <c r="BA5" i="8"/>
  <c r="CH6" i="8"/>
  <c r="CI6" i="8"/>
  <c r="CJ6" i="8"/>
  <c r="BG9" i="8"/>
  <c r="BA9" i="8"/>
  <c r="CH10" i="8"/>
  <c r="CI10" i="8"/>
  <c r="CJ10" i="8"/>
  <c r="BG13" i="8"/>
  <c r="BA13" i="8"/>
  <c r="CH14" i="8"/>
  <c r="CI14" i="8"/>
  <c r="CJ14" i="8"/>
  <c r="BG17" i="8"/>
  <c r="BA17" i="8"/>
  <c r="CH18" i="8"/>
  <c r="CI18" i="8"/>
  <c r="CJ18" i="8"/>
  <c r="DJ57" i="8"/>
  <c r="DK57" i="8"/>
  <c r="DL57" i="8"/>
  <c r="AZ57" i="8"/>
  <c r="AY57" i="8"/>
  <c r="DG57" i="8"/>
  <c r="DH57" i="8"/>
  <c r="DI57" i="8"/>
  <c r="CD21" i="8"/>
  <c r="CE21" i="8"/>
  <c r="CF21" i="8"/>
  <c r="DG23" i="8"/>
  <c r="DH23" i="8"/>
  <c r="DI23" i="8"/>
  <c r="AZ23" i="8"/>
  <c r="DA24" i="8"/>
  <c r="DB24" i="8"/>
  <c r="DC24" i="8"/>
  <c r="DD25" i="8"/>
  <c r="DE25" i="8"/>
  <c r="DF25" i="8"/>
  <c r="CH25" i="8"/>
  <c r="CI25" i="8"/>
  <c r="CJ25" i="8"/>
  <c r="AC25" i="8"/>
  <c r="E32" i="8"/>
  <c r="DA32" i="8"/>
  <c r="DB32" i="8"/>
  <c r="DC32" i="8"/>
  <c r="CD32" i="8"/>
  <c r="CE32" i="8"/>
  <c r="CF32" i="8"/>
  <c r="BG32" i="8"/>
  <c r="BA32" i="8"/>
  <c r="CY35" i="8"/>
  <c r="CZ35" i="8"/>
  <c r="D35" i="8"/>
  <c r="DD38" i="8"/>
  <c r="DE38" i="8"/>
  <c r="DF38" i="8"/>
  <c r="CH38" i="8"/>
  <c r="CI38" i="8"/>
  <c r="CJ38" i="8"/>
  <c r="AC38" i="8"/>
  <c r="DD41" i="8"/>
  <c r="DE41" i="8"/>
  <c r="DF41" i="8"/>
  <c r="CH41" i="8"/>
  <c r="CI41" i="8"/>
  <c r="CJ41" i="8"/>
  <c r="AC41" i="8"/>
  <c r="CX41" i="8"/>
  <c r="CY41" i="8"/>
  <c r="CZ41" i="8"/>
  <c r="DG42" i="8"/>
  <c r="DH42" i="8"/>
  <c r="DI42" i="8"/>
  <c r="DJ42" i="8"/>
  <c r="DK42" i="8"/>
  <c r="DL42" i="8"/>
  <c r="AZ42" i="8"/>
  <c r="E48" i="8"/>
  <c r="DA48" i="8"/>
  <c r="DB48" i="8"/>
  <c r="DC48" i="8"/>
  <c r="CD48" i="8"/>
  <c r="CE48" i="8"/>
  <c r="CF48" i="8"/>
  <c r="BG48" i="8"/>
  <c r="BA48" i="8"/>
  <c r="BG73" i="8"/>
  <c r="BA73" i="8"/>
  <c r="E73" i="8"/>
  <c r="DA73" i="8"/>
  <c r="DB73" i="8"/>
  <c r="DC73" i="8"/>
  <c r="CD73" i="8"/>
  <c r="CE73" i="8"/>
  <c r="CF73" i="8"/>
  <c r="BG4" i="8"/>
  <c r="BA4" i="8"/>
  <c r="BG8" i="8"/>
  <c r="BA8" i="8"/>
  <c r="BG12" i="8"/>
  <c r="BA12" i="8"/>
  <c r="BG16" i="8"/>
  <c r="BA16" i="8"/>
  <c r="BG20" i="8"/>
  <c r="BA20" i="8"/>
  <c r="DD21" i="8"/>
  <c r="DE21" i="8"/>
  <c r="DF21" i="8"/>
  <c r="DJ23" i="8"/>
  <c r="DK23" i="8"/>
  <c r="DL23" i="8"/>
  <c r="DD24" i="8"/>
  <c r="DE24" i="8"/>
  <c r="DF24" i="8"/>
  <c r="CH24" i="8"/>
  <c r="CI24" i="8"/>
  <c r="CJ24" i="8"/>
  <c r="BG24" i="8"/>
  <c r="BA24" i="8"/>
  <c r="D25" i="8"/>
  <c r="DD26" i="8"/>
  <c r="DE26" i="8"/>
  <c r="DF26" i="8"/>
  <c r="CH26" i="8"/>
  <c r="CI26" i="8"/>
  <c r="CJ26" i="8"/>
  <c r="AC26" i="8"/>
  <c r="DD29" i="8"/>
  <c r="DE29" i="8"/>
  <c r="DF29" i="8"/>
  <c r="CH29" i="8"/>
  <c r="CI29" i="8"/>
  <c r="CJ29" i="8"/>
  <c r="AC29" i="8"/>
  <c r="CX29" i="8"/>
  <c r="CY29" i="8"/>
  <c r="CZ29" i="8"/>
  <c r="DG30" i="8"/>
  <c r="DH30" i="8"/>
  <c r="DI30" i="8"/>
  <c r="E36" i="8"/>
  <c r="DA36" i="8"/>
  <c r="DB36" i="8"/>
  <c r="DC36" i="8"/>
  <c r="CD36" i="8"/>
  <c r="CE36" i="8"/>
  <c r="CF36" i="8"/>
  <c r="BG36" i="8"/>
  <c r="BA36" i="8"/>
  <c r="DA37" i="8"/>
  <c r="DB37" i="8"/>
  <c r="DC37" i="8"/>
  <c r="CX39" i="8"/>
  <c r="CY39" i="8"/>
  <c r="CZ39" i="8"/>
  <c r="D39" i="8"/>
  <c r="D41" i="8"/>
  <c r="DD42" i="8"/>
  <c r="DE42" i="8"/>
  <c r="DF42" i="8"/>
  <c r="CH42" i="8"/>
  <c r="CI42" i="8"/>
  <c r="CJ42" i="8"/>
  <c r="AC42" i="8"/>
  <c r="CD42" i="8"/>
  <c r="CE42" i="8"/>
  <c r="CF42" i="8"/>
  <c r="AZ43" i="8"/>
  <c r="DD45" i="8"/>
  <c r="DE45" i="8"/>
  <c r="DF45" i="8"/>
  <c r="CH45" i="8"/>
  <c r="CI45" i="8"/>
  <c r="CJ45" i="8"/>
  <c r="AC45" i="8"/>
  <c r="CX45" i="8"/>
  <c r="CY45" i="8"/>
  <c r="CZ45" i="8"/>
  <c r="DG46" i="8"/>
  <c r="DH46" i="8"/>
  <c r="DI46" i="8"/>
  <c r="DJ46" i="8"/>
  <c r="DK46" i="8"/>
  <c r="DL46" i="8"/>
  <c r="AZ46" i="8"/>
  <c r="E52" i="8"/>
  <c r="DA52" i="8"/>
  <c r="DB52" i="8"/>
  <c r="DC52" i="8"/>
  <c r="CD52" i="8"/>
  <c r="CE52" i="8"/>
  <c r="CF52" i="8"/>
  <c r="BG52" i="8"/>
  <c r="BA52" i="8"/>
  <c r="DA55" i="8"/>
  <c r="DB55" i="8"/>
  <c r="DC55" i="8"/>
  <c r="E55" i="8"/>
  <c r="DJ64" i="8"/>
  <c r="DK64" i="8"/>
  <c r="DL64" i="8"/>
  <c r="DD67" i="8"/>
  <c r="DE67" i="8"/>
  <c r="DF67" i="8"/>
  <c r="CH67" i="8"/>
  <c r="CI67" i="8"/>
  <c r="CJ67" i="8"/>
  <c r="AC67" i="8"/>
  <c r="E80" i="8"/>
  <c r="CD80" i="8"/>
  <c r="CE80" i="8"/>
  <c r="CF80" i="8"/>
  <c r="DA80" i="8"/>
  <c r="DB80" i="8"/>
  <c r="DC80" i="8"/>
  <c r="BG21" i="8"/>
  <c r="BA21" i="8"/>
  <c r="E22" i="8"/>
  <c r="DA22" i="8"/>
  <c r="DB22" i="8"/>
  <c r="DC22" i="8"/>
  <c r="DD23" i="8"/>
  <c r="DE23" i="8"/>
  <c r="DF23" i="8"/>
  <c r="BH24" i="8"/>
  <c r="CD24" i="8"/>
  <c r="CE24" i="8"/>
  <c r="CF24" i="8"/>
  <c r="DA25" i="8"/>
  <c r="DB25" i="8"/>
  <c r="DC25" i="8"/>
  <c r="CX27" i="8"/>
  <c r="CY27" i="8"/>
  <c r="CZ27" i="8"/>
  <c r="D27" i="8"/>
  <c r="DD30" i="8"/>
  <c r="DE30" i="8"/>
  <c r="DF30" i="8"/>
  <c r="CH30" i="8"/>
  <c r="CI30" i="8"/>
  <c r="CJ30" i="8"/>
  <c r="AC30" i="8"/>
  <c r="DB30" i="8"/>
  <c r="DC30" i="8"/>
  <c r="DD33" i="8"/>
  <c r="DE33" i="8"/>
  <c r="DF33" i="8"/>
  <c r="CH33" i="8"/>
  <c r="CI33" i="8"/>
  <c r="CJ33" i="8"/>
  <c r="AC33" i="8"/>
  <c r="CX33" i="8"/>
  <c r="CY33" i="8"/>
  <c r="CZ33" i="8"/>
  <c r="BG34" i="8"/>
  <c r="BA34" i="8"/>
  <c r="CH35" i="8"/>
  <c r="CI35" i="8"/>
  <c r="CJ35" i="8"/>
  <c r="DD36" i="8"/>
  <c r="DE36" i="8"/>
  <c r="DF36" i="8"/>
  <c r="BH36" i="8"/>
  <c r="E40" i="8"/>
  <c r="DA40" i="8"/>
  <c r="DB40" i="8"/>
  <c r="DC40" i="8"/>
  <c r="CD40" i="8"/>
  <c r="CE40" i="8"/>
  <c r="CF40" i="8"/>
  <c r="BG40" i="8"/>
  <c r="BA40" i="8"/>
  <c r="CX43" i="8"/>
  <c r="CY43" i="8"/>
  <c r="CZ43" i="8"/>
  <c r="D45" i="8"/>
  <c r="DD46" i="8"/>
  <c r="DE46" i="8"/>
  <c r="DF46" i="8"/>
  <c r="CH46" i="8"/>
  <c r="CI46" i="8"/>
  <c r="CJ46" i="8"/>
  <c r="AC46" i="8"/>
  <c r="DB46" i="8"/>
  <c r="DC46" i="8"/>
  <c r="DD49" i="8"/>
  <c r="DE49" i="8"/>
  <c r="DF49" i="8"/>
  <c r="CH49" i="8"/>
  <c r="CI49" i="8"/>
  <c r="CJ49" i="8"/>
  <c r="AC49" i="8"/>
  <c r="D49" i="8"/>
  <c r="CX49" i="8"/>
  <c r="CY49" i="8"/>
  <c r="CZ49" i="8"/>
  <c r="BG50" i="8"/>
  <c r="BA50" i="8"/>
  <c r="CH51" i="8"/>
  <c r="CI51" i="8"/>
  <c r="CJ51" i="8"/>
  <c r="DD52" i="8"/>
  <c r="DE52" i="8"/>
  <c r="DF52" i="8"/>
  <c r="BH52" i="8"/>
  <c r="DD54" i="8"/>
  <c r="DE54" i="8"/>
  <c r="DF54" i="8"/>
  <c r="CH54" i="8"/>
  <c r="CI54" i="8"/>
  <c r="CJ54" i="8"/>
  <c r="AC54" i="8"/>
  <c r="CX54" i="8"/>
  <c r="CY54" i="8"/>
  <c r="CZ54" i="8"/>
  <c r="DD61" i="8"/>
  <c r="DE61" i="8"/>
  <c r="DF61" i="8"/>
  <c r="CH61" i="8"/>
  <c r="CI61" i="8"/>
  <c r="CJ61" i="8"/>
  <c r="AC61" i="8"/>
  <c r="E63" i="8"/>
  <c r="CD63" i="8"/>
  <c r="CE63" i="8"/>
  <c r="CF63" i="8"/>
  <c r="AZ71" i="8"/>
  <c r="CD4" i="8"/>
  <c r="CE4" i="8"/>
  <c r="CF4" i="8"/>
  <c r="CD8" i="8"/>
  <c r="CE8" i="8"/>
  <c r="CF8" i="8"/>
  <c r="CD12" i="8"/>
  <c r="CE12" i="8"/>
  <c r="CF12" i="8"/>
  <c r="CD16" i="8"/>
  <c r="CE16" i="8"/>
  <c r="CF16" i="8"/>
  <c r="CD20" i="8"/>
  <c r="CE20" i="8"/>
  <c r="CF20" i="8"/>
  <c r="AC21" i="8"/>
  <c r="D21" i="8"/>
  <c r="DD22" i="8"/>
  <c r="DE22" i="8"/>
  <c r="DF22" i="8"/>
  <c r="CH22" i="8"/>
  <c r="CI22" i="8"/>
  <c r="CJ22" i="8"/>
  <c r="AC22" i="8"/>
  <c r="BG22" i="8"/>
  <c r="BA22" i="8"/>
  <c r="AC23" i="8"/>
  <c r="D24" i="8"/>
  <c r="CX25" i="8"/>
  <c r="CY25" i="8"/>
  <c r="CZ25" i="8"/>
  <c r="E28" i="8"/>
  <c r="DA28" i="8"/>
  <c r="DB28" i="8"/>
  <c r="DC28" i="8"/>
  <c r="CD28" i="8"/>
  <c r="CE28" i="8"/>
  <c r="CF28" i="8"/>
  <c r="BG28" i="8"/>
  <c r="BA28" i="8"/>
  <c r="DA29" i="8"/>
  <c r="DB29" i="8"/>
  <c r="DC29" i="8"/>
  <c r="DD34" i="8"/>
  <c r="DE34" i="8"/>
  <c r="DF34" i="8"/>
  <c r="CH34" i="8"/>
  <c r="CI34" i="8"/>
  <c r="CJ34" i="8"/>
  <c r="AC34" i="8"/>
  <c r="CD34" i="8"/>
  <c r="CE34" i="8"/>
  <c r="CF34" i="8"/>
  <c r="DG35" i="8"/>
  <c r="DH35" i="8"/>
  <c r="DI35" i="8"/>
  <c r="DJ35" i="8"/>
  <c r="DK35" i="8"/>
  <c r="DL35" i="8"/>
  <c r="AZ35" i="8"/>
  <c r="DD37" i="8"/>
  <c r="DE37" i="8"/>
  <c r="DF37" i="8"/>
  <c r="CH37" i="8"/>
  <c r="CI37" i="8"/>
  <c r="CJ37" i="8"/>
  <c r="AC37" i="8"/>
  <c r="CX37" i="8"/>
  <c r="CY37" i="8"/>
  <c r="CZ37" i="8"/>
  <c r="BG38" i="8"/>
  <c r="BA38" i="8"/>
  <c r="CH39" i="8"/>
  <c r="CI39" i="8"/>
  <c r="CJ39" i="8"/>
  <c r="DD40" i="8"/>
  <c r="DE40" i="8"/>
  <c r="DF40" i="8"/>
  <c r="BH40" i="8"/>
  <c r="E44" i="8"/>
  <c r="DA44" i="8"/>
  <c r="DB44" i="8"/>
  <c r="DC44" i="8"/>
  <c r="CD44" i="8"/>
  <c r="CE44" i="8"/>
  <c r="CF44" i="8"/>
  <c r="BG44" i="8"/>
  <c r="BA44" i="8"/>
  <c r="DA45" i="8"/>
  <c r="DB45" i="8"/>
  <c r="DC45" i="8"/>
  <c r="DD50" i="8"/>
  <c r="DE50" i="8"/>
  <c r="DF50" i="8"/>
  <c r="CH50" i="8"/>
  <c r="CI50" i="8"/>
  <c r="CJ50" i="8"/>
  <c r="AC50" i="8"/>
  <c r="CD50" i="8"/>
  <c r="CE50" i="8"/>
  <c r="CF50" i="8"/>
  <c r="DG51" i="8"/>
  <c r="DH51" i="8"/>
  <c r="DI51" i="8"/>
  <c r="DJ51" i="8"/>
  <c r="DK51" i="8"/>
  <c r="DL51" i="8"/>
  <c r="AZ51" i="8"/>
  <c r="DD53" i="8"/>
  <c r="DE53" i="8"/>
  <c r="DF53" i="8"/>
  <c r="AC53" i="8"/>
  <c r="CH55" i="8"/>
  <c r="CI55" i="8"/>
  <c r="CJ55" i="8"/>
  <c r="DJ56" i="8"/>
  <c r="DK56" i="8"/>
  <c r="DL56" i="8"/>
  <c r="DG56" i="8"/>
  <c r="DH56" i="8"/>
  <c r="DI56" i="8"/>
  <c r="DD59" i="8"/>
  <c r="DE59" i="8"/>
  <c r="DF59" i="8"/>
  <c r="CH59" i="8"/>
  <c r="CI59" i="8"/>
  <c r="CJ59" i="8"/>
  <c r="AC59" i="8"/>
  <c r="CX59" i="8"/>
  <c r="CY59" i="8"/>
  <c r="CZ59" i="8"/>
  <c r="E76" i="8"/>
  <c r="CD76" i="8"/>
  <c r="CE76" i="8"/>
  <c r="CF76" i="8"/>
  <c r="DA76" i="8"/>
  <c r="DB76" i="8"/>
  <c r="DC76" i="8"/>
  <c r="E84" i="8"/>
  <c r="CD84" i="8"/>
  <c r="CE84" i="8"/>
  <c r="CF84" i="8"/>
  <c r="DA84" i="8"/>
  <c r="DB84" i="8"/>
  <c r="DC84" i="8"/>
  <c r="CH89" i="8"/>
  <c r="CI89" i="8"/>
  <c r="CJ89" i="8"/>
  <c r="AC89" i="8"/>
  <c r="DD89" i="8"/>
  <c r="DE89" i="8"/>
  <c r="DF89" i="8"/>
  <c r="CD23" i="8"/>
  <c r="CE23" i="8"/>
  <c r="CF23" i="8"/>
  <c r="DA23" i="8"/>
  <c r="DB23" i="8"/>
  <c r="DC23" i="8"/>
  <c r="BG25" i="8"/>
  <c r="BA25" i="8"/>
  <c r="E26" i="8"/>
  <c r="CD27" i="8"/>
  <c r="CE27" i="8"/>
  <c r="CF27" i="8"/>
  <c r="DA27" i="8"/>
  <c r="DB27" i="8"/>
  <c r="DC27" i="8"/>
  <c r="AC28" i="8"/>
  <c r="CH28" i="8"/>
  <c r="CI28" i="8"/>
  <c r="CJ28" i="8"/>
  <c r="BG29" i="8"/>
  <c r="BA29" i="8"/>
  <c r="E30" i="8"/>
  <c r="CD31" i="8"/>
  <c r="CE31" i="8"/>
  <c r="CF31" i="8"/>
  <c r="DA31" i="8"/>
  <c r="DB31" i="8"/>
  <c r="DC31" i="8"/>
  <c r="AC32" i="8"/>
  <c r="CH32" i="8"/>
  <c r="CI32" i="8"/>
  <c r="CJ32" i="8"/>
  <c r="BG33" i="8"/>
  <c r="BA33" i="8"/>
  <c r="E34" i="8"/>
  <c r="CD35" i="8"/>
  <c r="CE35" i="8"/>
  <c r="CF35" i="8"/>
  <c r="DA35" i="8"/>
  <c r="DB35" i="8"/>
  <c r="DC35" i="8"/>
  <c r="AC36" i="8"/>
  <c r="CH36" i="8"/>
  <c r="CI36" i="8"/>
  <c r="CJ36" i="8"/>
  <c r="BG37" i="8"/>
  <c r="BA37" i="8"/>
  <c r="E38" i="8"/>
  <c r="CD39" i="8"/>
  <c r="CE39" i="8"/>
  <c r="CF39" i="8"/>
  <c r="DA39" i="8"/>
  <c r="DB39" i="8"/>
  <c r="DC39" i="8"/>
  <c r="AC40" i="8"/>
  <c r="CH40" i="8"/>
  <c r="CI40" i="8"/>
  <c r="CJ40" i="8"/>
  <c r="BG41" i="8"/>
  <c r="BA41" i="8"/>
  <c r="E42" i="8"/>
  <c r="CD43" i="8"/>
  <c r="CE43" i="8"/>
  <c r="CF43" i="8"/>
  <c r="DA43" i="8"/>
  <c r="DB43" i="8"/>
  <c r="DC43" i="8"/>
  <c r="AC44" i="8"/>
  <c r="CH44" i="8"/>
  <c r="CI44" i="8"/>
  <c r="CJ44" i="8"/>
  <c r="BG45" i="8"/>
  <c r="BA45" i="8"/>
  <c r="E46" i="8"/>
  <c r="CD47" i="8"/>
  <c r="CE47" i="8"/>
  <c r="CF47" i="8"/>
  <c r="DA47" i="8"/>
  <c r="DB47" i="8"/>
  <c r="DC47" i="8"/>
  <c r="AC48" i="8"/>
  <c r="CH48" i="8"/>
  <c r="CI48" i="8"/>
  <c r="CJ48" i="8"/>
  <c r="BG49" i="8"/>
  <c r="BA49" i="8"/>
  <c r="E50" i="8"/>
  <c r="CD51" i="8"/>
  <c r="CE51" i="8"/>
  <c r="CF51" i="8"/>
  <c r="DA51" i="8"/>
  <c r="DB51" i="8"/>
  <c r="DC51" i="8"/>
  <c r="AC52" i="8"/>
  <c r="CH52" i="8"/>
  <c r="CI52" i="8"/>
  <c r="CJ52" i="8"/>
  <c r="DA53" i="8"/>
  <c r="DB53" i="8"/>
  <c r="DC53" i="8"/>
  <c r="CD53" i="8"/>
  <c r="CE53" i="8"/>
  <c r="CF53" i="8"/>
  <c r="BG53" i="8"/>
  <c r="BA53" i="8"/>
  <c r="D54" i="8"/>
  <c r="E56" i="8"/>
  <c r="E57" i="8"/>
  <c r="CH57" i="8"/>
  <c r="CI57" i="8"/>
  <c r="CJ57" i="8"/>
  <c r="DD57" i="8"/>
  <c r="DE57" i="8"/>
  <c r="DF57" i="8"/>
  <c r="BH59" i="8"/>
  <c r="CD59" i="8"/>
  <c r="CE59" i="8"/>
  <c r="CF59" i="8"/>
  <c r="DG60" i="8"/>
  <c r="DH60" i="8"/>
  <c r="DI60" i="8"/>
  <c r="DJ60" i="8"/>
  <c r="DK60" i="8"/>
  <c r="DL60" i="8"/>
  <c r="CD60" i="8"/>
  <c r="CE60" i="8"/>
  <c r="CF60" i="8"/>
  <c r="E61" i="8"/>
  <c r="DA61" i="8"/>
  <c r="DB61" i="8"/>
  <c r="DC61" i="8"/>
  <c r="CD61" i="8"/>
  <c r="CE61" i="8"/>
  <c r="CF61" i="8"/>
  <c r="BG61" i="8"/>
  <c r="BA61" i="8"/>
  <c r="DA62" i="8"/>
  <c r="DB62" i="8"/>
  <c r="DC62" i="8"/>
  <c r="DA64" i="8"/>
  <c r="DB64" i="8"/>
  <c r="DC64" i="8"/>
  <c r="CD64" i="8"/>
  <c r="CE64" i="8"/>
  <c r="CF64" i="8"/>
  <c r="DD65" i="8"/>
  <c r="DE65" i="8"/>
  <c r="DF65" i="8"/>
  <c r="CH65" i="8"/>
  <c r="CI65" i="8"/>
  <c r="CJ65" i="8"/>
  <c r="AC65" i="8"/>
  <c r="DA67" i="8"/>
  <c r="DB67" i="8"/>
  <c r="DC67" i="8"/>
  <c r="DD71" i="8"/>
  <c r="DE71" i="8"/>
  <c r="DF71" i="8"/>
  <c r="CH71" i="8"/>
  <c r="CI71" i="8"/>
  <c r="CJ71" i="8"/>
  <c r="AC71" i="8"/>
  <c r="D71" i="8"/>
  <c r="CD71" i="8"/>
  <c r="CE71" i="8"/>
  <c r="CF71" i="8"/>
  <c r="CH72" i="8"/>
  <c r="CI72" i="8"/>
  <c r="CJ72" i="8"/>
  <c r="AC74" i="8"/>
  <c r="DD74" i="8"/>
  <c r="DE74" i="8"/>
  <c r="DF74" i="8"/>
  <c r="DA75" i="8"/>
  <c r="DB75" i="8"/>
  <c r="DC75" i="8"/>
  <c r="E75" i="8"/>
  <c r="DD76" i="8"/>
  <c r="DE76" i="8"/>
  <c r="DF76" i="8"/>
  <c r="DA79" i="8"/>
  <c r="DB79" i="8"/>
  <c r="DC79" i="8"/>
  <c r="E79" i="8"/>
  <c r="DD80" i="8"/>
  <c r="DE80" i="8"/>
  <c r="DF80" i="8"/>
  <c r="DJ82" i="8"/>
  <c r="DK82" i="8"/>
  <c r="DL82" i="8"/>
  <c r="DA83" i="8"/>
  <c r="DB83" i="8"/>
  <c r="DC83" i="8"/>
  <c r="E83" i="8"/>
  <c r="CD87" i="8"/>
  <c r="CE87" i="8"/>
  <c r="CF87" i="8"/>
  <c r="E87" i="8"/>
  <c r="BG87" i="8"/>
  <c r="BA87" i="8"/>
  <c r="DD102" i="8"/>
  <c r="DE102" i="8"/>
  <c r="DF102" i="8"/>
  <c r="CH102" i="8"/>
  <c r="CI102" i="8"/>
  <c r="CJ102" i="8"/>
  <c r="AC102" i="8"/>
  <c r="CX102" i="8"/>
  <c r="CY102" i="8"/>
  <c r="CZ102" i="8"/>
  <c r="BH54" i="8"/>
  <c r="DG54" i="8"/>
  <c r="DH54" i="8"/>
  <c r="DI54" i="8"/>
  <c r="DA57" i="8"/>
  <c r="DB57" i="8"/>
  <c r="DC57" i="8"/>
  <c r="CD57" i="8"/>
  <c r="CE57" i="8"/>
  <c r="CF57" i="8"/>
  <c r="CH60" i="8"/>
  <c r="CI60" i="8"/>
  <c r="CJ60" i="8"/>
  <c r="BG63" i="8"/>
  <c r="BA63" i="8"/>
  <c r="E65" i="8"/>
  <c r="DA65" i="8"/>
  <c r="DB65" i="8"/>
  <c r="DC65" i="8"/>
  <c r="CD65" i="8"/>
  <c r="CE65" i="8"/>
  <c r="CF65" i="8"/>
  <c r="BG65" i="8"/>
  <c r="BA65" i="8"/>
  <c r="DA68" i="8"/>
  <c r="DB68" i="8"/>
  <c r="DC68" i="8"/>
  <c r="CD68" i="8"/>
  <c r="CE68" i="8"/>
  <c r="CF68" i="8"/>
  <c r="DD69" i="8"/>
  <c r="DE69" i="8"/>
  <c r="DF69" i="8"/>
  <c r="CH69" i="8"/>
  <c r="CI69" i="8"/>
  <c r="CJ69" i="8"/>
  <c r="AC69" i="8"/>
  <c r="DA71" i="8"/>
  <c r="DB71" i="8"/>
  <c r="DC71" i="8"/>
  <c r="CD25" i="8"/>
  <c r="CE25" i="8"/>
  <c r="CF25" i="8"/>
  <c r="CD29" i="8"/>
  <c r="CE29" i="8"/>
  <c r="CF29" i="8"/>
  <c r="CD33" i="8"/>
  <c r="CE33" i="8"/>
  <c r="CF33" i="8"/>
  <c r="CD37" i="8"/>
  <c r="CE37" i="8"/>
  <c r="CF37" i="8"/>
  <c r="CD41" i="8"/>
  <c r="CE41" i="8"/>
  <c r="CF41" i="8"/>
  <c r="CD45" i="8"/>
  <c r="CE45" i="8"/>
  <c r="CF45" i="8"/>
  <c r="CD49" i="8"/>
  <c r="CE49" i="8"/>
  <c r="CF49" i="8"/>
  <c r="BG55" i="8"/>
  <c r="BA55" i="8"/>
  <c r="DA56" i="8"/>
  <c r="DB56" i="8"/>
  <c r="DC56" i="8"/>
  <c r="DA58" i="8"/>
  <c r="DB58" i="8"/>
  <c r="DC58" i="8"/>
  <c r="CD58" i="8"/>
  <c r="CE58" i="8"/>
  <c r="CF58" i="8"/>
  <c r="BG59" i="8"/>
  <c r="BA59" i="8"/>
  <c r="AZ60" i="8"/>
  <c r="DD63" i="8"/>
  <c r="DE63" i="8"/>
  <c r="DF63" i="8"/>
  <c r="CH63" i="8"/>
  <c r="CI63" i="8"/>
  <c r="CJ63" i="8"/>
  <c r="AC63" i="8"/>
  <c r="CH64" i="8"/>
  <c r="CI64" i="8"/>
  <c r="CJ64" i="8"/>
  <c r="DD66" i="8"/>
  <c r="DE66" i="8"/>
  <c r="DF66" i="8"/>
  <c r="BH66" i="8"/>
  <c r="BG67" i="8"/>
  <c r="BA67" i="8"/>
  <c r="E69" i="8"/>
  <c r="DA69" i="8"/>
  <c r="DB69" i="8"/>
  <c r="DC69" i="8"/>
  <c r="CD69" i="8"/>
  <c r="CE69" i="8"/>
  <c r="CF69" i="8"/>
  <c r="BG69" i="8"/>
  <c r="BA69" i="8"/>
  <c r="DA70" i="8"/>
  <c r="DB70" i="8"/>
  <c r="DC70" i="8"/>
  <c r="DA72" i="8"/>
  <c r="DB72" i="8"/>
  <c r="DC72" i="8"/>
  <c r="CD72" i="8"/>
  <c r="CE72" i="8"/>
  <c r="CF72" i="8"/>
  <c r="CD75" i="8"/>
  <c r="CE75" i="8"/>
  <c r="CF75" i="8"/>
  <c r="DD78" i="8"/>
  <c r="DE78" i="8"/>
  <c r="DF78" i="8"/>
  <c r="CH78" i="8"/>
  <c r="CI78" i="8"/>
  <c r="CJ78" i="8"/>
  <c r="AC78" i="8"/>
  <c r="CX78" i="8"/>
  <c r="CY78" i="8"/>
  <c r="CZ78" i="8"/>
  <c r="CD79" i="8"/>
  <c r="CE79" i="8"/>
  <c r="CF79" i="8"/>
  <c r="DD82" i="8"/>
  <c r="DE82" i="8"/>
  <c r="DF82" i="8"/>
  <c r="CH82" i="8"/>
  <c r="CI82" i="8"/>
  <c r="CJ82" i="8"/>
  <c r="AC82" i="8"/>
  <c r="D82" i="8"/>
  <c r="CD83" i="8"/>
  <c r="CE83" i="8"/>
  <c r="CF83" i="8"/>
  <c r="BG62" i="8"/>
  <c r="BA62" i="8"/>
  <c r="BG66" i="8"/>
  <c r="BA66" i="8"/>
  <c r="BG70" i="8"/>
  <c r="BA70" i="8"/>
  <c r="DA74" i="8"/>
  <c r="DB74" i="8"/>
  <c r="DC74" i="8"/>
  <c r="CD74" i="8"/>
  <c r="CE74" i="8"/>
  <c r="CF74" i="8"/>
  <c r="E77" i="8"/>
  <c r="DA77" i="8"/>
  <c r="DB77" i="8"/>
  <c r="DC77" i="8"/>
  <c r="CD77" i="8"/>
  <c r="CE77" i="8"/>
  <c r="CF77" i="8"/>
  <c r="E81" i="8"/>
  <c r="DA81" i="8"/>
  <c r="DB81" i="8"/>
  <c r="DC81" i="8"/>
  <c r="CD81" i="8"/>
  <c r="CE81" i="8"/>
  <c r="CF81" i="8"/>
  <c r="DD84" i="8"/>
  <c r="DE84" i="8"/>
  <c r="DF84" i="8"/>
  <c r="DG85" i="8"/>
  <c r="DH85" i="8"/>
  <c r="DI85" i="8"/>
  <c r="DJ85" i="8"/>
  <c r="DK85" i="8"/>
  <c r="DL85" i="8"/>
  <c r="AZ85" i="8"/>
  <c r="E89" i="8"/>
  <c r="BG89" i="8"/>
  <c r="BA89" i="8"/>
  <c r="DA89" i="8"/>
  <c r="DB89" i="8"/>
  <c r="DC89" i="8"/>
  <c r="CD89" i="8"/>
  <c r="CE89" i="8"/>
  <c r="CF89" i="8"/>
  <c r="DJ91" i="8"/>
  <c r="DK91" i="8"/>
  <c r="DL91" i="8"/>
  <c r="E93" i="8"/>
  <c r="DA93" i="8"/>
  <c r="DB93" i="8"/>
  <c r="DC93" i="8"/>
  <c r="CD93" i="8"/>
  <c r="CE93" i="8"/>
  <c r="CF93" i="8"/>
  <c r="BG93" i="8"/>
  <c r="BA93" i="8"/>
  <c r="E96" i="8"/>
  <c r="DA96" i="8"/>
  <c r="DB96" i="8"/>
  <c r="DC96" i="8"/>
  <c r="CD96" i="8"/>
  <c r="CE96" i="8"/>
  <c r="CF96" i="8"/>
  <c r="DD96" i="8"/>
  <c r="DE96" i="8"/>
  <c r="DF96" i="8"/>
  <c r="CH96" i="8"/>
  <c r="CI96" i="8"/>
  <c r="CJ96" i="8"/>
  <c r="DD99" i="8"/>
  <c r="DE99" i="8"/>
  <c r="DF99" i="8"/>
  <c r="CH99" i="8"/>
  <c r="CI99" i="8"/>
  <c r="CJ99" i="8"/>
  <c r="AC99" i="8"/>
  <c r="DA106" i="8"/>
  <c r="DB106" i="8"/>
  <c r="DC106" i="8"/>
  <c r="CD106" i="8"/>
  <c r="CE106" i="8"/>
  <c r="CF106" i="8"/>
  <c r="E106" i="8"/>
  <c r="AC58" i="8"/>
  <c r="CX58" i="8"/>
  <c r="CY58" i="8"/>
  <c r="CZ58" i="8"/>
  <c r="CH58" i="8"/>
  <c r="CI58" i="8"/>
  <c r="CJ58" i="8"/>
  <c r="E60" i="8"/>
  <c r="AC62" i="8"/>
  <c r="D62" i="8"/>
  <c r="CH62" i="8"/>
  <c r="CI62" i="8"/>
  <c r="CJ62" i="8"/>
  <c r="E64" i="8"/>
  <c r="AC66" i="8"/>
  <c r="CX66" i="8"/>
  <c r="CY66" i="8"/>
  <c r="CZ66" i="8"/>
  <c r="CH66" i="8"/>
  <c r="CI66" i="8"/>
  <c r="CJ66" i="8"/>
  <c r="E68" i="8"/>
  <c r="AC70" i="8"/>
  <c r="CX70" i="8"/>
  <c r="CY70" i="8"/>
  <c r="CZ70" i="8"/>
  <c r="CH70" i="8"/>
  <c r="CI70" i="8"/>
  <c r="CJ70" i="8"/>
  <c r="E72" i="8"/>
  <c r="BG75" i="8"/>
  <c r="BA75" i="8"/>
  <c r="AC77" i="8"/>
  <c r="DA78" i="8"/>
  <c r="DB78" i="8"/>
  <c r="DC78" i="8"/>
  <c r="CD78" i="8"/>
  <c r="CE78" i="8"/>
  <c r="CF78" i="8"/>
  <c r="BG79" i="8"/>
  <c r="BA79" i="8"/>
  <c r="AC81" i="8"/>
  <c r="DA82" i="8"/>
  <c r="DB82" i="8"/>
  <c r="DC82" i="8"/>
  <c r="CD82" i="8"/>
  <c r="CE82" i="8"/>
  <c r="CF82" i="8"/>
  <c r="BG83" i="8"/>
  <c r="BA83" i="8"/>
  <c r="DA87" i="8"/>
  <c r="DB87" i="8"/>
  <c r="DC87" i="8"/>
  <c r="CH90" i="8"/>
  <c r="CI90" i="8"/>
  <c r="CJ90" i="8"/>
  <c r="AC90" i="8"/>
  <c r="D90" i="8"/>
  <c r="DD90" i="8"/>
  <c r="DE90" i="8"/>
  <c r="DF90" i="8"/>
  <c r="DD91" i="8"/>
  <c r="DE91" i="8"/>
  <c r="DF91" i="8"/>
  <c r="CH91" i="8"/>
  <c r="CI91" i="8"/>
  <c r="CJ91" i="8"/>
  <c r="AC91" i="8"/>
  <c r="CD62" i="8"/>
  <c r="CE62" i="8"/>
  <c r="CF62" i="8"/>
  <c r="CD66" i="8"/>
  <c r="CE66" i="8"/>
  <c r="CF66" i="8"/>
  <c r="CD70" i="8"/>
  <c r="CE70" i="8"/>
  <c r="CF70" i="8"/>
  <c r="DD75" i="8"/>
  <c r="DE75" i="8"/>
  <c r="DF75" i="8"/>
  <c r="CH75" i="8"/>
  <c r="CI75" i="8"/>
  <c r="CJ75" i="8"/>
  <c r="AC75" i="8"/>
  <c r="BG76" i="8"/>
  <c r="BA76" i="8"/>
  <c r="BG77" i="8"/>
  <c r="BA77" i="8"/>
  <c r="DD79" i="8"/>
  <c r="DE79" i="8"/>
  <c r="DF79" i="8"/>
  <c r="CH79" i="8"/>
  <c r="CI79" i="8"/>
  <c r="CJ79" i="8"/>
  <c r="AC79" i="8"/>
  <c r="BG80" i="8"/>
  <c r="BA80" i="8"/>
  <c r="BG81" i="8"/>
  <c r="BA81" i="8"/>
  <c r="DD83" i="8"/>
  <c r="DE83" i="8"/>
  <c r="DF83" i="8"/>
  <c r="CH83" i="8"/>
  <c r="CI83" i="8"/>
  <c r="CJ83" i="8"/>
  <c r="AC83" i="8"/>
  <c r="BG84" i="8"/>
  <c r="BA84" i="8"/>
  <c r="E86" i="8"/>
  <c r="DA86" i="8"/>
  <c r="DB86" i="8"/>
  <c r="DC86" i="8"/>
  <c r="CD86" i="8"/>
  <c r="CE86" i="8"/>
  <c r="CF86" i="8"/>
  <c r="BG86" i="8"/>
  <c r="BA86" i="8"/>
  <c r="CD88" i="8"/>
  <c r="CE88" i="8"/>
  <c r="CF88" i="8"/>
  <c r="DD88" i="8"/>
  <c r="DE88" i="8"/>
  <c r="DF88" i="8"/>
  <c r="AC88" i="8"/>
  <c r="CH88" i="8"/>
  <c r="CI88" i="8"/>
  <c r="CJ88" i="8"/>
  <c r="BH88" i="8"/>
  <c r="CX90" i="8"/>
  <c r="CY90" i="8"/>
  <c r="CZ90" i="8"/>
  <c r="DA95" i="8"/>
  <c r="DB95" i="8"/>
  <c r="DC95" i="8"/>
  <c r="CD95" i="8"/>
  <c r="CE95" i="8"/>
  <c r="CF95" i="8"/>
  <c r="DD105" i="8"/>
  <c r="DE105" i="8"/>
  <c r="DF105" i="8"/>
  <c r="CH105" i="8"/>
  <c r="CI105" i="8"/>
  <c r="CJ105" i="8"/>
  <c r="AC105" i="8"/>
  <c r="CD85" i="8"/>
  <c r="CE85" i="8"/>
  <c r="CF85" i="8"/>
  <c r="DA85" i="8"/>
  <c r="DB85" i="8"/>
  <c r="DC85" i="8"/>
  <c r="AC86" i="8"/>
  <c r="CH86" i="8"/>
  <c r="CI86" i="8"/>
  <c r="CJ86" i="8"/>
  <c r="BH87" i="8"/>
  <c r="E88" i="8"/>
  <c r="DA88" i="8"/>
  <c r="DB88" i="8"/>
  <c r="DC88" i="8"/>
  <c r="DA90" i="8"/>
  <c r="DB90" i="8"/>
  <c r="DC90" i="8"/>
  <c r="CD90" i="8"/>
  <c r="CE90" i="8"/>
  <c r="CF90" i="8"/>
  <c r="BG90" i="8"/>
  <c r="BA90" i="8"/>
  <c r="BH91" i="8"/>
  <c r="DG91" i="8"/>
  <c r="DH91" i="8"/>
  <c r="DI91" i="8"/>
  <c r="CD91" i="8"/>
  <c r="CE91" i="8"/>
  <c r="CF91" i="8"/>
  <c r="CH92" i="8"/>
  <c r="CI92" i="8"/>
  <c r="CJ92" i="8"/>
  <c r="DD93" i="8"/>
  <c r="DE93" i="8"/>
  <c r="DF93" i="8"/>
  <c r="BH93" i="8"/>
  <c r="E97" i="8"/>
  <c r="DA97" i="8"/>
  <c r="DB97" i="8"/>
  <c r="DC97" i="8"/>
  <c r="CD97" i="8"/>
  <c r="CE97" i="8"/>
  <c r="CF97" i="8"/>
  <c r="BG97" i="8"/>
  <c r="BA97" i="8"/>
  <c r="DA98" i="8"/>
  <c r="DB98" i="8"/>
  <c r="DC98" i="8"/>
  <c r="E100" i="8"/>
  <c r="DA100" i="8"/>
  <c r="DB100" i="8"/>
  <c r="DC100" i="8"/>
  <c r="CD100" i="8"/>
  <c r="CE100" i="8"/>
  <c r="CF100" i="8"/>
  <c r="D102" i="8"/>
  <c r="AC103" i="8"/>
  <c r="DD103" i="8"/>
  <c r="DE103" i="8"/>
  <c r="DF103" i="8"/>
  <c r="CH103" i="8"/>
  <c r="CI103" i="8"/>
  <c r="CJ103" i="8"/>
  <c r="DB103" i="8"/>
  <c r="DC103" i="8"/>
  <c r="DD110" i="8"/>
  <c r="DE110" i="8"/>
  <c r="DF110" i="8"/>
  <c r="AC110" i="8"/>
  <c r="D110" i="8"/>
  <c r="CH110" i="8"/>
  <c r="CI110" i="8"/>
  <c r="CJ110" i="8"/>
  <c r="E85" i="8"/>
  <c r="BG88" i="8"/>
  <c r="BA88" i="8"/>
  <c r="DA91" i="8"/>
  <c r="DB91" i="8"/>
  <c r="DC91" i="8"/>
  <c r="DG92" i="8"/>
  <c r="DH92" i="8"/>
  <c r="DI92" i="8"/>
  <c r="DJ92" i="8"/>
  <c r="DK92" i="8"/>
  <c r="DL92" i="8"/>
  <c r="DD94" i="8"/>
  <c r="DE94" i="8"/>
  <c r="DF94" i="8"/>
  <c r="CH94" i="8"/>
  <c r="CI94" i="8"/>
  <c r="CJ94" i="8"/>
  <c r="AC94" i="8"/>
  <c r="CX94" i="8"/>
  <c r="CY94" i="8"/>
  <c r="CZ94" i="8"/>
  <c r="BG95" i="8"/>
  <c r="BA95" i="8"/>
  <c r="DD97" i="8"/>
  <c r="DE97" i="8"/>
  <c r="DF97" i="8"/>
  <c r="BH97" i="8"/>
  <c r="E101" i="8"/>
  <c r="DA101" i="8"/>
  <c r="DB101" i="8"/>
  <c r="DC101" i="8"/>
  <c r="CD101" i="8"/>
  <c r="CE101" i="8"/>
  <c r="CF101" i="8"/>
  <c r="BG101" i="8"/>
  <c r="BA101" i="8"/>
  <c r="DA102" i="8"/>
  <c r="DB102" i="8"/>
  <c r="DC102" i="8"/>
  <c r="DG104" i="8"/>
  <c r="DH104" i="8"/>
  <c r="DI104" i="8"/>
  <c r="AZ104" i="8"/>
  <c r="DJ104" i="8"/>
  <c r="DK104" i="8"/>
  <c r="DL104" i="8"/>
  <c r="DD106" i="8"/>
  <c r="DE106" i="8"/>
  <c r="DF106" i="8"/>
  <c r="DD87" i="8"/>
  <c r="DE87" i="8"/>
  <c r="DF87" i="8"/>
  <c r="CH87" i="8"/>
  <c r="CI87" i="8"/>
  <c r="CJ87" i="8"/>
  <c r="AC87" i="8"/>
  <c r="E92" i="8"/>
  <c r="DA92" i="8"/>
  <c r="DB92" i="8"/>
  <c r="DC92" i="8"/>
  <c r="CD92" i="8"/>
  <c r="CE92" i="8"/>
  <c r="CF92" i="8"/>
  <c r="DD95" i="8"/>
  <c r="DE95" i="8"/>
  <c r="DF95" i="8"/>
  <c r="CH95" i="8"/>
  <c r="CI95" i="8"/>
  <c r="CJ95" i="8"/>
  <c r="AC95" i="8"/>
  <c r="DG96" i="8"/>
  <c r="DH96" i="8"/>
  <c r="DI96" i="8"/>
  <c r="DJ96" i="8"/>
  <c r="DK96" i="8"/>
  <c r="DL96" i="8"/>
  <c r="AZ96" i="8"/>
  <c r="DD98" i="8"/>
  <c r="DE98" i="8"/>
  <c r="DF98" i="8"/>
  <c r="CH98" i="8"/>
  <c r="CI98" i="8"/>
  <c r="CJ98" i="8"/>
  <c r="AC98" i="8"/>
  <c r="D98" i="8"/>
  <c r="DG99" i="8"/>
  <c r="DH99" i="8"/>
  <c r="DI99" i="8"/>
  <c r="DJ99" i="8"/>
  <c r="DK99" i="8"/>
  <c r="DL99" i="8"/>
  <c r="AZ99" i="8"/>
  <c r="DJ105" i="8"/>
  <c r="DK105" i="8"/>
  <c r="DL105" i="8"/>
  <c r="AZ105" i="8"/>
  <c r="DG105" i="8"/>
  <c r="DH105" i="8"/>
  <c r="DI105" i="8"/>
  <c r="DG108" i="8"/>
  <c r="DH108" i="8"/>
  <c r="DI108" i="8"/>
  <c r="DJ108" i="8"/>
  <c r="DK108" i="8"/>
  <c r="DL108" i="8"/>
  <c r="AZ108" i="8"/>
  <c r="AC112" i="8"/>
  <c r="DD112" i="8"/>
  <c r="DE112" i="8"/>
  <c r="DF112" i="8"/>
  <c r="CD119" i="8"/>
  <c r="CE119" i="8"/>
  <c r="CF119" i="8"/>
  <c r="DA119" i="8"/>
  <c r="DB119" i="8"/>
  <c r="DC119" i="8"/>
  <c r="AC93" i="8"/>
  <c r="CH93" i="8"/>
  <c r="CI93" i="8"/>
  <c r="CJ93" i="8"/>
  <c r="BG94" i="8"/>
  <c r="BA94" i="8"/>
  <c r="E95" i="8"/>
  <c r="AC97" i="8"/>
  <c r="CH97" i="8"/>
  <c r="CI97" i="8"/>
  <c r="CJ97" i="8"/>
  <c r="BG98" i="8"/>
  <c r="BA98" i="8"/>
  <c r="E99" i="8"/>
  <c r="AC101" i="8"/>
  <c r="CH101" i="8"/>
  <c r="CI101" i="8"/>
  <c r="CJ101" i="8"/>
  <c r="BG102" i="8"/>
  <c r="BA102" i="8"/>
  <c r="E103" i="8"/>
  <c r="BG103" i="8"/>
  <c r="BA103" i="8"/>
  <c r="DD104" i="8"/>
  <c r="DE104" i="8"/>
  <c r="DF104" i="8"/>
  <c r="CX108" i="8"/>
  <c r="CY108" i="8"/>
  <c r="CZ108" i="8"/>
  <c r="D108" i="8"/>
  <c r="DA111" i="8"/>
  <c r="DB111" i="8"/>
  <c r="DC111" i="8"/>
  <c r="DA112" i="8"/>
  <c r="DB112" i="8"/>
  <c r="DC112" i="8"/>
  <c r="CD112" i="8"/>
  <c r="CE112" i="8"/>
  <c r="CF112" i="8"/>
  <c r="BG112" i="8"/>
  <c r="BA112" i="8"/>
  <c r="E112" i="8"/>
  <c r="DD107" i="8"/>
  <c r="DE107" i="8"/>
  <c r="DF107" i="8"/>
  <c r="CH107" i="8"/>
  <c r="CI107" i="8"/>
  <c r="CJ107" i="8"/>
  <c r="AC107" i="8"/>
  <c r="D107" i="8"/>
  <c r="BG107" i="8"/>
  <c r="BA107" i="8"/>
  <c r="E109" i="8"/>
  <c r="DA109" i="8"/>
  <c r="DB109" i="8"/>
  <c r="DC109" i="8"/>
  <c r="CD109" i="8"/>
  <c r="CE109" i="8"/>
  <c r="CF109" i="8"/>
  <c r="BG109" i="8"/>
  <c r="BA109" i="8"/>
  <c r="CD126" i="8"/>
  <c r="CE126" i="8"/>
  <c r="CF126" i="8"/>
  <c r="DA126" i="8"/>
  <c r="DB126" i="8"/>
  <c r="DC126" i="8"/>
  <c r="CD94" i="8"/>
  <c r="CE94" i="8"/>
  <c r="CF94" i="8"/>
  <c r="CD98" i="8"/>
  <c r="CE98" i="8"/>
  <c r="CF98" i="8"/>
  <c r="CD102" i="8"/>
  <c r="CE102" i="8"/>
  <c r="CF102" i="8"/>
  <c r="DA104" i="8"/>
  <c r="DB104" i="8"/>
  <c r="DC104" i="8"/>
  <c r="CD104" i="8"/>
  <c r="CE104" i="8"/>
  <c r="CF104" i="8"/>
  <c r="E105" i="8"/>
  <c r="DA105" i="8"/>
  <c r="DB105" i="8"/>
  <c r="DC105" i="8"/>
  <c r="BH107" i="8"/>
  <c r="CD107" i="8"/>
  <c r="CE107" i="8"/>
  <c r="CF107" i="8"/>
  <c r="CH108" i="8"/>
  <c r="CI108" i="8"/>
  <c r="CJ108" i="8"/>
  <c r="DD109" i="8"/>
  <c r="DE109" i="8"/>
  <c r="DF109" i="8"/>
  <c r="BH109" i="8"/>
  <c r="CD110" i="8"/>
  <c r="CE110" i="8"/>
  <c r="CF110" i="8"/>
  <c r="DD111" i="8"/>
  <c r="DE111" i="8"/>
  <c r="DF111" i="8"/>
  <c r="CH112" i="8"/>
  <c r="CI112" i="8"/>
  <c r="CJ112" i="8"/>
  <c r="DA114" i="8"/>
  <c r="DB114" i="8"/>
  <c r="DC114" i="8"/>
  <c r="E114" i="8"/>
  <c r="DD115" i="8"/>
  <c r="DE115" i="8"/>
  <c r="DF115" i="8"/>
  <c r="CH115" i="8"/>
  <c r="CI115" i="8"/>
  <c r="CJ115" i="8"/>
  <c r="AC115" i="8"/>
  <c r="CD108" i="8"/>
  <c r="CE108" i="8"/>
  <c r="CF108" i="8"/>
  <c r="DA108" i="8"/>
  <c r="DB108" i="8"/>
  <c r="DC108" i="8"/>
  <c r="AC109" i="8"/>
  <c r="CH109" i="8"/>
  <c r="CI109" i="8"/>
  <c r="CJ109" i="8"/>
  <c r="BG110" i="8"/>
  <c r="BA110" i="8"/>
  <c r="AZ111" i="8"/>
  <c r="DJ116" i="8"/>
  <c r="DK116" i="8"/>
  <c r="DL116" i="8"/>
  <c r="DA118" i="8"/>
  <c r="DB118" i="8"/>
  <c r="DC118" i="8"/>
  <c r="CD122" i="8"/>
  <c r="CE122" i="8"/>
  <c r="CF122" i="8"/>
  <c r="DA122" i="8"/>
  <c r="DB122" i="8"/>
  <c r="DC122" i="8"/>
  <c r="DA113" i="8"/>
  <c r="DB113" i="8"/>
  <c r="DC113" i="8"/>
  <c r="CD113" i="8"/>
  <c r="CE113" i="8"/>
  <c r="CF113" i="8"/>
  <c r="BG114" i="8"/>
  <c r="BA114" i="8"/>
  <c r="BG119" i="8"/>
  <c r="BA119" i="8"/>
  <c r="E111" i="8"/>
  <c r="DD113" i="8"/>
  <c r="DE113" i="8"/>
  <c r="DF113" i="8"/>
  <c r="BG113" i="8"/>
  <c r="BA113" i="8"/>
  <c r="DD114" i="8"/>
  <c r="DE114" i="8"/>
  <c r="DF114" i="8"/>
  <c r="CH114" i="8"/>
  <c r="CI114" i="8"/>
  <c r="CJ114" i="8"/>
  <c r="AC114" i="8"/>
  <c r="BG115" i="8"/>
  <c r="BA115" i="8"/>
  <c r="E117" i="8"/>
  <c r="DA117" i="8"/>
  <c r="DB117" i="8"/>
  <c r="DC117" i="8"/>
  <c r="CD117" i="8"/>
  <c r="CE117" i="8"/>
  <c r="CF117" i="8"/>
  <c r="BG117" i="8"/>
  <c r="BA117" i="8"/>
  <c r="DD119" i="8"/>
  <c r="DE119" i="8"/>
  <c r="DF119" i="8"/>
  <c r="CH119" i="8"/>
  <c r="CI119" i="8"/>
  <c r="CJ119" i="8"/>
  <c r="AC119" i="8"/>
  <c r="DG127" i="8"/>
  <c r="DH127" i="8"/>
  <c r="DI127" i="8"/>
  <c r="DJ127" i="8"/>
  <c r="DK127" i="8"/>
  <c r="DL127" i="8"/>
  <c r="CH129" i="8"/>
  <c r="CI129" i="8"/>
  <c r="CJ129" i="8"/>
  <c r="AC129" i="8"/>
  <c r="AC113" i="8"/>
  <c r="CX113" i="8"/>
  <c r="CY113" i="8"/>
  <c r="CZ113" i="8"/>
  <c r="CH113" i="8"/>
  <c r="CI113" i="8"/>
  <c r="CJ113" i="8"/>
  <c r="E115" i="8"/>
  <c r="CD116" i="8"/>
  <c r="CE116" i="8"/>
  <c r="CF116" i="8"/>
  <c r="DA116" i="8"/>
  <c r="DB116" i="8"/>
  <c r="DC116" i="8"/>
  <c r="AC117" i="8"/>
  <c r="CH117" i="8"/>
  <c r="CI117" i="8"/>
  <c r="CJ117" i="8"/>
  <c r="E119" i="8"/>
  <c r="DD120" i="8"/>
  <c r="DE120" i="8"/>
  <c r="DF120" i="8"/>
  <c r="CH120" i="8"/>
  <c r="CI120" i="8"/>
  <c r="CJ120" i="8"/>
  <c r="DA120" i="8"/>
  <c r="DB120" i="8"/>
  <c r="DC120" i="8"/>
  <c r="BG121" i="8"/>
  <c r="BA121" i="8"/>
  <c r="DD122" i="8"/>
  <c r="DE122" i="8"/>
  <c r="DF122" i="8"/>
  <c r="DG123" i="8"/>
  <c r="DH123" i="8"/>
  <c r="DI123" i="8"/>
  <c r="DJ123" i="8"/>
  <c r="DK123" i="8"/>
  <c r="DL123" i="8"/>
  <c r="AZ123" i="8"/>
  <c r="CD125" i="8"/>
  <c r="CE125" i="8"/>
  <c r="CF125" i="8"/>
  <c r="DD130" i="8"/>
  <c r="DE130" i="8"/>
  <c r="DF130" i="8"/>
  <c r="CH130" i="8"/>
  <c r="CI130" i="8"/>
  <c r="CJ130" i="8"/>
  <c r="AC130" i="8"/>
  <c r="CD130" i="8"/>
  <c r="CE130" i="8"/>
  <c r="CF130" i="8"/>
  <c r="E116" i="8"/>
  <c r="AC118" i="8"/>
  <c r="CH118" i="8"/>
  <c r="CI118" i="8"/>
  <c r="CJ118" i="8"/>
  <c r="E120" i="8"/>
  <c r="DD121" i="8"/>
  <c r="DE121" i="8"/>
  <c r="DF121" i="8"/>
  <c r="CH121" i="8"/>
  <c r="CI121" i="8"/>
  <c r="CJ121" i="8"/>
  <c r="AC121" i="8"/>
  <c r="D121" i="8"/>
  <c r="BG126" i="8"/>
  <c r="BA126" i="8"/>
  <c r="E128" i="8"/>
  <c r="DA128" i="8"/>
  <c r="DB128" i="8"/>
  <c r="DC128" i="8"/>
  <c r="CD128" i="8"/>
  <c r="CE128" i="8"/>
  <c r="CF128" i="8"/>
  <c r="BG128" i="8"/>
  <c r="BA128" i="8"/>
  <c r="CD118" i="8"/>
  <c r="CE118" i="8"/>
  <c r="CF118" i="8"/>
  <c r="BH121" i="8"/>
  <c r="CD121" i="8"/>
  <c r="CE121" i="8"/>
  <c r="CF121" i="8"/>
  <c r="DG122" i="8"/>
  <c r="DH122" i="8"/>
  <c r="DI122" i="8"/>
  <c r="DJ122" i="8"/>
  <c r="DK122" i="8"/>
  <c r="DL122" i="8"/>
  <c r="E124" i="8"/>
  <c r="DA124" i="8"/>
  <c r="DB124" i="8"/>
  <c r="DC124" i="8"/>
  <c r="CD124" i="8"/>
  <c r="CE124" i="8"/>
  <c r="CF124" i="8"/>
  <c r="BG124" i="8"/>
  <c r="BA124" i="8"/>
  <c r="DD126" i="8"/>
  <c r="DE126" i="8"/>
  <c r="DF126" i="8"/>
  <c r="CH126" i="8"/>
  <c r="CI126" i="8"/>
  <c r="CJ126" i="8"/>
  <c r="AC126" i="8"/>
  <c r="DD129" i="8"/>
  <c r="DE129" i="8"/>
  <c r="DF129" i="8"/>
  <c r="E122" i="8"/>
  <c r="CD123" i="8"/>
  <c r="CE123" i="8"/>
  <c r="CF123" i="8"/>
  <c r="DA123" i="8"/>
  <c r="DB123" i="8"/>
  <c r="DC123" i="8"/>
  <c r="AC124" i="8"/>
  <c r="CH124" i="8"/>
  <c r="CI124" i="8"/>
  <c r="CJ124" i="8"/>
  <c r="E126" i="8"/>
  <c r="CD127" i="8"/>
  <c r="CE127" i="8"/>
  <c r="CF127" i="8"/>
  <c r="DA127" i="8"/>
  <c r="DB127" i="8"/>
  <c r="DC127" i="8"/>
  <c r="AC128" i="8"/>
  <c r="CH128" i="8"/>
  <c r="CI128" i="8"/>
  <c r="CJ128" i="8"/>
  <c r="BG129" i="8"/>
  <c r="BA129" i="8"/>
  <c r="E130" i="8"/>
  <c r="E123" i="8"/>
  <c r="AC125" i="8"/>
  <c r="D125" i="8"/>
  <c r="CH125" i="8"/>
  <c r="CI125" i="8"/>
  <c r="CJ125" i="8"/>
  <c r="E127" i="8"/>
  <c r="CD129" i="8"/>
  <c r="CE129" i="8"/>
  <c r="CF129" i="8"/>
  <c r="BG3" i="6"/>
  <c r="BA3" i="6"/>
  <c r="DD8" i="6"/>
  <c r="DE8" i="6"/>
  <c r="DF8" i="6"/>
  <c r="BH10" i="6"/>
  <c r="DD11" i="6"/>
  <c r="DE11" i="6"/>
  <c r="DF11" i="6"/>
  <c r="BG14" i="6"/>
  <c r="BA14" i="6"/>
  <c r="BH14" i="6"/>
  <c r="CD14" i="6"/>
  <c r="CE14" i="6"/>
  <c r="CF14" i="6"/>
  <c r="BG15" i="6"/>
  <c r="BA15" i="6"/>
  <c r="DA18" i="6"/>
  <c r="DB18" i="6"/>
  <c r="DC18" i="6"/>
  <c r="BH20" i="6"/>
  <c r="DA21" i="6"/>
  <c r="DB21" i="6"/>
  <c r="DC21" i="6"/>
  <c r="DA22" i="6"/>
  <c r="DB22" i="6"/>
  <c r="DC22" i="6"/>
  <c r="BH25" i="6"/>
  <c r="DD28" i="6"/>
  <c r="DE28" i="6"/>
  <c r="DF28" i="6"/>
  <c r="E32" i="6"/>
  <c r="AC32" i="6"/>
  <c r="CX32" i="6"/>
  <c r="DD32" i="6"/>
  <c r="DE32" i="6"/>
  <c r="DF32" i="6"/>
  <c r="AC33" i="6"/>
  <c r="DD34" i="6"/>
  <c r="DE34" i="6"/>
  <c r="DF34" i="6"/>
  <c r="BH34" i="6"/>
  <c r="E35" i="6"/>
  <c r="AC37" i="6"/>
  <c r="BH39" i="6"/>
  <c r="AC41" i="6"/>
  <c r="BH42" i="6"/>
  <c r="E44" i="6"/>
  <c r="BH44" i="6"/>
  <c r="AZ44" i="6"/>
  <c r="DA2" i="6"/>
  <c r="DB2" i="6"/>
  <c r="DC2" i="6"/>
  <c r="E3" i="6"/>
  <c r="DD3" i="6"/>
  <c r="DE3" i="6"/>
  <c r="DF3" i="6"/>
  <c r="E5" i="6"/>
  <c r="BH6" i="6"/>
  <c r="BG7" i="6"/>
  <c r="BA7" i="6"/>
  <c r="BG9" i="6"/>
  <c r="BA9" i="6"/>
  <c r="BH9" i="6"/>
  <c r="DG9" i="6"/>
  <c r="DH9" i="6"/>
  <c r="DI9" i="6"/>
  <c r="BG13" i="6"/>
  <c r="BA13" i="6"/>
  <c r="DD15" i="6"/>
  <c r="DE15" i="6"/>
  <c r="DF15" i="6"/>
  <c r="E17" i="6"/>
  <c r="DD20" i="6"/>
  <c r="DE20" i="6"/>
  <c r="DF20" i="6"/>
  <c r="E21" i="6"/>
  <c r="AC25" i="6"/>
  <c r="BH26" i="6"/>
  <c r="BH27" i="6"/>
  <c r="DA31" i="6"/>
  <c r="DB31" i="6"/>
  <c r="DC31" i="6"/>
  <c r="AC34" i="6"/>
  <c r="CX34" i="6"/>
  <c r="CY34" i="6"/>
  <c r="CZ34" i="6"/>
  <c r="BG36" i="6"/>
  <c r="BA36" i="6"/>
  <c r="DJ36" i="6"/>
  <c r="DG36" i="6"/>
  <c r="DH36" i="6"/>
  <c r="BG40" i="6"/>
  <c r="BA40" i="6"/>
  <c r="AC42" i="6"/>
  <c r="D42" i="6"/>
  <c r="BH43" i="6"/>
  <c r="BH52" i="6"/>
  <c r="DG52" i="6"/>
  <c r="DH52" i="6"/>
  <c r="CD18" i="6"/>
  <c r="CE18" i="6"/>
  <c r="CF18" i="6"/>
  <c r="D34" i="6"/>
  <c r="DB66" i="6"/>
  <c r="DC66" i="6"/>
  <c r="DG83" i="6"/>
  <c r="DH83" i="6"/>
  <c r="DI83" i="6"/>
  <c r="BH2" i="6"/>
  <c r="DD5" i="6"/>
  <c r="DE5" i="6"/>
  <c r="DF5" i="6"/>
  <c r="BH5" i="6"/>
  <c r="DG5" i="6"/>
  <c r="DA6" i="6"/>
  <c r="DB6" i="6"/>
  <c r="DC6" i="6"/>
  <c r="BH8" i="6"/>
  <c r="DA9" i="6"/>
  <c r="DB9" i="6"/>
  <c r="DC9" i="6"/>
  <c r="DA13" i="6"/>
  <c r="DB13" i="6"/>
  <c r="DC13" i="6"/>
  <c r="DD17" i="6"/>
  <c r="DE17" i="6"/>
  <c r="DF17" i="6"/>
  <c r="AC19" i="6"/>
  <c r="DD21" i="6"/>
  <c r="DE21" i="6"/>
  <c r="DF21" i="6"/>
  <c r="CH23" i="6"/>
  <c r="CI23" i="6"/>
  <c r="CJ23" i="6"/>
  <c r="DD24" i="6"/>
  <c r="DE24" i="6"/>
  <c r="DF24" i="6"/>
  <c r="E27" i="6"/>
  <c r="AC30" i="6"/>
  <c r="D30" i="6"/>
  <c r="BH31" i="6"/>
  <c r="CD31" i="6"/>
  <c r="CE31" i="6"/>
  <c r="CF31" i="6"/>
  <c r="BH33" i="6"/>
  <c r="DA34" i="6"/>
  <c r="DB34" i="6"/>
  <c r="DC34" i="6"/>
  <c r="BH37" i="6"/>
  <c r="DA38" i="6"/>
  <c r="DB38" i="6"/>
  <c r="DC38" i="6"/>
  <c r="BH41" i="6"/>
  <c r="DA42" i="6"/>
  <c r="DB42" i="6"/>
  <c r="DC42" i="6"/>
  <c r="DA43" i="6"/>
  <c r="DB43" i="6"/>
  <c r="DC43" i="6"/>
  <c r="DD56" i="6"/>
  <c r="DE56" i="6"/>
  <c r="DF56" i="6"/>
  <c r="AC56" i="6"/>
  <c r="AC45" i="6"/>
  <c r="BH46" i="6"/>
  <c r="BH47" i="6"/>
  <c r="BH49" i="6"/>
  <c r="DD52" i="6"/>
  <c r="DE52" i="6"/>
  <c r="DF52" i="6"/>
  <c r="CD55" i="6"/>
  <c r="CE55" i="6"/>
  <c r="CF55" i="6"/>
  <c r="DD57" i="6"/>
  <c r="DE57" i="6"/>
  <c r="DF57" i="6"/>
  <c r="E60" i="6"/>
  <c r="AC60" i="6"/>
  <c r="D60" i="6"/>
  <c r="BG60" i="6"/>
  <c r="BA60" i="6"/>
  <c r="E61" i="6"/>
  <c r="DA65" i="6"/>
  <c r="DB65" i="6"/>
  <c r="DC65" i="6"/>
  <c r="BH65" i="6"/>
  <c r="CH66" i="6"/>
  <c r="CI66" i="6"/>
  <c r="CJ66" i="6"/>
  <c r="AC67" i="6"/>
  <c r="CD70" i="6"/>
  <c r="CE70" i="6"/>
  <c r="CF70" i="6"/>
  <c r="DD82" i="6"/>
  <c r="DE82" i="6"/>
  <c r="DF82" i="6"/>
  <c r="BH82" i="6"/>
  <c r="AZ82" i="6"/>
  <c r="BH87" i="6"/>
  <c r="DD88" i="6"/>
  <c r="DE88" i="6"/>
  <c r="DF88" i="6"/>
  <c r="BH91" i="6"/>
  <c r="CH94" i="6"/>
  <c r="CI94" i="6"/>
  <c r="CJ94" i="6"/>
  <c r="DA95" i="6"/>
  <c r="DB95" i="6"/>
  <c r="DC95" i="6"/>
  <c r="BH95" i="6"/>
  <c r="AZ95" i="6"/>
  <c r="CD95" i="6"/>
  <c r="CE95" i="6"/>
  <c r="CF95" i="6"/>
  <c r="CH102" i="6"/>
  <c r="CI102" i="6"/>
  <c r="CJ102" i="6"/>
  <c r="CD103" i="6"/>
  <c r="CE103" i="6"/>
  <c r="CF103" i="6"/>
  <c r="BH105" i="6"/>
  <c r="AC106" i="6"/>
  <c r="BH111" i="6"/>
  <c r="DD114" i="6"/>
  <c r="DE114" i="6"/>
  <c r="DF114" i="6"/>
  <c r="CD119" i="6"/>
  <c r="CE119" i="6"/>
  <c r="CF119" i="6"/>
  <c r="E121" i="6"/>
  <c r="BH129" i="6"/>
  <c r="E130" i="6"/>
  <c r="AC46" i="6"/>
  <c r="D46" i="6"/>
  <c r="AC49" i="6"/>
  <c r="DD50" i="6"/>
  <c r="DE50" i="6"/>
  <c r="DF50" i="6"/>
  <c r="BH50" i="6"/>
  <c r="BH51" i="6"/>
  <c r="BH53" i="6"/>
  <c r="BG56" i="6"/>
  <c r="BA56" i="6"/>
  <c r="DJ56" i="6"/>
  <c r="DG56" i="6"/>
  <c r="DH56" i="6"/>
  <c r="DI56" i="6"/>
  <c r="BH57" i="6"/>
  <c r="DA58" i="6"/>
  <c r="DB58" i="6"/>
  <c r="DC58" i="6"/>
  <c r="DD60" i="6"/>
  <c r="DE60" i="6"/>
  <c r="DF60" i="6"/>
  <c r="BG62" i="6"/>
  <c r="BA62" i="6"/>
  <c r="DJ62" i="6"/>
  <c r="BH62" i="6"/>
  <c r="CD62" i="6"/>
  <c r="CE62" i="6"/>
  <c r="CF62" i="6"/>
  <c r="CH65" i="6"/>
  <c r="CI65" i="6"/>
  <c r="CJ65" i="6"/>
  <c r="CD66" i="6"/>
  <c r="CE66" i="6"/>
  <c r="CF66" i="6"/>
  <c r="BH71" i="6"/>
  <c r="DA73" i="6"/>
  <c r="DB73" i="6"/>
  <c r="DC73" i="6"/>
  <c r="E85" i="6"/>
  <c r="CH87" i="6"/>
  <c r="CI87" i="6"/>
  <c r="CJ87" i="6"/>
  <c r="BG89" i="6"/>
  <c r="BA89" i="6"/>
  <c r="BG91" i="6"/>
  <c r="BA91" i="6"/>
  <c r="DD91" i="6"/>
  <c r="DE91" i="6"/>
  <c r="DF91" i="6"/>
  <c r="E94" i="6"/>
  <c r="DD95" i="6"/>
  <c r="DE95" i="6"/>
  <c r="DF95" i="6"/>
  <c r="BG97" i="6"/>
  <c r="BA97" i="6"/>
  <c r="BH97" i="6"/>
  <c r="CD97" i="6"/>
  <c r="CE97" i="6"/>
  <c r="CF97" i="6"/>
  <c r="CD98" i="6"/>
  <c r="CE98" i="6"/>
  <c r="CF98" i="6"/>
  <c r="AC98" i="6"/>
  <c r="E100" i="6"/>
  <c r="DA100" i="6"/>
  <c r="DB100" i="6"/>
  <c r="DC100" i="6"/>
  <c r="AC102" i="6"/>
  <c r="BG103" i="6"/>
  <c r="BA103" i="6"/>
  <c r="DA104" i="6"/>
  <c r="DB104" i="6"/>
  <c r="DC104" i="6"/>
  <c r="BG105" i="6"/>
  <c r="BA105" i="6"/>
  <c r="BG107" i="6"/>
  <c r="BA107" i="6"/>
  <c r="BH107" i="6"/>
  <c r="DG107" i="6"/>
  <c r="DH107" i="6"/>
  <c r="DD110" i="6"/>
  <c r="DE110" i="6"/>
  <c r="DF110" i="6"/>
  <c r="E112" i="6"/>
  <c r="DA112" i="6"/>
  <c r="DB112" i="6"/>
  <c r="DC112" i="6"/>
  <c r="DA113" i="6"/>
  <c r="DB113" i="6"/>
  <c r="DC113" i="6"/>
  <c r="DD116" i="6"/>
  <c r="DE116" i="6"/>
  <c r="DF116" i="6"/>
  <c r="BH121" i="6"/>
  <c r="DA122" i="6"/>
  <c r="DB122" i="6"/>
  <c r="DC122" i="6"/>
  <c r="DD44" i="6"/>
  <c r="DE44" i="6"/>
  <c r="DF44" i="6"/>
  <c r="DA47" i="6"/>
  <c r="DB47" i="6"/>
  <c r="DC47" i="6"/>
  <c r="AC50" i="6"/>
  <c r="D50" i="6"/>
  <c r="DD54" i="6"/>
  <c r="DE54" i="6"/>
  <c r="DF54" i="6"/>
  <c r="BH54" i="6"/>
  <c r="BH55" i="6"/>
  <c r="AC57" i="6"/>
  <c r="DA59" i="6"/>
  <c r="DB59" i="6"/>
  <c r="BH59" i="6"/>
  <c r="CD59" i="6"/>
  <c r="CE59" i="6"/>
  <c r="CF59" i="6"/>
  <c r="CX60" i="6"/>
  <c r="CY60" i="6"/>
  <c r="CZ60" i="6"/>
  <c r="BG61" i="6"/>
  <c r="BA61" i="6"/>
  <c r="CH62" i="6"/>
  <c r="CI62" i="6"/>
  <c r="CJ62" i="6"/>
  <c r="BH67" i="6"/>
  <c r="CD69" i="6"/>
  <c r="CE69" i="6"/>
  <c r="CF69" i="6"/>
  <c r="BG71" i="6"/>
  <c r="BA71" i="6"/>
  <c r="E73" i="6"/>
  <c r="DA81" i="6"/>
  <c r="DB81" i="6"/>
  <c r="DC81" i="6"/>
  <c r="CH83" i="6"/>
  <c r="CI83" i="6"/>
  <c r="CJ83" i="6"/>
  <c r="BH84" i="6"/>
  <c r="BG86" i="6"/>
  <c r="BA86" i="6"/>
  <c r="DA86" i="6"/>
  <c r="BH89" i="6"/>
  <c r="CH90" i="6"/>
  <c r="CI90" i="6"/>
  <c r="CJ90" i="6"/>
  <c r="CH91" i="6"/>
  <c r="CI91" i="6"/>
  <c r="CJ91" i="6"/>
  <c r="BG93" i="6"/>
  <c r="BA93" i="6"/>
  <c r="BH93" i="6"/>
  <c r="CD93" i="6"/>
  <c r="CE93" i="6"/>
  <c r="CF93" i="6"/>
  <c r="BG94" i="6"/>
  <c r="BA94" i="6"/>
  <c r="DA94" i="6"/>
  <c r="DB94" i="6"/>
  <c r="DC94" i="6"/>
  <c r="DA98" i="6"/>
  <c r="DB98" i="6"/>
  <c r="DC98" i="6"/>
  <c r="CH98" i="6"/>
  <c r="CI98" i="6"/>
  <c r="CJ98" i="6"/>
  <c r="BH99" i="6"/>
  <c r="BG100" i="6"/>
  <c r="BA100" i="6"/>
  <c r="CD101" i="6"/>
  <c r="CE101" i="6"/>
  <c r="CF101" i="6"/>
  <c r="BH101" i="6"/>
  <c r="AZ101" i="6"/>
  <c r="DA103" i="6"/>
  <c r="DB103" i="6"/>
  <c r="DC103" i="6"/>
  <c r="BG104" i="6"/>
  <c r="BA104" i="6"/>
  <c r="E108" i="6"/>
  <c r="DA108" i="6"/>
  <c r="DB108" i="6"/>
  <c r="DC108" i="6"/>
  <c r="BG112" i="6"/>
  <c r="BA112" i="6"/>
  <c r="AC113" i="6"/>
  <c r="BH113" i="6"/>
  <c r="DD113" i="6"/>
  <c r="DE113" i="6"/>
  <c r="DF113" i="6"/>
  <c r="CD118" i="6"/>
  <c r="CE118" i="6"/>
  <c r="CF118" i="6"/>
  <c r="BH124" i="6"/>
  <c r="E126" i="6"/>
  <c r="BH128" i="6"/>
  <c r="DD86" i="6"/>
  <c r="DE86" i="6"/>
  <c r="DF86" i="6"/>
  <c r="BG88" i="6"/>
  <c r="BA88" i="6"/>
  <c r="DA101" i="6"/>
  <c r="DB101" i="6"/>
  <c r="DC101" i="6"/>
  <c r="CD130" i="6"/>
  <c r="CE130" i="6"/>
  <c r="CF130" i="6"/>
  <c r="DH5" i="6"/>
  <c r="DI5" i="6"/>
  <c r="DJ5" i="6"/>
  <c r="DK5" i="6"/>
  <c r="DL5" i="6"/>
  <c r="AZ17" i="6"/>
  <c r="DG17" i="6"/>
  <c r="DH17" i="6"/>
  <c r="DI17" i="6"/>
  <c r="DJ17" i="6"/>
  <c r="DK17" i="6"/>
  <c r="DL17" i="6"/>
  <c r="AZ21" i="6"/>
  <c r="DG21" i="6"/>
  <c r="DH21" i="6"/>
  <c r="DI21" i="6"/>
  <c r="DJ21" i="6"/>
  <c r="DK21" i="6"/>
  <c r="DL21" i="6"/>
  <c r="DJ13" i="6"/>
  <c r="DK13" i="6"/>
  <c r="DL13" i="6"/>
  <c r="CX3" i="6"/>
  <c r="CY3" i="6"/>
  <c r="CZ3" i="6"/>
  <c r="D3" i="6"/>
  <c r="DD6" i="6"/>
  <c r="DE6" i="6"/>
  <c r="DF6" i="6"/>
  <c r="CH6" i="6"/>
  <c r="CI6" i="6"/>
  <c r="CJ6" i="6"/>
  <c r="AC6" i="6"/>
  <c r="DA10" i="6"/>
  <c r="DB10" i="6"/>
  <c r="DC10" i="6"/>
  <c r="DG11" i="6"/>
  <c r="DH11" i="6"/>
  <c r="DI11" i="6"/>
  <c r="DJ11" i="6"/>
  <c r="DK11" i="6"/>
  <c r="DL11" i="6"/>
  <c r="AZ11" i="6"/>
  <c r="DG18" i="6"/>
  <c r="DH18" i="6"/>
  <c r="DI18" i="6"/>
  <c r="DJ18" i="6"/>
  <c r="DK18" i="6"/>
  <c r="DL18" i="6"/>
  <c r="AZ18" i="6"/>
  <c r="E20" i="6"/>
  <c r="DA20" i="6"/>
  <c r="DB20" i="6"/>
  <c r="DC20" i="6"/>
  <c r="CD20" i="6"/>
  <c r="CE20" i="6"/>
  <c r="CF20" i="6"/>
  <c r="BG20" i="6"/>
  <c r="BA20" i="6"/>
  <c r="DD22" i="6"/>
  <c r="DE22" i="6"/>
  <c r="DF22" i="6"/>
  <c r="CH22" i="6"/>
  <c r="CI22" i="6"/>
  <c r="CJ22" i="6"/>
  <c r="AC22" i="6"/>
  <c r="E4" i="6"/>
  <c r="DA4" i="6"/>
  <c r="DB4" i="6"/>
  <c r="DC4" i="6"/>
  <c r="CD4" i="6"/>
  <c r="CE4" i="6"/>
  <c r="CF4" i="6"/>
  <c r="BG4" i="6"/>
  <c r="BA4" i="6"/>
  <c r="E16" i="6"/>
  <c r="DA16" i="6"/>
  <c r="DB16" i="6"/>
  <c r="DC16" i="6"/>
  <c r="CD16" i="6"/>
  <c r="CE16" i="6"/>
  <c r="CF16" i="6"/>
  <c r="BG16" i="6"/>
  <c r="BA16" i="6"/>
  <c r="DD18" i="6"/>
  <c r="DE18" i="6"/>
  <c r="DF18" i="6"/>
  <c r="CH18" i="6"/>
  <c r="CI18" i="6"/>
  <c r="CJ18" i="6"/>
  <c r="AC18" i="6"/>
  <c r="BG2" i="6"/>
  <c r="BA2" i="6"/>
  <c r="CH3" i="6"/>
  <c r="CI3" i="6"/>
  <c r="CJ3" i="6"/>
  <c r="DD4" i="6"/>
  <c r="DE4" i="6"/>
  <c r="DF4" i="6"/>
  <c r="BH4" i="6"/>
  <c r="DA5" i="6"/>
  <c r="DB5" i="6"/>
  <c r="DC5" i="6"/>
  <c r="BG10" i="6"/>
  <c r="BA10" i="6"/>
  <c r="E12" i="6"/>
  <c r="DA12" i="6"/>
  <c r="DB12" i="6"/>
  <c r="DC12" i="6"/>
  <c r="CD12" i="6"/>
  <c r="CE12" i="6"/>
  <c r="CF12" i="6"/>
  <c r="BG12" i="6"/>
  <c r="BA12" i="6"/>
  <c r="DD14" i="6"/>
  <c r="DE14" i="6"/>
  <c r="DF14" i="6"/>
  <c r="CH14" i="6"/>
  <c r="CI14" i="6"/>
  <c r="CJ14" i="6"/>
  <c r="AC14" i="6"/>
  <c r="CH15" i="6"/>
  <c r="CI15" i="6"/>
  <c r="CJ15" i="6"/>
  <c r="DD16" i="6"/>
  <c r="DE16" i="6"/>
  <c r="DF16" i="6"/>
  <c r="BH16" i="6"/>
  <c r="DG19" i="6"/>
  <c r="DH19" i="6"/>
  <c r="DI19" i="6"/>
  <c r="DJ19" i="6"/>
  <c r="DK19" i="6"/>
  <c r="DL19" i="6"/>
  <c r="AZ19" i="6"/>
  <c r="DD2" i="6"/>
  <c r="DE2" i="6"/>
  <c r="DF2" i="6"/>
  <c r="CH2" i="6"/>
  <c r="CI2" i="6"/>
  <c r="CJ2" i="6"/>
  <c r="AC2" i="6"/>
  <c r="CD2" i="6"/>
  <c r="CE2" i="6"/>
  <c r="CF2" i="6"/>
  <c r="CH5" i="6"/>
  <c r="CI5" i="6"/>
  <c r="CJ5" i="6"/>
  <c r="AC5" i="6"/>
  <c r="D5" i="6"/>
  <c r="BG6" i="6"/>
  <c r="BA6" i="6"/>
  <c r="E8" i="6"/>
  <c r="DA8" i="6"/>
  <c r="DB8" i="6"/>
  <c r="DC8" i="6"/>
  <c r="CD8" i="6"/>
  <c r="CE8" i="6"/>
  <c r="CF8" i="6"/>
  <c r="BG8" i="6"/>
  <c r="BA8" i="6"/>
  <c r="DD10" i="6"/>
  <c r="DE10" i="6"/>
  <c r="DF10" i="6"/>
  <c r="CH10" i="6"/>
  <c r="CI10" i="6"/>
  <c r="CJ10" i="6"/>
  <c r="AC10" i="6"/>
  <c r="CH11" i="6"/>
  <c r="CI11" i="6"/>
  <c r="CJ11" i="6"/>
  <c r="DD12" i="6"/>
  <c r="DE12" i="6"/>
  <c r="DF12" i="6"/>
  <c r="BH12" i="6"/>
  <c r="DD13" i="6"/>
  <c r="DE13" i="6"/>
  <c r="DF13" i="6"/>
  <c r="BH13" i="6"/>
  <c r="AZ15" i="6"/>
  <c r="DA17" i="6"/>
  <c r="DB17" i="6"/>
  <c r="DC17" i="6"/>
  <c r="BG22" i="6"/>
  <c r="BA22" i="6"/>
  <c r="DD31" i="6"/>
  <c r="DE31" i="6"/>
  <c r="DF31" i="6"/>
  <c r="CH31" i="6"/>
  <c r="CI31" i="6"/>
  <c r="CJ31" i="6"/>
  <c r="AC31" i="6"/>
  <c r="DG35" i="6"/>
  <c r="DH35" i="6"/>
  <c r="DI35" i="6"/>
  <c r="DJ35" i="6"/>
  <c r="DK35" i="6"/>
  <c r="DL35" i="6"/>
  <c r="AZ35" i="6"/>
  <c r="E37" i="6"/>
  <c r="DA37" i="6"/>
  <c r="DB37" i="6"/>
  <c r="DC37" i="6"/>
  <c r="CD37" i="6"/>
  <c r="CE37" i="6"/>
  <c r="CF37" i="6"/>
  <c r="BG37" i="6"/>
  <c r="BA37" i="6"/>
  <c r="E41" i="6"/>
  <c r="DA41" i="6"/>
  <c r="DB41" i="6"/>
  <c r="DC41" i="6"/>
  <c r="CD41" i="6"/>
  <c r="CE41" i="6"/>
  <c r="CF41" i="6"/>
  <c r="BG41" i="6"/>
  <c r="BA41" i="6"/>
  <c r="CX44" i="6"/>
  <c r="CY44" i="6"/>
  <c r="CZ44" i="6"/>
  <c r="D44" i="6"/>
  <c r="DA55" i="6"/>
  <c r="DB55" i="6"/>
  <c r="DC55" i="6"/>
  <c r="DK56" i="6"/>
  <c r="DL56" i="6"/>
  <c r="CH59" i="6"/>
  <c r="CI59" i="6"/>
  <c r="CJ59" i="6"/>
  <c r="AC59" i="6"/>
  <c r="CX59" i="6"/>
  <c r="CY59" i="6"/>
  <c r="CZ59" i="6"/>
  <c r="DD59" i="6"/>
  <c r="DE59" i="6"/>
  <c r="DF59" i="6"/>
  <c r="DA72" i="6"/>
  <c r="DB72" i="6"/>
  <c r="DC72" i="6"/>
  <c r="CD72" i="6"/>
  <c r="CE72" i="6"/>
  <c r="CF72" i="6"/>
  <c r="E72" i="6"/>
  <c r="BG72" i="6"/>
  <c r="BA72" i="6"/>
  <c r="DD75" i="6"/>
  <c r="DE75" i="6"/>
  <c r="DF75" i="6"/>
  <c r="CH75" i="6"/>
  <c r="CI75" i="6"/>
  <c r="CJ75" i="6"/>
  <c r="AC75" i="6"/>
  <c r="DD89" i="6"/>
  <c r="DE89" i="6"/>
  <c r="DF89" i="6"/>
  <c r="CH89" i="6"/>
  <c r="CI89" i="6"/>
  <c r="CJ89" i="6"/>
  <c r="AC89" i="6"/>
  <c r="E2" i="6"/>
  <c r="CD3" i="6"/>
  <c r="CE3" i="6"/>
  <c r="CF3" i="6"/>
  <c r="DA3" i="6"/>
  <c r="DB3" i="6"/>
  <c r="DC3" i="6"/>
  <c r="AC4" i="6"/>
  <c r="CH4" i="6"/>
  <c r="CI4" i="6"/>
  <c r="CJ4" i="6"/>
  <c r="E6" i="6"/>
  <c r="CD7" i="6"/>
  <c r="CE7" i="6"/>
  <c r="CF7" i="6"/>
  <c r="DA7" i="6"/>
  <c r="DB7" i="6"/>
  <c r="DC7" i="6"/>
  <c r="AC8" i="6"/>
  <c r="CH8" i="6"/>
  <c r="CI8" i="6"/>
  <c r="CJ8" i="6"/>
  <c r="E10" i="6"/>
  <c r="CD11" i="6"/>
  <c r="CE11" i="6"/>
  <c r="CF11" i="6"/>
  <c r="DA11" i="6"/>
  <c r="DB11" i="6"/>
  <c r="DC11" i="6"/>
  <c r="AC12" i="6"/>
  <c r="CH12" i="6"/>
  <c r="CI12" i="6"/>
  <c r="CJ12" i="6"/>
  <c r="E14" i="6"/>
  <c r="CD15" i="6"/>
  <c r="CE15" i="6"/>
  <c r="CF15" i="6"/>
  <c r="DA15" i="6"/>
  <c r="DB15" i="6"/>
  <c r="DC15" i="6"/>
  <c r="AC16" i="6"/>
  <c r="CH16" i="6"/>
  <c r="CI16" i="6"/>
  <c r="CJ16" i="6"/>
  <c r="E18" i="6"/>
  <c r="CD19" i="6"/>
  <c r="CE19" i="6"/>
  <c r="CF19" i="6"/>
  <c r="DA19" i="6"/>
  <c r="DB19" i="6"/>
  <c r="DC19" i="6"/>
  <c r="AC20" i="6"/>
  <c r="CH20" i="6"/>
  <c r="CI20" i="6"/>
  <c r="CJ20" i="6"/>
  <c r="E22" i="6"/>
  <c r="DD23" i="6"/>
  <c r="DE23" i="6"/>
  <c r="DF23" i="6"/>
  <c r="CD23" i="6"/>
  <c r="CE23" i="6"/>
  <c r="CF23" i="6"/>
  <c r="E25" i="6"/>
  <c r="DA25" i="6"/>
  <c r="DB25" i="6"/>
  <c r="DC25" i="6"/>
  <c r="CD25" i="6"/>
  <c r="CE25" i="6"/>
  <c r="CF25" i="6"/>
  <c r="BG25" i="6"/>
  <c r="BA25" i="6"/>
  <c r="DA26" i="6"/>
  <c r="DB26" i="6"/>
  <c r="DC26" i="6"/>
  <c r="E29" i="6"/>
  <c r="DA29" i="6"/>
  <c r="DB29" i="6"/>
  <c r="DC29" i="6"/>
  <c r="CD29" i="6"/>
  <c r="CE29" i="6"/>
  <c r="CF29" i="6"/>
  <c r="BG29" i="6"/>
  <c r="BA29" i="6"/>
  <c r="DA30" i="6"/>
  <c r="DB30" i="6"/>
  <c r="DC30" i="6"/>
  <c r="DG32" i="6"/>
  <c r="DH32" i="6"/>
  <c r="DI32" i="6"/>
  <c r="DJ32" i="6"/>
  <c r="DK32" i="6"/>
  <c r="DL32" i="6"/>
  <c r="AZ32" i="6"/>
  <c r="DD35" i="6"/>
  <c r="DE35" i="6"/>
  <c r="DF35" i="6"/>
  <c r="CH35" i="6"/>
  <c r="CI35" i="6"/>
  <c r="CJ35" i="6"/>
  <c r="AC35" i="6"/>
  <c r="CD35" i="6"/>
  <c r="CE35" i="6"/>
  <c r="CF35" i="6"/>
  <c r="CH36" i="6"/>
  <c r="CI36" i="6"/>
  <c r="CJ36" i="6"/>
  <c r="DD37" i="6"/>
  <c r="DE37" i="6"/>
  <c r="DF37" i="6"/>
  <c r="DD38" i="6"/>
  <c r="DE38" i="6"/>
  <c r="DF38" i="6"/>
  <c r="BH38" i="6"/>
  <c r="BG39" i="6"/>
  <c r="BA39" i="6"/>
  <c r="CH40" i="6"/>
  <c r="CI40" i="6"/>
  <c r="CJ40" i="6"/>
  <c r="DD41" i="6"/>
  <c r="DE41" i="6"/>
  <c r="DF41" i="6"/>
  <c r="DD42" i="6"/>
  <c r="DE42" i="6"/>
  <c r="DF42" i="6"/>
  <c r="CX42" i="6"/>
  <c r="CY42" i="6"/>
  <c r="CZ42" i="6"/>
  <c r="E45" i="6"/>
  <c r="DA45" i="6"/>
  <c r="DB45" i="6"/>
  <c r="DC45" i="6"/>
  <c r="CD45" i="6"/>
  <c r="CE45" i="6"/>
  <c r="CF45" i="6"/>
  <c r="BG45" i="6"/>
  <c r="BA45" i="6"/>
  <c r="DA46" i="6"/>
  <c r="DB46" i="6"/>
  <c r="DC46" i="6"/>
  <c r="CX46" i="6"/>
  <c r="CY46" i="6"/>
  <c r="CZ46" i="6"/>
  <c r="E49" i="6"/>
  <c r="DA49" i="6"/>
  <c r="DB49" i="6"/>
  <c r="DC49" i="6"/>
  <c r="CD49" i="6"/>
  <c r="CE49" i="6"/>
  <c r="CF49" i="6"/>
  <c r="BG49" i="6"/>
  <c r="BA49" i="6"/>
  <c r="DA50" i="6"/>
  <c r="DB50" i="6"/>
  <c r="DC50" i="6"/>
  <c r="CX50" i="6"/>
  <c r="CY50" i="6"/>
  <c r="CZ50" i="6"/>
  <c r="E53" i="6"/>
  <c r="DA53" i="6"/>
  <c r="DB53" i="6"/>
  <c r="DC53" i="6"/>
  <c r="CD53" i="6"/>
  <c r="CE53" i="6"/>
  <c r="CF53" i="6"/>
  <c r="BG53" i="6"/>
  <c r="BA53" i="6"/>
  <c r="DA54" i="6"/>
  <c r="DB54" i="6"/>
  <c r="DC54" i="6"/>
  <c r="CX54" i="6"/>
  <c r="CY54" i="6"/>
  <c r="CZ54" i="6"/>
  <c r="E7" i="6"/>
  <c r="AC9" i="6"/>
  <c r="CX9" i="6"/>
  <c r="CY9" i="6"/>
  <c r="CZ9" i="6"/>
  <c r="CH9" i="6"/>
  <c r="CI9" i="6"/>
  <c r="CJ9" i="6"/>
  <c r="E11" i="6"/>
  <c r="AC13" i="6"/>
  <c r="CX13" i="6"/>
  <c r="CY13" i="6"/>
  <c r="CZ13" i="6"/>
  <c r="CH13" i="6"/>
  <c r="CI13" i="6"/>
  <c r="CJ13" i="6"/>
  <c r="E15" i="6"/>
  <c r="AC17" i="6"/>
  <c r="D17" i="6"/>
  <c r="CH17" i="6"/>
  <c r="CI17" i="6"/>
  <c r="CJ17" i="6"/>
  <c r="E19" i="6"/>
  <c r="AC21" i="6"/>
  <c r="CX21" i="6"/>
  <c r="CY21" i="6"/>
  <c r="CZ21" i="6"/>
  <c r="CH21" i="6"/>
  <c r="CI21" i="6"/>
  <c r="CJ21" i="6"/>
  <c r="E23" i="6"/>
  <c r="CH24" i="6"/>
  <c r="CI24" i="6"/>
  <c r="CJ24" i="6"/>
  <c r="DD25" i="6"/>
  <c r="DE25" i="6"/>
  <c r="DF25" i="6"/>
  <c r="DD26" i="6"/>
  <c r="DE26" i="6"/>
  <c r="DF26" i="6"/>
  <c r="BG27" i="6"/>
  <c r="BA27" i="6"/>
  <c r="CH28" i="6"/>
  <c r="CI28" i="6"/>
  <c r="CJ28" i="6"/>
  <c r="DD29" i="6"/>
  <c r="DE29" i="6"/>
  <c r="DF29" i="6"/>
  <c r="BH29" i="6"/>
  <c r="DD30" i="6"/>
  <c r="DE30" i="6"/>
  <c r="DF30" i="6"/>
  <c r="CX30" i="6"/>
  <c r="CY30" i="6"/>
  <c r="CZ30" i="6"/>
  <c r="CY32" i="6"/>
  <c r="CZ32" i="6"/>
  <c r="D32" i="6"/>
  <c r="DA35" i="6"/>
  <c r="DB35" i="6"/>
  <c r="DC35" i="6"/>
  <c r="DI36" i="6"/>
  <c r="DK36" i="6"/>
  <c r="DL36" i="6"/>
  <c r="AZ36" i="6"/>
  <c r="CH37" i="6"/>
  <c r="CI37" i="6"/>
  <c r="CJ37" i="6"/>
  <c r="DD39" i="6"/>
  <c r="DE39" i="6"/>
  <c r="DF39" i="6"/>
  <c r="CH39" i="6"/>
  <c r="CI39" i="6"/>
  <c r="CJ39" i="6"/>
  <c r="AC39" i="6"/>
  <c r="CD39" i="6"/>
  <c r="CE39" i="6"/>
  <c r="CF39" i="6"/>
  <c r="DA39" i="6"/>
  <c r="DB39" i="6"/>
  <c r="DC39" i="6"/>
  <c r="DJ40" i="6"/>
  <c r="DK40" i="6"/>
  <c r="DL40" i="6"/>
  <c r="BG43" i="6"/>
  <c r="BA43" i="6"/>
  <c r="CH44" i="6"/>
  <c r="CI44" i="6"/>
  <c r="CJ44" i="6"/>
  <c r="DD45" i="6"/>
  <c r="DE45" i="6"/>
  <c r="DF45" i="6"/>
  <c r="DD46" i="6"/>
  <c r="DE46" i="6"/>
  <c r="DF46" i="6"/>
  <c r="BG47" i="6"/>
  <c r="BA47" i="6"/>
  <c r="CH48" i="6"/>
  <c r="CI48" i="6"/>
  <c r="CJ48" i="6"/>
  <c r="DD49" i="6"/>
  <c r="DE49" i="6"/>
  <c r="DF49" i="6"/>
  <c r="BG51" i="6"/>
  <c r="BA51" i="6"/>
  <c r="CH52" i="6"/>
  <c r="CI52" i="6"/>
  <c r="CJ52" i="6"/>
  <c r="DD53" i="6"/>
  <c r="DE53" i="6"/>
  <c r="DF53" i="6"/>
  <c r="BG55" i="6"/>
  <c r="BA55" i="6"/>
  <c r="E57" i="6"/>
  <c r="DA57" i="6"/>
  <c r="DB57" i="6"/>
  <c r="DC57" i="6"/>
  <c r="CD57" i="6"/>
  <c r="CE57" i="6"/>
  <c r="CF57" i="6"/>
  <c r="BG57" i="6"/>
  <c r="BA57" i="6"/>
  <c r="D59" i="6"/>
  <c r="DG61" i="6"/>
  <c r="DH61" i="6"/>
  <c r="DI61" i="6"/>
  <c r="E64" i="6"/>
  <c r="DA64" i="6"/>
  <c r="DB64" i="6"/>
  <c r="DC64" i="6"/>
  <c r="CD64" i="6"/>
  <c r="CE64" i="6"/>
  <c r="CF64" i="6"/>
  <c r="BG64" i="6"/>
  <c r="BA64" i="6"/>
  <c r="DA68" i="6"/>
  <c r="DB68" i="6"/>
  <c r="DC68" i="6"/>
  <c r="CD68" i="6"/>
  <c r="CE68" i="6"/>
  <c r="CF68" i="6"/>
  <c r="E68" i="6"/>
  <c r="BG68" i="6"/>
  <c r="BA68" i="6"/>
  <c r="CD5" i="6"/>
  <c r="CE5" i="6"/>
  <c r="CF5" i="6"/>
  <c r="CD9" i="6"/>
  <c r="CE9" i="6"/>
  <c r="CF9" i="6"/>
  <c r="CD13" i="6"/>
  <c r="CE13" i="6"/>
  <c r="CF13" i="6"/>
  <c r="CD17" i="6"/>
  <c r="CE17" i="6"/>
  <c r="CF17" i="6"/>
  <c r="CD21" i="6"/>
  <c r="CE21" i="6"/>
  <c r="CF21" i="6"/>
  <c r="BG23" i="6"/>
  <c r="BA23" i="6"/>
  <c r="DG24" i="6"/>
  <c r="DH24" i="6"/>
  <c r="DI24" i="6"/>
  <c r="DJ24" i="6"/>
  <c r="DK24" i="6"/>
  <c r="DL24" i="6"/>
  <c r="AZ24" i="6"/>
  <c r="DD27" i="6"/>
  <c r="DE27" i="6"/>
  <c r="DF27" i="6"/>
  <c r="CH27" i="6"/>
  <c r="CI27" i="6"/>
  <c r="CJ27" i="6"/>
  <c r="AC27" i="6"/>
  <c r="CX27" i="6"/>
  <c r="CY27" i="6"/>
  <c r="CZ27" i="6"/>
  <c r="CD27" i="6"/>
  <c r="CE27" i="6"/>
  <c r="CF27" i="6"/>
  <c r="DA27" i="6"/>
  <c r="DB27" i="6"/>
  <c r="DC27" i="6"/>
  <c r="DG28" i="6"/>
  <c r="DH28" i="6"/>
  <c r="DI28" i="6"/>
  <c r="DJ28" i="6"/>
  <c r="DK28" i="6"/>
  <c r="DL28" i="6"/>
  <c r="AZ28" i="6"/>
  <c r="DJ31" i="6"/>
  <c r="DK31" i="6"/>
  <c r="DL31" i="6"/>
  <c r="E33" i="6"/>
  <c r="DA33" i="6"/>
  <c r="DB33" i="6"/>
  <c r="DC33" i="6"/>
  <c r="CD33" i="6"/>
  <c r="CE33" i="6"/>
  <c r="CF33" i="6"/>
  <c r="BG33" i="6"/>
  <c r="BA33" i="6"/>
  <c r="DD43" i="6"/>
  <c r="DE43" i="6"/>
  <c r="DF43" i="6"/>
  <c r="CH43" i="6"/>
  <c r="CI43" i="6"/>
  <c r="CJ43" i="6"/>
  <c r="AC43" i="6"/>
  <c r="CD43" i="6"/>
  <c r="CE43" i="6"/>
  <c r="CF43" i="6"/>
  <c r="DG44" i="6"/>
  <c r="DH44" i="6"/>
  <c r="DI44" i="6"/>
  <c r="DJ44" i="6"/>
  <c r="DK44" i="6"/>
  <c r="DL44" i="6"/>
  <c r="DD47" i="6"/>
  <c r="DE47" i="6"/>
  <c r="DF47" i="6"/>
  <c r="CH47" i="6"/>
  <c r="CI47" i="6"/>
  <c r="CJ47" i="6"/>
  <c r="AC47" i="6"/>
  <c r="CD47" i="6"/>
  <c r="CE47" i="6"/>
  <c r="CF47" i="6"/>
  <c r="DG48" i="6"/>
  <c r="DH48" i="6"/>
  <c r="DI48" i="6"/>
  <c r="DJ48" i="6"/>
  <c r="DK48" i="6"/>
  <c r="DL48" i="6"/>
  <c r="AZ48" i="6"/>
  <c r="DD51" i="6"/>
  <c r="DE51" i="6"/>
  <c r="DF51" i="6"/>
  <c r="CH51" i="6"/>
  <c r="CI51" i="6"/>
  <c r="CJ51" i="6"/>
  <c r="AC51" i="6"/>
  <c r="CD51" i="6"/>
  <c r="CE51" i="6"/>
  <c r="CF51" i="6"/>
  <c r="DI52" i="6"/>
  <c r="DJ52" i="6"/>
  <c r="DK52" i="6"/>
  <c r="DL52" i="6"/>
  <c r="AZ52" i="6"/>
  <c r="AC53" i="6"/>
  <c r="DD55" i="6"/>
  <c r="DE55" i="6"/>
  <c r="DF55" i="6"/>
  <c r="CH55" i="6"/>
  <c r="CI55" i="6"/>
  <c r="CJ55" i="6"/>
  <c r="AC55" i="6"/>
  <c r="DD58" i="6"/>
  <c r="DE58" i="6"/>
  <c r="DF58" i="6"/>
  <c r="BH58" i="6"/>
  <c r="DC59" i="6"/>
  <c r="DD61" i="6"/>
  <c r="DE61" i="6"/>
  <c r="DF61" i="6"/>
  <c r="CH61" i="6"/>
  <c r="CI61" i="6"/>
  <c r="CJ61" i="6"/>
  <c r="AC61" i="6"/>
  <c r="CX61" i="6"/>
  <c r="CY61" i="6"/>
  <c r="CZ61" i="6"/>
  <c r="DK62" i="6"/>
  <c r="DL62" i="6"/>
  <c r="CD24" i="6"/>
  <c r="CE24" i="6"/>
  <c r="CF24" i="6"/>
  <c r="DA24" i="6"/>
  <c r="DB24" i="6"/>
  <c r="DC24" i="6"/>
  <c r="CH25" i="6"/>
  <c r="CI25" i="6"/>
  <c r="CJ25" i="6"/>
  <c r="BG26" i="6"/>
  <c r="BA26" i="6"/>
  <c r="CD28" i="6"/>
  <c r="CE28" i="6"/>
  <c r="CF28" i="6"/>
  <c r="DA28" i="6"/>
  <c r="DB28" i="6"/>
  <c r="DC28" i="6"/>
  <c r="AC29" i="6"/>
  <c r="CH29" i="6"/>
  <c r="CI29" i="6"/>
  <c r="CJ29" i="6"/>
  <c r="BG30" i="6"/>
  <c r="BA30" i="6"/>
  <c r="E31" i="6"/>
  <c r="CD32" i="6"/>
  <c r="CE32" i="6"/>
  <c r="CF32" i="6"/>
  <c r="DA32" i="6"/>
  <c r="DB32" i="6"/>
  <c r="DC32" i="6"/>
  <c r="CH33" i="6"/>
  <c r="CI33" i="6"/>
  <c r="CJ33" i="6"/>
  <c r="BG34" i="6"/>
  <c r="BA34" i="6"/>
  <c r="CD36" i="6"/>
  <c r="CE36" i="6"/>
  <c r="CF36" i="6"/>
  <c r="DA36" i="6"/>
  <c r="DB36" i="6"/>
  <c r="DC36" i="6"/>
  <c r="BG38" i="6"/>
  <c r="BA38" i="6"/>
  <c r="CD40" i="6"/>
  <c r="CE40" i="6"/>
  <c r="CF40" i="6"/>
  <c r="DA40" i="6"/>
  <c r="DB40" i="6"/>
  <c r="DC40" i="6"/>
  <c r="CH41" i="6"/>
  <c r="CI41" i="6"/>
  <c r="CJ41" i="6"/>
  <c r="BG42" i="6"/>
  <c r="BA42" i="6"/>
  <c r="E43" i="6"/>
  <c r="CD44" i="6"/>
  <c r="CE44" i="6"/>
  <c r="CF44" i="6"/>
  <c r="DA44" i="6"/>
  <c r="DB44" i="6"/>
  <c r="DC44" i="6"/>
  <c r="CH45" i="6"/>
  <c r="CI45" i="6"/>
  <c r="CJ45" i="6"/>
  <c r="BG46" i="6"/>
  <c r="BA46" i="6"/>
  <c r="E47" i="6"/>
  <c r="CD48" i="6"/>
  <c r="CE48" i="6"/>
  <c r="CF48" i="6"/>
  <c r="DA48" i="6"/>
  <c r="DB48" i="6"/>
  <c r="DC48" i="6"/>
  <c r="CH49" i="6"/>
  <c r="CI49" i="6"/>
  <c r="CJ49" i="6"/>
  <c r="BG50" i="6"/>
  <c r="BA50" i="6"/>
  <c r="E51" i="6"/>
  <c r="CD52" i="6"/>
  <c r="CE52" i="6"/>
  <c r="CF52" i="6"/>
  <c r="DA52" i="6"/>
  <c r="DB52" i="6"/>
  <c r="DC52" i="6"/>
  <c r="CH53" i="6"/>
  <c r="CI53" i="6"/>
  <c r="CJ53" i="6"/>
  <c r="BG54" i="6"/>
  <c r="BA54" i="6"/>
  <c r="E55" i="6"/>
  <c r="CD56" i="6"/>
  <c r="CE56" i="6"/>
  <c r="CF56" i="6"/>
  <c r="DA56" i="6"/>
  <c r="DB56" i="6"/>
  <c r="DC56" i="6"/>
  <c r="CH57" i="6"/>
  <c r="CI57" i="6"/>
  <c r="CJ57" i="6"/>
  <c r="BG58" i="6"/>
  <c r="BA58" i="6"/>
  <c r="CD61" i="6"/>
  <c r="CE61" i="6"/>
  <c r="CF61" i="6"/>
  <c r="E62" i="6"/>
  <c r="AC62" i="6"/>
  <c r="CH63" i="6"/>
  <c r="CI63" i="6"/>
  <c r="CJ63" i="6"/>
  <c r="E75" i="6"/>
  <c r="DA75" i="6"/>
  <c r="DB75" i="6"/>
  <c r="DC75" i="6"/>
  <c r="CD75" i="6"/>
  <c r="CE75" i="6"/>
  <c r="CF75" i="6"/>
  <c r="BG75" i="6"/>
  <c r="BA75" i="6"/>
  <c r="DD79" i="6"/>
  <c r="DE79" i="6"/>
  <c r="DF79" i="6"/>
  <c r="CH79" i="6"/>
  <c r="CI79" i="6"/>
  <c r="CJ79" i="6"/>
  <c r="AC79" i="6"/>
  <c r="CD82" i="6"/>
  <c r="CE82" i="6"/>
  <c r="CF82" i="6"/>
  <c r="DA82" i="6"/>
  <c r="DB82" i="6"/>
  <c r="DC82" i="6"/>
  <c r="CD85" i="6"/>
  <c r="CE85" i="6"/>
  <c r="CF85" i="6"/>
  <c r="DA85" i="6"/>
  <c r="DB85" i="6"/>
  <c r="DC85" i="6"/>
  <c r="E24" i="6"/>
  <c r="AC26" i="6"/>
  <c r="D26" i="6"/>
  <c r="CH26" i="6"/>
  <c r="CI26" i="6"/>
  <c r="CJ26" i="6"/>
  <c r="E28" i="6"/>
  <c r="CH30" i="6"/>
  <c r="CI30" i="6"/>
  <c r="CJ30" i="6"/>
  <c r="CH34" i="6"/>
  <c r="CI34" i="6"/>
  <c r="CJ34" i="6"/>
  <c r="E36" i="6"/>
  <c r="AC38" i="6"/>
  <c r="CX38" i="6"/>
  <c r="CY38" i="6"/>
  <c r="CZ38" i="6"/>
  <c r="CH38" i="6"/>
  <c r="CI38" i="6"/>
  <c r="CJ38" i="6"/>
  <c r="CH42" i="6"/>
  <c r="CI42" i="6"/>
  <c r="CJ42" i="6"/>
  <c r="CH46" i="6"/>
  <c r="CI46" i="6"/>
  <c r="CJ46" i="6"/>
  <c r="E48" i="6"/>
  <c r="CH50" i="6"/>
  <c r="CI50" i="6"/>
  <c r="CJ50" i="6"/>
  <c r="E52" i="6"/>
  <c r="CH54" i="6"/>
  <c r="CI54" i="6"/>
  <c r="CJ54" i="6"/>
  <c r="E56" i="6"/>
  <c r="AC58" i="6"/>
  <c r="CX58" i="6"/>
  <c r="CY58" i="6"/>
  <c r="CZ58" i="6"/>
  <c r="CH58" i="6"/>
  <c r="CI58" i="6"/>
  <c r="CJ58" i="6"/>
  <c r="BG59" i="6"/>
  <c r="BA59" i="6"/>
  <c r="BH60" i="6"/>
  <c r="BG63" i="6"/>
  <c r="BA63" i="6"/>
  <c r="E63" i="6"/>
  <c r="DA63" i="6"/>
  <c r="DB63" i="6"/>
  <c r="DC63" i="6"/>
  <c r="CD63" i="6"/>
  <c r="CE63" i="6"/>
  <c r="CF63" i="6"/>
  <c r="DD64" i="6"/>
  <c r="DE64" i="6"/>
  <c r="DF64" i="6"/>
  <c r="BH64" i="6"/>
  <c r="CD65" i="6"/>
  <c r="CE65" i="6"/>
  <c r="CF65" i="6"/>
  <c r="DJ67" i="6"/>
  <c r="DK67" i="6"/>
  <c r="DL67" i="6"/>
  <c r="AZ67" i="6"/>
  <c r="DG67" i="6"/>
  <c r="DH67" i="6"/>
  <c r="DI67" i="6"/>
  <c r="DD67" i="6"/>
  <c r="DE67" i="6"/>
  <c r="DF67" i="6"/>
  <c r="AZ71" i="6"/>
  <c r="DD71" i="6"/>
  <c r="DE71" i="6"/>
  <c r="DF71" i="6"/>
  <c r="DJ73" i="6"/>
  <c r="DK73" i="6"/>
  <c r="DL73" i="6"/>
  <c r="CD74" i="6"/>
  <c r="CE74" i="6"/>
  <c r="CF74" i="6"/>
  <c r="CH74" i="6"/>
  <c r="CI74" i="6"/>
  <c r="CJ74" i="6"/>
  <c r="AC74" i="6"/>
  <c r="DD74" i="6"/>
  <c r="DE74" i="6"/>
  <c r="DF74" i="6"/>
  <c r="E79" i="6"/>
  <c r="DA79" i="6"/>
  <c r="DB79" i="6"/>
  <c r="DC79" i="6"/>
  <c r="CD79" i="6"/>
  <c r="CE79" i="6"/>
  <c r="CF79" i="6"/>
  <c r="BG79" i="6"/>
  <c r="BA79" i="6"/>
  <c r="CH82" i="6"/>
  <c r="CI82" i="6"/>
  <c r="CJ82" i="6"/>
  <c r="DA92" i="6"/>
  <c r="DB92" i="6"/>
  <c r="DC92" i="6"/>
  <c r="CD92" i="6"/>
  <c r="CE92" i="6"/>
  <c r="CF92" i="6"/>
  <c r="E92" i="6"/>
  <c r="BG92" i="6"/>
  <c r="BA92" i="6"/>
  <c r="AC96" i="6"/>
  <c r="DD96" i="6"/>
  <c r="DE96" i="6"/>
  <c r="DF96" i="6"/>
  <c r="CD26" i="6"/>
  <c r="CE26" i="6"/>
  <c r="CF26" i="6"/>
  <c r="CD30" i="6"/>
  <c r="CE30" i="6"/>
  <c r="CF30" i="6"/>
  <c r="CD34" i="6"/>
  <c r="CE34" i="6"/>
  <c r="CF34" i="6"/>
  <c r="CD38" i="6"/>
  <c r="CE38" i="6"/>
  <c r="CF38" i="6"/>
  <c r="CD42" i="6"/>
  <c r="CE42" i="6"/>
  <c r="CF42" i="6"/>
  <c r="CD46" i="6"/>
  <c r="CE46" i="6"/>
  <c r="CF46" i="6"/>
  <c r="CD50" i="6"/>
  <c r="CE50" i="6"/>
  <c r="CF50" i="6"/>
  <c r="CD54" i="6"/>
  <c r="CE54" i="6"/>
  <c r="CF54" i="6"/>
  <c r="CD58" i="6"/>
  <c r="CE58" i="6"/>
  <c r="CF58" i="6"/>
  <c r="DA60" i="6"/>
  <c r="DB60" i="6"/>
  <c r="DC60" i="6"/>
  <c r="CD60" i="6"/>
  <c r="CE60" i="6"/>
  <c r="CF60" i="6"/>
  <c r="DB62" i="6"/>
  <c r="DC62" i="6"/>
  <c r="CD77" i="6"/>
  <c r="CE77" i="6"/>
  <c r="CF77" i="6"/>
  <c r="CD78" i="6"/>
  <c r="CE78" i="6"/>
  <c r="CF78" i="6"/>
  <c r="CH78" i="6"/>
  <c r="CI78" i="6"/>
  <c r="CJ78" i="6"/>
  <c r="AC78" i="6"/>
  <c r="DD78" i="6"/>
  <c r="DE78" i="6"/>
  <c r="DF78" i="6"/>
  <c r="DJ84" i="6"/>
  <c r="DK84" i="6"/>
  <c r="DL84" i="6"/>
  <c r="DG86" i="6"/>
  <c r="DH86" i="6"/>
  <c r="DI86" i="6"/>
  <c r="DJ86" i="6"/>
  <c r="DK86" i="6"/>
  <c r="DL86" i="6"/>
  <c r="AZ86" i="6"/>
  <c r="DJ87" i="6"/>
  <c r="DK87" i="6"/>
  <c r="DL87" i="6"/>
  <c r="AZ87" i="6"/>
  <c r="DG87" i="6"/>
  <c r="DH87" i="6"/>
  <c r="DI87" i="6"/>
  <c r="DJ88" i="6"/>
  <c r="DK88" i="6"/>
  <c r="DL88" i="6"/>
  <c r="AZ97" i="6"/>
  <c r="CH60" i="6"/>
  <c r="CI60" i="6"/>
  <c r="CJ60" i="6"/>
  <c r="AC64" i="6"/>
  <c r="CH64" i="6"/>
  <c r="CI64" i="6"/>
  <c r="CJ64" i="6"/>
  <c r="BG65" i="6"/>
  <c r="BA65" i="6"/>
  <c r="BG66" i="6"/>
  <c r="BA66" i="6"/>
  <c r="DD66" i="6"/>
  <c r="DE66" i="6"/>
  <c r="DF66" i="6"/>
  <c r="DD68" i="6"/>
  <c r="DE68" i="6"/>
  <c r="DF68" i="6"/>
  <c r="DD69" i="6"/>
  <c r="DE69" i="6"/>
  <c r="DF69" i="6"/>
  <c r="CH69" i="6"/>
  <c r="CI69" i="6"/>
  <c r="CJ69" i="6"/>
  <c r="AC69" i="6"/>
  <c r="BG70" i="6"/>
  <c r="BA70" i="6"/>
  <c r="DD70" i="6"/>
  <c r="DE70" i="6"/>
  <c r="DF70" i="6"/>
  <c r="DD72" i="6"/>
  <c r="DE72" i="6"/>
  <c r="DF72" i="6"/>
  <c r="DD73" i="6"/>
  <c r="DE73" i="6"/>
  <c r="DF73" i="6"/>
  <c r="CH73" i="6"/>
  <c r="CI73" i="6"/>
  <c r="CJ73" i="6"/>
  <c r="AC73" i="6"/>
  <c r="DA74" i="6"/>
  <c r="DB74" i="6"/>
  <c r="DC74" i="6"/>
  <c r="DA76" i="6"/>
  <c r="DB76" i="6"/>
  <c r="DC76" i="6"/>
  <c r="CD76" i="6"/>
  <c r="CE76" i="6"/>
  <c r="CF76" i="6"/>
  <c r="BG77" i="6"/>
  <c r="BA77" i="6"/>
  <c r="DA78" i="6"/>
  <c r="DB78" i="6"/>
  <c r="DC78" i="6"/>
  <c r="DA80" i="6"/>
  <c r="DB80" i="6"/>
  <c r="DC80" i="6"/>
  <c r="CD80" i="6"/>
  <c r="CE80" i="6"/>
  <c r="CF80" i="6"/>
  <c r="BG81" i="6"/>
  <c r="BA81" i="6"/>
  <c r="E83" i="6"/>
  <c r="DA83" i="6"/>
  <c r="DB83" i="6"/>
  <c r="DC83" i="6"/>
  <c r="CD83" i="6"/>
  <c r="CE83" i="6"/>
  <c r="CF83" i="6"/>
  <c r="DD87" i="6"/>
  <c r="DE87" i="6"/>
  <c r="DF87" i="6"/>
  <c r="BH88" i="6"/>
  <c r="CD89" i="6"/>
  <c r="CE89" i="6"/>
  <c r="CF89" i="6"/>
  <c r="DA89" i="6"/>
  <c r="DB89" i="6"/>
  <c r="DC89" i="6"/>
  <c r="BG90" i="6"/>
  <c r="BA90" i="6"/>
  <c r="DD90" i="6"/>
  <c r="DE90" i="6"/>
  <c r="DF90" i="6"/>
  <c r="CH92" i="6"/>
  <c r="CI92" i="6"/>
  <c r="CJ92" i="6"/>
  <c r="DA96" i="6"/>
  <c r="DB96" i="6"/>
  <c r="DC96" i="6"/>
  <c r="CD96" i="6"/>
  <c r="CE96" i="6"/>
  <c r="CF96" i="6"/>
  <c r="BG96" i="6"/>
  <c r="BA96" i="6"/>
  <c r="E96" i="6"/>
  <c r="DD104" i="6"/>
  <c r="DE104" i="6"/>
  <c r="DF104" i="6"/>
  <c r="AC104" i="6"/>
  <c r="DA106" i="6"/>
  <c r="DB106" i="6"/>
  <c r="DC106" i="6"/>
  <c r="CD106" i="6"/>
  <c r="CE106" i="6"/>
  <c r="CF106" i="6"/>
  <c r="BG106" i="6"/>
  <c r="BA106" i="6"/>
  <c r="E106" i="6"/>
  <c r="AC65" i="6"/>
  <c r="D65" i="6"/>
  <c r="AC66" i="6"/>
  <c r="BH69" i="6"/>
  <c r="AC70" i="6"/>
  <c r="BH72" i="6"/>
  <c r="BH73" i="6"/>
  <c r="AZ73" i="6"/>
  <c r="CD73" i="6"/>
  <c r="CE73" i="6"/>
  <c r="CF73" i="6"/>
  <c r="BG74" i="6"/>
  <c r="BA74" i="6"/>
  <c r="BG76" i="6"/>
  <c r="BA76" i="6"/>
  <c r="DD77" i="6"/>
  <c r="DE77" i="6"/>
  <c r="DF77" i="6"/>
  <c r="CH77" i="6"/>
  <c r="CI77" i="6"/>
  <c r="CJ77" i="6"/>
  <c r="AC77" i="6"/>
  <c r="D77" i="6"/>
  <c r="DA77" i="6"/>
  <c r="DB77" i="6"/>
  <c r="DC77" i="6"/>
  <c r="BG78" i="6"/>
  <c r="BA78" i="6"/>
  <c r="DD80" i="6"/>
  <c r="DE80" i="6"/>
  <c r="DF80" i="6"/>
  <c r="BG80" i="6"/>
  <c r="BA80" i="6"/>
  <c r="DD81" i="6"/>
  <c r="DE81" i="6"/>
  <c r="DF81" i="6"/>
  <c r="CH81" i="6"/>
  <c r="CI81" i="6"/>
  <c r="CJ81" i="6"/>
  <c r="AC81" i="6"/>
  <c r="D81" i="6"/>
  <c r="AC83" i="6"/>
  <c r="DA84" i="6"/>
  <c r="DB84" i="6"/>
  <c r="DC84" i="6"/>
  <c r="CD84" i="6"/>
  <c r="CE84" i="6"/>
  <c r="CF84" i="6"/>
  <c r="BG85" i="6"/>
  <c r="BA85" i="6"/>
  <c r="E87" i="6"/>
  <c r="DA87" i="6"/>
  <c r="DB87" i="6"/>
  <c r="DC87" i="6"/>
  <c r="CD87" i="6"/>
  <c r="CE87" i="6"/>
  <c r="CF87" i="6"/>
  <c r="AC90" i="6"/>
  <c r="BH92" i="6"/>
  <c r="DJ95" i="6"/>
  <c r="DK95" i="6"/>
  <c r="DL95" i="6"/>
  <c r="DG95" i="6"/>
  <c r="DH95" i="6"/>
  <c r="DI95" i="6"/>
  <c r="DA105" i="6"/>
  <c r="DB105" i="6"/>
  <c r="DC105" i="6"/>
  <c r="CD105" i="6"/>
  <c r="CE105" i="6"/>
  <c r="CF105" i="6"/>
  <c r="DG108" i="6"/>
  <c r="DH108" i="6"/>
  <c r="DI108" i="6"/>
  <c r="DJ108" i="6"/>
  <c r="DK108" i="6"/>
  <c r="DL108" i="6"/>
  <c r="AZ108" i="6"/>
  <c r="DA109" i="6"/>
  <c r="DB109" i="6"/>
  <c r="DC109" i="6"/>
  <c r="DD109" i="6"/>
  <c r="DE109" i="6"/>
  <c r="DF109" i="6"/>
  <c r="CH109" i="6"/>
  <c r="CI109" i="6"/>
  <c r="CJ109" i="6"/>
  <c r="AC109" i="6"/>
  <c r="BG111" i="6"/>
  <c r="BA111" i="6"/>
  <c r="E111" i="6"/>
  <c r="DA111" i="6"/>
  <c r="DB111" i="6"/>
  <c r="DC111" i="6"/>
  <c r="CD111" i="6"/>
  <c r="CE111" i="6"/>
  <c r="CF111" i="6"/>
  <c r="DD65" i="6"/>
  <c r="DE65" i="6"/>
  <c r="DF65" i="6"/>
  <c r="E67" i="6"/>
  <c r="DA67" i="6"/>
  <c r="DB67" i="6"/>
  <c r="DC67" i="6"/>
  <c r="CD67" i="6"/>
  <c r="CE67" i="6"/>
  <c r="CF67" i="6"/>
  <c r="BH68" i="6"/>
  <c r="E71" i="6"/>
  <c r="DA71" i="6"/>
  <c r="DB71" i="6"/>
  <c r="DC71" i="6"/>
  <c r="CD71" i="6"/>
  <c r="CE71" i="6"/>
  <c r="CF71" i="6"/>
  <c r="DD76" i="6"/>
  <c r="DE76" i="6"/>
  <c r="DF76" i="6"/>
  <c r="CH76" i="6"/>
  <c r="CI76" i="6"/>
  <c r="CJ76" i="6"/>
  <c r="AC76" i="6"/>
  <c r="D76" i="6"/>
  <c r="BH77" i="6"/>
  <c r="E78" i="6"/>
  <c r="AC80" i="6"/>
  <c r="CX80" i="6"/>
  <c r="CY80" i="6"/>
  <c r="CZ80" i="6"/>
  <c r="BH80" i="6"/>
  <c r="BH81" i="6"/>
  <c r="CD81" i="6"/>
  <c r="CE81" i="6"/>
  <c r="CF81" i="6"/>
  <c r="DG82" i="6"/>
  <c r="DH82" i="6"/>
  <c r="DI82" i="6"/>
  <c r="DJ82" i="6"/>
  <c r="DK82" i="6"/>
  <c r="DL82" i="6"/>
  <c r="DJ83" i="6"/>
  <c r="DK83" i="6"/>
  <c r="DL83" i="6"/>
  <c r="AZ83" i="6"/>
  <c r="DD84" i="6"/>
  <c r="DE84" i="6"/>
  <c r="DF84" i="6"/>
  <c r="DD85" i="6"/>
  <c r="DE85" i="6"/>
  <c r="DF85" i="6"/>
  <c r="CH85" i="6"/>
  <c r="CI85" i="6"/>
  <c r="CJ85" i="6"/>
  <c r="AC85" i="6"/>
  <c r="D85" i="6"/>
  <c r="DB86" i="6"/>
  <c r="DC86" i="6"/>
  <c r="DA88" i="6"/>
  <c r="DB88" i="6"/>
  <c r="DC88" i="6"/>
  <c r="CD88" i="6"/>
  <c r="CE88" i="6"/>
  <c r="CF88" i="6"/>
  <c r="E91" i="6"/>
  <c r="DA91" i="6"/>
  <c r="DB91" i="6"/>
  <c r="DC91" i="6"/>
  <c r="CD91" i="6"/>
  <c r="CE91" i="6"/>
  <c r="CF91" i="6"/>
  <c r="DD94" i="6"/>
  <c r="DE94" i="6"/>
  <c r="DF94" i="6"/>
  <c r="CH96" i="6"/>
  <c r="CI96" i="6"/>
  <c r="CJ96" i="6"/>
  <c r="DJ104" i="6"/>
  <c r="DK104" i="6"/>
  <c r="DL104" i="6"/>
  <c r="BG109" i="6"/>
  <c r="BA109" i="6"/>
  <c r="CD109" i="6"/>
  <c r="CE109" i="6"/>
  <c r="CF109" i="6"/>
  <c r="CD123" i="6"/>
  <c r="CE123" i="6"/>
  <c r="CF123" i="6"/>
  <c r="DA123" i="6"/>
  <c r="DB123" i="6"/>
  <c r="DC123" i="6"/>
  <c r="DA93" i="6"/>
  <c r="DB93" i="6"/>
  <c r="DC93" i="6"/>
  <c r="DA97" i="6"/>
  <c r="DB97" i="6"/>
  <c r="DC97" i="6"/>
  <c r="DD100" i="6"/>
  <c r="DE100" i="6"/>
  <c r="DF100" i="6"/>
  <c r="AC100" i="6"/>
  <c r="CX100" i="6"/>
  <c r="CY100" i="6"/>
  <c r="CZ100" i="6"/>
  <c r="CH100" i="6"/>
  <c r="CI100" i="6"/>
  <c r="CJ100" i="6"/>
  <c r="DA102" i="6"/>
  <c r="DB102" i="6"/>
  <c r="DC102" i="6"/>
  <c r="CD102" i="6"/>
  <c r="CE102" i="6"/>
  <c r="CF102" i="6"/>
  <c r="BG102" i="6"/>
  <c r="BA102" i="6"/>
  <c r="E102" i="6"/>
  <c r="DD102" i="6"/>
  <c r="DE102" i="6"/>
  <c r="DF102" i="6"/>
  <c r="D104" i="6"/>
  <c r="CX104" i="6"/>
  <c r="CY104" i="6"/>
  <c r="CZ104" i="6"/>
  <c r="DD105" i="6"/>
  <c r="DE105" i="6"/>
  <c r="DF105" i="6"/>
  <c r="CH105" i="6"/>
  <c r="CI105" i="6"/>
  <c r="CJ105" i="6"/>
  <c r="BG115" i="6"/>
  <c r="BA115" i="6"/>
  <c r="CD115" i="6"/>
  <c r="CE115" i="6"/>
  <c r="CF115" i="6"/>
  <c r="DA115" i="6"/>
  <c r="DB115" i="6"/>
  <c r="DC115" i="6"/>
  <c r="E115" i="6"/>
  <c r="E128" i="6"/>
  <c r="DA128" i="6"/>
  <c r="DB128" i="6"/>
  <c r="DC128" i="6"/>
  <c r="CD128" i="6"/>
  <c r="CE128" i="6"/>
  <c r="CF128" i="6"/>
  <c r="BG128" i="6"/>
  <c r="BA128" i="6"/>
  <c r="E66" i="6"/>
  <c r="AC68" i="6"/>
  <c r="CH68" i="6"/>
  <c r="CI68" i="6"/>
  <c r="CJ68" i="6"/>
  <c r="E70" i="6"/>
  <c r="AC72" i="6"/>
  <c r="CH72" i="6"/>
  <c r="CI72" i="6"/>
  <c r="CJ72" i="6"/>
  <c r="E74" i="6"/>
  <c r="CH80" i="6"/>
  <c r="CI80" i="6"/>
  <c r="CJ80" i="6"/>
  <c r="E82" i="6"/>
  <c r="AC84" i="6"/>
  <c r="CX84" i="6"/>
  <c r="CY84" i="6"/>
  <c r="CZ84" i="6"/>
  <c r="CH84" i="6"/>
  <c r="CI84" i="6"/>
  <c r="CJ84" i="6"/>
  <c r="E86" i="6"/>
  <c r="AC88" i="6"/>
  <c r="D88" i="6"/>
  <c r="CH88" i="6"/>
  <c r="CI88" i="6"/>
  <c r="CJ88" i="6"/>
  <c r="E90" i="6"/>
  <c r="AC92" i="6"/>
  <c r="DD93" i="6"/>
  <c r="DE93" i="6"/>
  <c r="DF93" i="6"/>
  <c r="CH93" i="6"/>
  <c r="CI93" i="6"/>
  <c r="CJ93" i="6"/>
  <c r="AC93" i="6"/>
  <c r="D93" i="6"/>
  <c r="AC94" i="6"/>
  <c r="D94" i="6"/>
  <c r="CH95" i="6"/>
  <c r="CI95" i="6"/>
  <c r="CJ95" i="6"/>
  <c r="DD97" i="6"/>
  <c r="DE97" i="6"/>
  <c r="DF97" i="6"/>
  <c r="CH97" i="6"/>
  <c r="CI97" i="6"/>
  <c r="CJ97" i="6"/>
  <c r="AC97" i="6"/>
  <c r="CX97" i="6"/>
  <c r="CY97" i="6"/>
  <c r="CZ97" i="6"/>
  <c r="BG99" i="6"/>
  <c r="BA99" i="6"/>
  <c r="E99" i="6"/>
  <c r="DD101" i="6"/>
  <c r="DE101" i="6"/>
  <c r="DF101" i="6"/>
  <c r="CH101" i="6"/>
  <c r="CI101" i="6"/>
  <c r="CJ101" i="6"/>
  <c r="DG101" i="6"/>
  <c r="DH101" i="6"/>
  <c r="DI101" i="6"/>
  <c r="DI107" i="6"/>
  <c r="CD107" i="6"/>
  <c r="CE107" i="6"/>
  <c r="CF107" i="6"/>
  <c r="DJ107" i="6"/>
  <c r="DK107" i="6"/>
  <c r="DL107" i="6"/>
  <c r="CD108" i="6"/>
  <c r="CE108" i="6"/>
  <c r="CF108" i="6"/>
  <c r="CH110" i="6"/>
  <c r="CI110" i="6"/>
  <c r="CJ110" i="6"/>
  <c r="DD112" i="6"/>
  <c r="DE112" i="6"/>
  <c r="DF112" i="6"/>
  <c r="AC112" i="6"/>
  <c r="CX112" i="6"/>
  <c r="CH112" i="6"/>
  <c r="CI112" i="6"/>
  <c r="CJ112" i="6"/>
  <c r="DJ114" i="6"/>
  <c r="DK114" i="6"/>
  <c r="DL114" i="6"/>
  <c r="AZ114" i="6"/>
  <c r="DG114" i="6"/>
  <c r="DH114" i="6"/>
  <c r="DI114" i="6"/>
  <c r="DA125" i="6"/>
  <c r="DB125" i="6"/>
  <c r="DC125" i="6"/>
  <c r="CD125" i="6"/>
  <c r="CE125" i="6"/>
  <c r="CF125" i="6"/>
  <c r="BG125" i="6"/>
  <c r="BA125" i="6"/>
  <c r="E125" i="6"/>
  <c r="E95" i="6"/>
  <c r="BH103" i="6"/>
  <c r="CD104" i="6"/>
  <c r="CE104" i="6"/>
  <c r="CF104" i="6"/>
  <c r="CH106" i="6"/>
  <c r="CI106" i="6"/>
  <c r="CJ106" i="6"/>
  <c r="DA107" i="6"/>
  <c r="DB107" i="6"/>
  <c r="DC107" i="6"/>
  <c r="DD108" i="6"/>
  <c r="DE108" i="6"/>
  <c r="DF108" i="6"/>
  <c r="AC108" i="6"/>
  <c r="CH108" i="6"/>
  <c r="CI108" i="6"/>
  <c r="CJ108" i="6"/>
  <c r="DA110" i="6"/>
  <c r="DB110" i="6"/>
  <c r="DC110" i="6"/>
  <c r="CD110" i="6"/>
  <c r="CE110" i="6"/>
  <c r="CF110" i="6"/>
  <c r="BG110" i="6"/>
  <c r="BA110" i="6"/>
  <c r="E110" i="6"/>
  <c r="CY112" i="6"/>
  <c r="CZ112" i="6"/>
  <c r="DG113" i="6"/>
  <c r="DH113" i="6"/>
  <c r="DI113" i="6"/>
  <c r="DJ113" i="6"/>
  <c r="DK113" i="6"/>
  <c r="DL113" i="6"/>
  <c r="AZ113" i="6"/>
  <c r="CH114" i="6"/>
  <c r="CI114" i="6"/>
  <c r="CJ114" i="6"/>
  <c r="DD99" i="6"/>
  <c r="DE99" i="6"/>
  <c r="DF99" i="6"/>
  <c r="CH99" i="6"/>
  <c r="CI99" i="6"/>
  <c r="CJ99" i="6"/>
  <c r="DD103" i="6"/>
  <c r="DE103" i="6"/>
  <c r="DF103" i="6"/>
  <c r="CH103" i="6"/>
  <c r="CI103" i="6"/>
  <c r="CJ103" i="6"/>
  <c r="AC103" i="6"/>
  <c r="CX103" i="6"/>
  <c r="CY103" i="6"/>
  <c r="CZ103" i="6"/>
  <c r="DD107" i="6"/>
  <c r="DE107" i="6"/>
  <c r="DF107" i="6"/>
  <c r="CH107" i="6"/>
  <c r="CI107" i="6"/>
  <c r="CJ107" i="6"/>
  <c r="AC107" i="6"/>
  <c r="CX107" i="6"/>
  <c r="CY107" i="6"/>
  <c r="CZ107" i="6"/>
  <c r="DD111" i="6"/>
  <c r="DE111" i="6"/>
  <c r="DF111" i="6"/>
  <c r="CH111" i="6"/>
  <c r="CI111" i="6"/>
  <c r="CJ111" i="6"/>
  <c r="AC111" i="6"/>
  <c r="E116" i="6"/>
  <c r="DA116" i="6"/>
  <c r="DB116" i="6"/>
  <c r="DC116" i="6"/>
  <c r="CD116" i="6"/>
  <c r="CE116" i="6"/>
  <c r="CF116" i="6"/>
  <c r="BG116" i="6"/>
  <c r="BA116" i="6"/>
  <c r="CH116" i="6"/>
  <c r="CI116" i="6"/>
  <c r="CJ116" i="6"/>
  <c r="DA117" i="6"/>
  <c r="DB117" i="6"/>
  <c r="DC117" i="6"/>
  <c r="CD117" i="6"/>
  <c r="CE117" i="6"/>
  <c r="CF117" i="6"/>
  <c r="BG117" i="6"/>
  <c r="BA117" i="6"/>
  <c r="CH119" i="6"/>
  <c r="CI119" i="6"/>
  <c r="CJ119" i="6"/>
  <c r="AC119" i="6"/>
  <c r="DD119" i="6"/>
  <c r="DE119" i="6"/>
  <c r="DF119" i="6"/>
  <c r="E101" i="6"/>
  <c r="E105" i="6"/>
  <c r="E109" i="6"/>
  <c r="E113" i="6"/>
  <c r="E114" i="6"/>
  <c r="DA114" i="6"/>
  <c r="DB114" i="6"/>
  <c r="DC114" i="6"/>
  <c r="CD114" i="6"/>
  <c r="CE114" i="6"/>
  <c r="CF114" i="6"/>
  <c r="AC116" i="6"/>
  <c r="DJ118" i="6"/>
  <c r="DK118" i="6"/>
  <c r="DL118" i="6"/>
  <c r="E120" i="6"/>
  <c r="DA120" i="6"/>
  <c r="DB120" i="6"/>
  <c r="DC120" i="6"/>
  <c r="CD120" i="6"/>
  <c r="CE120" i="6"/>
  <c r="CF120" i="6"/>
  <c r="BG120" i="6"/>
  <c r="BA120" i="6"/>
  <c r="DD120" i="6"/>
  <c r="DE120" i="6"/>
  <c r="DF120" i="6"/>
  <c r="CH120" i="6"/>
  <c r="CI120" i="6"/>
  <c r="CJ120" i="6"/>
  <c r="CD126" i="6"/>
  <c r="CE126" i="6"/>
  <c r="CF126" i="6"/>
  <c r="CH127" i="6"/>
  <c r="CI127" i="6"/>
  <c r="CJ127" i="6"/>
  <c r="AC127" i="6"/>
  <c r="DD127" i="6"/>
  <c r="DE127" i="6"/>
  <c r="DF127" i="6"/>
  <c r="DD128" i="6"/>
  <c r="DE128" i="6"/>
  <c r="DF128" i="6"/>
  <c r="AC128" i="6"/>
  <c r="DJ130" i="6"/>
  <c r="DK130" i="6"/>
  <c r="DL130" i="6"/>
  <c r="AC115" i="6"/>
  <c r="DD115" i="6"/>
  <c r="DE115" i="6"/>
  <c r="DF115" i="6"/>
  <c r="DD118" i="6"/>
  <c r="DE118" i="6"/>
  <c r="DF118" i="6"/>
  <c r="CH118" i="6"/>
  <c r="CI118" i="6"/>
  <c r="CJ118" i="6"/>
  <c r="AC118" i="6"/>
  <c r="DA118" i="6"/>
  <c r="DB118" i="6"/>
  <c r="DC118" i="6"/>
  <c r="BG119" i="6"/>
  <c r="BA119" i="6"/>
  <c r="CD122" i="6"/>
  <c r="CE122" i="6"/>
  <c r="CF122" i="6"/>
  <c r="DJ126" i="6"/>
  <c r="DK126" i="6"/>
  <c r="DL126" i="6"/>
  <c r="DA127" i="6"/>
  <c r="DB127" i="6"/>
  <c r="DC127" i="6"/>
  <c r="DD117" i="6"/>
  <c r="DE117" i="6"/>
  <c r="DF117" i="6"/>
  <c r="CH117" i="6"/>
  <c r="CI117" i="6"/>
  <c r="CJ117" i="6"/>
  <c r="AC117" i="6"/>
  <c r="D117" i="6"/>
  <c r="BH118" i="6"/>
  <c r="DG118" i="6"/>
  <c r="DH118" i="6"/>
  <c r="DI118" i="6"/>
  <c r="E119" i="6"/>
  <c r="DA121" i="6"/>
  <c r="DB121" i="6"/>
  <c r="DC121" i="6"/>
  <c r="CD121" i="6"/>
  <c r="CE121" i="6"/>
  <c r="CF121" i="6"/>
  <c r="BG121" i="6"/>
  <c r="BA121" i="6"/>
  <c r="CH123" i="6"/>
  <c r="CI123" i="6"/>
  <c r="CJ123" i="6"/>
  <c r="AC123" i="6"/>
  <c r="DD123" i="6"/>
  <c r="DE123" i="6"/>
  <c r="DF123" i="6"/>
  <c r="E124" i="6"/>
  <c r="DA124" i="6"/>
  <c r="DB124" i="6"/>
  <c r="DC124" i="6"/>
  <c r="CD124" i="6"/>
  <c r="CE124" i="6"/>
  <c r="CF124" i="6"/>
  <c r="BG124" i="6"/>
  <c r="BA124" i="6"/>
  <c r="DD124" i="6"/>
  <c r="DE124" i="6"/>
  <c r="DF124" i="6"/>
  <c r="BH125" i="6"/>
  <c r="DA129" i="6"/>
  <c r="DB129" i="6"/>
  <c r="DC129" i="6"/>
  <c r="CD129" i="6"/>
  <c r="CE129" i="6"/>
  <c r="CF129" i="6"/>
  <c r="BG129" i="6"/>
  <c r="BA129" i="6"/>
  <c r="DD121" i="6"/>
  <c r="DE121" i="6"/>
  <c r="DF121" i="6"/>
  <c r="DD122" i="6"/>
  <c r="DE122" i="6"/>
  <c r="DF122" i="6"/>
  <c r="CH122" i="6"/>
  <c r="CI122" i="6"/>
  <c r="CJ122" i="6"/>
  <c r="AC122" i="6"/>
  <c r="BG123" i="6"/>
  <c r="BA123" i="6"/>
  <c r="DD125" i="6"/>
  <c r="DE125" i="6"/>
  <c r="DF125" i="6"/>
  <c r="DD126" i="6"/>
  <c r="DE126" i="6"/>
  <c r="DF126" i="6"/>
  <c r="CH126" i="6"/>
  <c r="CI126" i="6"/>
  <c r="CJ126" i="6"/>
  <c r="AC126" i="6"/>
  <c r="D126" i="6"/>
  <c r="DA126" i="6"/>
  <c r="DB126" i="6"/>
  <c r="DC126" i="6"/>
  <c r="BG127" i="6"/>
  <c r="BA127" i="6"/>
  <c r="DD129" i="6"/>
  <c r="DE129" i="6"/>
  <c r="DF129" i="6"/>
  <c r="DD130" i="6"/>
  <c r="DE130" i="6"/>
  <c r="DF130" i="6"/>
  <c r="CH130" i="6"/>
  <c r="CI130" i="6"/>
  <c r="CJ130" i="6"/>
  <c r="AC130" i="6"/>
  <c r="CX130" i="6"/>
  <c r="CY130" i="6"/>
  <c r="CZ130" i="6"/>
  <c r="DA130" i="6"/>
  <c r="DB130" i="6"/>
  <c r="DC130" i="6"/>
  <c r="AC121" i="6"/>
  <c r="CX121" i="6"/>
  <c r="CY121" i="6"/>
  <c r="CZ121" i="6"/>
  <c r="BH122" i="6"/>
  <c r="AC125" i="6"/>
  <c r="BH126" i="6"/>
  <c r="AZ126" i="6"/>
  <c r="AC129" i="6"/>
  <c r="BH130" i="6"/>
  <c r="DG130" i="6"/>
  <c r="DH130" i="6"/>
  <c r="DI130" i="6"/>
  <c r="CH121" i="6"/>
  <c r="CI121" i="6"/>
  <c r="CJ121" i="6"/>
  <c r="E123" i="6"/>
  <c r="CH125" i="6"/>
  <c r="CI125" i="6"/>
  <c r="CJ125" i="6"/>
  <c r="E127" i="6"/>
  <c r="CH129" i="6"/>
  <c r="CI129" i="6"/>
  <c r="CJ129" i="6"/>
  <c r="DG88" i="3"/>
  <c r="DH88" i="3"/>
  <c r="DI88" i="3"/>
  <c r="CH72" i="3"/>
  <c r="CI72" i="3"/>
  <c r="CJ72" i="3"/>
  <c r="AC50" i="3"/>
  <c r="CH35" i="3"/>
  <c r="CI35" i="3"/>
  <c r="CJ35" i="3"/>
  <c r="DD10" i="3"/>
  <c r="DE10" i="3"/>
  <c r="DF10" i="3"/>
  <c r="BH128" i="3"/>
  <c r="AC128" i="3"/>
  <c r="DD125" i="3"/>
  <c r="DE125" i="3"/>
  <c r="DF125" i="3"/>
  <c r="CD125" i="3"/>
  <c r="CE125" i="3"/>
  <c r="CF125" i="3"/>
  <c r="E123" i="3"/>
  <c r="BH121" i="3"/>
  <c r="BH118" i="3"/>
  <c r="CD111" i="3"/>
  <c r="CE111" i="3"/>
  <c r="CF111" i="3"/>
  <c r="BH110" i="3"/>
  <c r="DG110" i="3"/>
  <c r="DH110" i="3"/>
  <c r="DI110" i="3"/>
  <c r="BH109" i="3"/>
  <c r="E107" i="3"/>
  <c r="BH105" i="3"/>
  <c r="BH102" i="3"/>
  <c r="BG95" i="3"/>
  <c r="BA95" i="3"/>
  <c r="DJ95" i="3"/>
  <c r="DK95" i="3"/>
  <c r="DL95" i="3"/>
  <c r="BH89" i="3"/>
  <c r="DG89" i="3"/>
  <c r="DH89" i="3"/>
  <c r="DI89" i="3"/>
  <c r="AC89" i="3"/>
  <c r="AC88" i="3"/>
  <c r="E87" i="3"/>
  <c r="CH84" i="3"/>
  <c r="CI84" i="3"/>
  <c r="CJ84" i="3"/>
  <c r="AC80" i="3"/>
  <c r="CH80" i="3"/>
  <c r="CI80" i="3"/>
  <c r="CJ80" i="3"/>
  <c r="DD58" i="3"/>
  <c r="DE58" i="3"/>
  <c r="DF58" i="3"/>
  <c r="DD52" i="3"/>
  <c r="DE52" i="3"/>
  <c r="DF52" i="3"/>
  <c r="CH52" i="3"/>
  <c r="CI52" i="3"/>
  <c r="CJ52" i="3"/>
  <c r="DA51" i="3"/>
  <c r="DB51" i="3"/>
  <c r="DC51" i="3"/>
  <c r="BG40" i="3"/>
  <c r="BA40" i="3"/>
  <c r="DA40" i="3"/>
  <c r="DB40" i="3"/>
  <c r="DC40" i="3"/>
  <c r="CH37" i="3"/>
  <c r="CI37" i="3"/>
  <c r="CJ37" i="3"/>
  <c r="BG37" i="3"/>
  <c r="BA37" i="3"/>
  <c r="CD37" i="3"/>
  <c r="CE37" i="3"/>
  <c r="CF37" i="3"/>
  <c r="DA37" i="3"/>
  <c r="DB37" i="3"/>
  <c r="DC37" i="3"/>
  <c r="E29" i="3"/>
  <c r="DA29" i="3"/>
  <c r="DD8" i="3"/>
  <c r="DE8" i="3"/>
  <c r="DF8" i="3"/>
  <c r="BG8" i="3"/>
  <c r="BA8" i="3"/>
  <c r="BH8" i="3"/>
  <c r="AZ8" i="3"/>
  <c r="CD8" i="3"/>
  <c r="CE8" i="3"/>
  <c r="CF8" i="3"/>
  <c r="BG6" i="3"/>
  <c r="BA6" i="3"/>
  <c r="BH6" i="3"/>
  <c r="AZ6" i="3"/>
  <c r="DD5" i="3"/>
  <c r="DE5" i="3"/>
  <c r="DF5" i="3"/>
  <c r="CH4" i="3"/>
  <c r="CI4" i="3"/>
  <c r="CJ4" i="3"/>
  <c r="BG130" i="3"/>
  <c r="BA130" i="3"/>
  <c r="BG129" i="3"/>
  <c r="BA129" i="3"/>
  <c r="CD128" i="3"/>
  <c r="CE128" i="3"/>
  <c r="CF128" i="3"/>
  <c r="CH127" i="3"/>
  <c r="CI127" i="3"/>
  <c r="CJ127" i="3"/>
  <c r="AC126" i="3"/>
  <c r="BG121" i="3"/>
  <c r="BA121" i="3"/>
  <c r="BH120" i="3"/>
  <c r="CD119" i="3"/>
  <c r="CE119" i="3"/>
  <c r="CF119" i="3"/>
  <c r="CH117" i="3"/>
  <c r="CI117" i="3"/>
  <c r="CJ117" i="3"/>
  <c r="AC115" i="3"/>
  <c r="CH113" i="3"/>
  <c r="CI113" i="3"/>
  <c r="CJ113" i="3"/>
  <c r="AC113" i="3"/>
  <c r="E111" i="3"/>
  <c r="BG109" i="3"/>
  <c r="BA109" i="3"/>
  <c r="BG105" i="3"/>
  <c r="BA105" i="3"/>
  <c r="BH104" i="3"/>
  <c r="CD103" i="3"/>
  <c r="CE103" i="3"/>
  <c r="CF103" i="3"/>
  <c r="CH101" i="3"/>
  <c r="CI101" i="3"/>
  <c r="CJ101" i="3"/>
  <c r="AC99" i="3"/>
  <c r="D99" i="3"/>
  <c r="CH97" i="3"/>
  <c r="CI97" i="3"/>
  <c r="CJ97" i="3"/>
  <c r="AC97" i="3"/>
  <c r="DD95" i="3"/>
  <c r="DE95" i="3"/>
  <c r="DF95" i="3"/>
  <c r="AC93" i="3"/>
  <c r="BH90" i="3"/>
  <c r="BH84" i="3"/>
  <c r="AC77" i="3"/>
  <c r="DD68" i="3"/>
  <c r="DE68" i="3"/>
  <c r="DF68" i="3"/>
  <c r="CH60" i="3"/>
  <c r="CI60" i="3"/>
  <c r="CJ60" i="3"/>
  <c r="CH58" i="3"/>
  <c r="CI58" i="3"/>
  <c r="CJ58" i="3"/>
  <c r="DD48" i="3"/>
  <c r="DE48" i="3"/>
  <c r="DF48" i="3"/>
  <c r="DD41" i="3"/>
  <c r="DE41" i="3"/>
  <c r="DF41" i="3"/>
  <c r="CH38" i="3"/>
  <c r="CI38" i="3"/>
  <c r="CJ38" i="3"/>
  <c r="DD37" i="3"/>
  <c r="DE37" i="3"/>
  <c r="DF37" i="3"/>
  <c r="AC26" i="3"/>
  <c r="CH26" i="3"/>
  <c r="CI26" i="3"/>
  <c r="CJ26" i="3"/>
  <c r="AC25" i="3"/>
  <c r="DD25" i="3"/>
  <c r="DE25" i="3"/>
  <c r="DF25" i="3"/>
  <c r="DA25" i="3"/>
  <c r="CD25" i="3"/>
  <c r="CE25" i="3"/>
  <c r="CF25" i="3"/>
  <c r="DD17" i="3"/>
  <c r="DE17" i="3"/>
  <c r="DF17" i="3"/>
  <c r="BG17" i="3"/>
  <c r="BA17" i="3"/>
  <c r="DA17" i="3"/>
  <c r="CD17" i="3"/>
  <c r="CE17" i="3"/>
  <c r="CF17" i="3"/>
  <c r="AZ130" i="3"/>
  <c r="E109" i="3"/>
  <c r="E59" i="3"/>
  <c r="CD59" i="3"/>
  <c r="CE59" i="3"/>
  <c r="CF59" i="3"/>
  <c r="E127" i="3"/>
  <c r="BH126" i="3"/>
  <c r="DD126" i="3"/>
  <c r="DE126" i="3"/>
  <c r="DF126" i="3"/>
  <c r="DA125" i="3"/>
  <c r="DB125" i="3"/>
  <c r="DC125" i="3"/>
  <c r="BH125" i="3"/>
  <c r="AZ125" i="3"/>
  <c r="BH122" i="3"/>
  <c r="E119" i="3"/>
  <c r="BH117" i="3"/>
  <c r="BH116" i="3"/>
  <c r="CD115" i="3"/>
  <c r="CE115" i="3"/>
  <c r="CF115" i="3"/>
  <c r="BH114" i="3"/>
  <c r="AZ114" i="3"/>
  <c r="BH113" i="3"/>
  <c r="BH111" i="3"/>
  <c r="BH106" i="3"/>
  <c r="DG106" i="3"/>
  <c r="DH106" i="3"/>
  <c r="DI106" i="3"/>
  <c r="E103" i="3"/>
  <c r="BH101" i="3"/>
  <c r="BH100" i="3"/>
  <c r="CD99" i="3"/>
  <c r="CE99" i="3"/>
  <c r="CF99" i="3"/>
  <c r="BH98" i="3"/>
  <c r="DG98" i="3"/>
  <c r="DH98" i="3"/>
  <c r="DI98" i="3"/>
  <c r="BH97" i="3"/>
  <c r="DA95" i="3"/>
  <c r="DB95" i="3"/>
  <c r="DC95" i="3"/>
  <c r="AC95" i="3"/>
  <c r="E95" i="3"/>
  <c r="CX95" i="3"/>
  <c r="CY95" i="3"/>
  <c r="CZ95" i="3"/>
  <c r="BH92" i="3"/>
  <c r="AC90" i="3"/>
  <c r="BH86" i="3"/>
  <c r="DA86" i="3"/>
  <c r="DB86" i="3"/>
  <c r="DC86" i="3"/>
  <c r="AC84" i="3"/>
  <c r="CD79" i="3"/>
  <c r="CE79" i="3"/>
  <c r="CF79" i="3"/>
  <c r="DA79" i="3"/>
  <c r="DB79" i="3"/>
  <c r="DC79" i="3"/>
  <c r="DD72" i="3"/>
  <c r="DE72" i="3"/>
  <c r="DF72" i="3"/>
  <c r="DA67" i="3"/>
  <c r="DB67" i="3"/>
  <c r="DC67" i="3"/>
  <c r="CD67" i="3"/>
  <c r="CE67" i="3"/>
  <c r="CF67" i="3"/>
  <c r="DD56" i="3"/>
  <c r="DE56" i="3"/>
  <c r="DF56" i="3"/>
  <c r="DD44" i="3"/>
  <c r="DE44" i="3"/>
  <c r="DF44" i="3"/>
  <c r="CH44" i="3"/>
  <c r="CI44" i="3"/>
  <c r="CJ44" i="3"/>
  <c r="DB43" i="3"/>
  <c r="DC43" i="3"/>
  <c r="DD39" i="3"/>
  <c r="DE39" i="3"/>
  <c r="DF39" i="3"/>
  <c r="CH30" i="3"/>
  <c r="CI30" i="3"/>
  <c r="CJ30" i="3"/>
  <c r="DA28" i="3"/>
  <c r="DB28" i="3"/>
  <c r="DC28" i="3"/>
  <c r="AC27" i="3"/>
  <c r="DB24" i="3"/>
  <c r="DC24" i="3"/>
  <c r="AC21" i="3"/>
  <c r="DD21" i="3"/>
  <c r="DE21" i="3"/>
  <c r="DF21" i="3"/>
  <c r="DA21" i="3"/>
  <c r="CD21" i="3"/>
  <c r="CE21" i="3"/>
  <c r="CF21" i="3"/>
  <c r="AC5" i="3"/>
  <c r="CH5" i="3"/>
  <c r="CI5" i="3"/>
  <c r="CJ5" i="3"/>
  <c r="BH83" i="3"/>
  <c r="BH76" i="3"/>
  <c r="BH74" i="3"/>
  <c r="E74" i="3"/>
  <c r="BH73" i="3"/>
  <c r="DG73" i="3"/>
  <c r="DH73" i="3"/>
  <c r="DI73" i="3"/>
  <c r="AC73" i="3"/>
  <c r="AC72" i="3"/>
  <c r="E71" i="3"/>
  <c r="BH68" i="3"/>
  <c r="AZ68" i="3"/>
  <c r="BG60" i="3"/>
  <c r="BA60" i="3"/>
  <c r="BH56" i="3"/>
  <c r="AC56" i="3"/>
  <c r="CD56" i="3"/>
  <c r="CE56" i="3"/>
  <c r="CF56" i="3"/>
  <c r="BH55" i="3"/>
  <c r="BH50" i="3"/>
  <c r="BH48" i="3"/>
  <c r="AC48" i="3"/>
  <c r="CD48" i="3"/>
  <c r="CE48" i="3"/>
  <c r="CF48" i="3"/>
  <c r="BH47" i="3"/>
  <c r="BH45" i="3"/>
  <c r="AC45" i="3"/>
  <c r="BH42" i="3"/>
  <c r="AC42" i="3"/>
  <c r="BH41" i="3"/>
  <c r="BH37" i="3"/>
  <c r="AC34" i="3"/>
  <c r="CD28" i="3"/>
  <c r="CE28" i="3"/>
  <c r="CF28" i="3"/>
  <c r="BH26" i="3"/>
  <c r="BH25" i="3"/>
  <c r="AZ25" i="3"/>
  <c r="E25" i="3"/>
  <c r="AC23" i="3"/>
  <c r="BH22" i="3"/>
  <c r="BH21" i="3"/>
  <c r="AC18" i="3"/>
  <c r="AC17" i="3"/>
  <c r="BH15" i="3"/>
  <c r="BH14" i="3"/>
  <c r="BH12" i="3"/>
  <c r="E10" i="3"/>
  <c r="CD9" i="3"/>
  <c r="CE9" i="3"/>
  <c r="CF9" i="3"/>
  <c r="E6" i="3"/>
  <c r="BH4" i="3"/>
  <c r="AC4" i="3"/>
  <c r="E83" i="3"/>
  <c r="CD78" i="3"/>
  <c r="CE78" i="3"/>
  <c r="CF78" i="3"/>
  <c r="DD76" i="3"/>
  <c r="DE76" i="3"/>
  <c r="DF76" i="3"/>
  <c r="BH70" i="3"/>
  <c r="E70" i="3"/>
  <c r="AC68" i="3"/>
  <c r="BH67" i="3"/>
  <c r="AZ67" i="3"/>
  <c r="BH62" i="3"/>
  <c r="E62" i="3"/>
  <c r="BH61" i="3"/>
  <c r="DG61" i="3"/>
  <c r="DH61" i="3"/>
  <c r="DI61" i="3"/>
  <c r="AC61" i="3"/>
  <c r="BG59" i="3"/>
  <c r="BA59" i="3"/>
  <c r="BH59" i="3"/>
  <c r="AZ59" i="3"/>
  <c r="BG54" i="3"/>
  <c r="BA54" i="3"/>
  <c r="DJ54" i="3"/>
  <c r="DK54" i="3"/>
  <c r="DL54" i="3"/>
  <c r="BG51" i="3"/>
  <c r="BA51" i="3"/>
  <c r="BH51" i="3"/>
  <c r="AZ51" i="3"/>
  <c r="BG46" i="3"/>
  <c r="BA46" i="3"/>
  <c r="DJ46" i="3"/>
  <c r="DK46" i="3"/>
  <c r="DL46" i="3"/>
  <c r="CD38" i="3"/>
  <c r="CE38" i="3"/>
  <c r="CF38" i="3"/>
  <c r="BH34" i="3"/>
  <c r="AZ34" i="3"/>
  <c r="AC32" i="3"/>
  <c r="BG29" i="3"/>
  <c r="BA29" i="3"/>
  <c r="BG28" i="3"/>
  <c r="BA28" i="3"/>
  <c r="CD24" i="3"/>
  <c r="CE24" i="3"/>
  <c r="CF24" i="3"/>
  <c r="CD20" i="3"/>
  <c r="CE20" i="3"/>
  <c r="CF20" i="3"/>
  <c r="BH18" i="3"/>
  <c r="BH17" i="3"/>
  <c r="BG16" i="3"/>
  <c r="BA16" i="3"/>
  <c r="DJ16" i="3"/>
  <c r="DK16" i="3"/>
  <c r="DL16" i="3"/>
  <c r="BG14" i="3"/>
  <c r="BA14" i="3"/>
  <c r="DJ14" i="3"/>
  <c r="DK14" i="3"/>
  <c r="DL14" i="3"/>
  <c r="BH13" i="3"/>
  <c r="BG12" i="3"/>
  <c r="BA12" i="3"/>
  <c r="CH10" i="3"/>
  <c r="CI10" i="3"/>
  <c r="CJ10" i="3"/>
  <c r="BH9" i="3"/>
  <c r="AC8" i="3"/>
  <c r="CH6" i="3"/>
  <c r="CI6" i="3"/>
  <c r="CJ6" i="3"/>
  <c r="BH3" i="3"/>
  <c r="BH82" i="3"/>
  <c r="E82" i="3"/>
  <c r="BH80" i="3"/>
  <c r="BH79" i="3"/>
  <c r="DG79" i="3"/>
  <c r="DH79" i="3"/>
  <c r="DI79" i="3"/>
  <c r="BH75" i="3"/>
  <c r="CD74" i="3"/>
  <c r="CE74" i="3"/>
  <c r="CF74" i="3"/>
  <c r="E67" i="3"/>
  <c r="AC60" i="3"/>
  <c r="E58" i="3"/>
  <c r="BH57" i="3"/>
  <c r="DG57" i="3"/>
  <c r="DH57" i="3"/>
  <c r="DI57" i="3"/>
  <c r="AC57" i="3"/>
  <c r="BH54" i="3"/>
  <c r="AC54" i="3"/>
  <c r="BH52" i="3"/>
  <c r="AC52" i="3"/>
  <c r="CD52" i="3"/>
  <c r="CE52" i="3"/>
  <c r="CF52" i="3"/>
  <c r="BH49" i="3"/>
  <c r="DG49" i="3"/>
  <c r="DH49" i="3"/>
  <c r="DI49" i="3"/>
  <c r="AC49" i="3"/>
  <c r="AC46" i="3"/>
  <c r="BH44" i="3"/>
  <c r="AC44" i="3"/>
  <c r="CD44" i="3"/>
  <c r="CE44" i="3"/>
  <c r="CF44" i="3"/>
  <c r="BH43" i="3"/>
  <c r="AC38" i="3"/>
  <c r="E37" i="3"/>
  <c r="BH35" i="3"/>
  <c r="AC35" i="3"/>
  <c r="AC30" i="3"/>
  <c r="AC29" i="3"/>
  <c r="BG21" i="3"/>
  <c r="BA21" i="3"/>
  <c r="DJ21" i="3"/>
  <c r="DK21" i="3"/>
  <c r="DL21" i="3"/>
  <c r="CD16" i="3"/>
  <c r="CE16" i="3"/>
  <c r="CF16" i="3"/>
  <c r="CD13" i="3"/>
  <c r="CE13" i="3"/>
  <c r="CF13" i="3"/>
  <c r="BH10" i="3"/>
  <c r="CD5" i="3"/>
  <c r="CE5" i="3"/>
  <c r="CF5" i="3"/>
  <c r="BH2" i="3"/>
  <c r="DJ127" i="1"/>
  <c r="DK127" i="1"/>
  <c r="DL127" i="1"/>
  <c r="CH129" i="1"/>
  <c r="CI129" i="1"/>
  <c r="CJ129" i="1"/>
  <c r="DD94" i="1"/>
  <c r="DE94" i="1"/>
  <c r="DF94" i="1"/>
  <c r="CH94" i="1"/>
  <c r="CI94" i="1"/>
  <c r="CJ94" i="1"/>
  <c r="DD5" i="1"/>
  <c r="DE5" i="1"/>
  <c r="DF5" i="1"/>
  <c r="CH5" i="1"/>
  <c r="CI5" i="1"/>
  <c r="CJ5" i="1"/>
  <c r="BH130" i="1"/>
  <c r="AC130" i="1"/>
  <c r="BH129" i="1"/>
  <c r="E128" i="1"/>
  <c r="AC127" i="1"/>
  <c r="BG126" i="1"/>
  <c r="BA126" i="1"/>
  <c r="CH124" i="1"/>
  <c r="CI124" i="1"/>
  <c r="CJ124" i="1"/>
  <c r="BH123" i="1"/>
  <c r="BH117" i="1"/>
  <c r="AC116" i="1"/>
  <c r="CD116" i="1"/>
  <c r="CE116" i="1"/>
  <c r="CF116" i="1"/>
  <c r="BG116" i="1"/>
  <c r="BA116" i="1"/>
  <c r="DJ116" i="1"/>
  <c r="DK116" i="1"/>
  <c r="DL116" i="1"/>
  <c r="DD110" i="1"/>
  <c r="DE110" i="1"/>
  <c r="DF110" i="1"/>
  <c r="E104" i="1"/>
  <c r="BH101" i="1"/>
  <c r="E101" i="1"/>
  <c r="DA101" i="1"/>
  <c r="DB101" i="1"/>
  <c r="DC101" i="1"/>
  <c r="CH72" i="1"/>
  <c r="CI72" i="1"/>
  <c r="CJ72" i="1"/>
  <c r="BG67" i="1"/>
  <c r="BA67" i="1"/>
  <c r="DA67" i="1"/>
  <c r="DB67" i="1"/>
  <c r="DC67" i="1"/>
  <c r="AC33" i="1"/>
  <c r="DD33" i="1"/>
  <c r="DE33" i="1"/>
  <c r="DF33" i="1"/>
  <c r="CD33" i="1"/>
  <c r="CE33" i="1"/>
  <c r="CF33" i="1"/>
  <c r="AC101" i="1"/>
  <c r="BG129" i="1"/>
  <c r="BA129" i="1"/>
  <c r="DG129" i="1"/>
  <c r="DH129" i="1"/>
  <c r="DI129" i="1"/>
  <c r="AC128" i="1"/>
  <c r="CH126" i="1"/>
  <c r="CI126" i="1"/>
  <c r="CJ126" i="1"/>
  <c r="E126" i="1"/>
  <c r="BG125" i="1"/>
  <c r="BA125" i="1"/>
  <c r="BG120" i="1"/>
  <c r="BA120" i="1"/>
  <c r="DJ120" i="1"/>
  <c r="DK120" i="1"/>
  <c r="DL120" i="1"/>
  <c r="DD116" i="1"/>
  <c r="DE116" i="1"/>
  <c r="DF116" i="1"/>
  <c r="DD102" i="1"/>
  <c r="DE102" i="1"/>
  <c r="DF102" i="1"/>
  <c r="CH102" i="1"/>
  <c r="CI102" i="1"/>
  <c r="CJ102" i="1"/>
  <c r="DD98" i="1"/>
  <c r="DE98" i="1"/>
  <c r="DF98" i="1"/>
  <c r="CH92" i="1"/>
  <c r="CI92" i="1"/>
  <c r="CJ92" i="1"/>
  <c r="AC84" i="1"/>
  <c r="DD80" i="1"/>
  <c r="DE80" i="1"/>
  <c r="DF80" i="1"/>
  <c r="CH76" i="1"/>
  <c r="CI76" i="1"/>
  <c r="CJ76" i="1"/>
  <c r="AC68" i="1"/>
  <c r="CH68" i="1"/>
  <c r="CI68" i="1"/>
  <c r="CJ68" i="1"/>
  <c r="CD68" i="1"/>
  <c r="CE68" i="1"/>
  <c r="CF68" i="1"/>
  <c r="BG68" i="1"/>
  <c r="BA68" i="1"/>
  <c r="DJ68" i="1"/>
  <c r="DK68" i="1"/>
  <c r="DL68" i="1"/>
  <c r="CD47" i="1"/>
  <c r="CE47" i="1"/>
  <c r="CF47" i="1"/>
  <c r="DA47" i="1"/>
  <c r="DB47" i="1"/>
  <c r="DC47" i="1"/>
  <c r="CD25" i="1"/>
  <c r="CE25" i="1"/>
  <c r="CF25" i="1"/>
  <c r="DA25" i="1"/>
  <c r="E109" i="1"/>
  <c r="CH90" i="1"/>
  <c r="CI90" i="1"/>
  <c r="CJ90" i="1"/>
  <c r="DD76" i="1"/>
  <c r="DE76" i="1"/>
  <c r="DF76" i="1"/>
  <c r="CD129" i="1"/>
  <c r="CE129" i="1"/>
  <c r="CF129" i="1"/>
  <c r="BH128" i="1"/>
  <c r="CD126" i="1"/>
  <c r="CE126" i="1"/>
  <c r="CF126" i="1"/>
  <c r="BH126" i="1"/>
  <c r="AC126" i="1"/>
  <c r="BH124" i="1"/>
  <c r="DG124" i="1"/>
  <c r="DH124" i="1"/>
  <c r="DI124" i="1"/>
  <c r="E124" i="1"/>
  <c r="DA123" i="1"/>
  <c r="DB123" i="1"/>
  <c r="DC123" i="1"/>
  <c r="E120" i="1"/>
  <c r="DA119" i="1"/>
  <c r="DB119" i="1"/>
  <c r="DC119" i="1"/>
  <c r="AC118" i="1"/>
  <c r="BH114" i="1"/>
  <c r="DG114" i="1"/>
  <c r="DH114" i="1"/>
  <c r="DI114" i="1"/>
  <c r="BH111" i="1"/>
  <c r="DG111" i="1"/>
  <c r="DH111" i="1"/>
  <c r="DI111" i="1"/>
  <c r="AC111" i="1"/>
  <c r="AC106" i="1"/>
  <c r="DJ100" i="1"/>
  <c r="DK100" i="1"/>
  <c r="DL100" i="1"/>
  <c r="BG97" i="1"/>
  <c r="BA97" i="1"/>
  <c r="CD97" i="1"/>
  <c r="CE97" i="1"/>
  <c r="CF97" i="1"/>
  <c r="AC95" i="1"/>
  <c r="E93" i="1"/>
  <c r="DA93" i="1"/>
  <c r="DB93" i="1"/>
  <c r="DC93" i="1"/>
  <c r="BG75" i="1"/>
  <c r="BA75" i="1"/>
  <c r="CD75" i="1"/>
  <c r="CE75" i="1"/>
  <c r="CF75" i="1"/>
  <c r="DD53" i="1"/>
  <c r="DE53" i="1"/>
  <c r="DF53" i="1"/>
  <c r="AC51" i="1"/>
  <c r="CD50" i="1"/>
  <c r="CE50" i="1"/>
  <c r="CF50" i="1"/>
  <c r="AC124" i="1"/>
  <c r="BH122" i="1"/>
  <c r="BG122" i="1"/>
  <c r="BA122" i="1"/>
  <c r="DJ122" i="1"/>
  <c r="DK122" i="1"/>
  <c r="DL122" i="1"/>
  <c r="BG121" i="1"/>
  <c r="BA121" i="1"/>
  <c r="BH120" i="1"/>
  <c r="BH110" i="1"/>
  <c r="BG109" i="1"/>
  <c r="BA109" i="1"/>
  <c r="DJ109" i="1"/>
  <c r="DK109" i="1"/>
  <c r="DL109" i="1"/>
  <c r="BH108" i="1"/>
  <c r="E108" i="1"/>
  <c r="BH106" i="1"/>
  <c r="AC102" i="1"/>
  <c r="CD100" i="1"/>
  <c r="CE100" i="1"/>
  <c r="CF100" i="1"/>
  <c r="BG98" i="1"/>
  <c r="BA98" i="1"/>
  <c r="AC97" i="1"/>
  <c r="AC96" i="1"/>
  <c r="CX96" i="1"/>
  <c r="CY96" i="1"/>
  <c r="CZ96" i="1"/>
  <c r="CD95" i="1"/>
  <c r="CE95" i="1"/>
  <c r="CF95" i="1"/>
  <c r="AC94" i="1"/>
  <c r="DD92" i="1"/>
  <c r="DE92" i="1"/>
  <c r="DF92" i="1"/>
  <c r="AC91" i="1"/>
  <c r="DA89" i="1"/>
  <c r="DB89" i="1"/>
  <c r="DC89" i="1"/>
  <c r="BH88" i="1"/>
  <c r="BH86" i="1"/>
  <c r="CD85" i="1"/>
  <c r="CE85" i="1"/>
  <c r="CF85" i="1"/>
  <c r="BH83" i="1"/>
  <c r="BG83" i="1"/>
  <c r="BA83" i="1"/>
  <c r="CD82" i="1"/>
  <c r="CE82" i="1"/>
  <c r="CF82" i="1"/>
  <c r="BH79" i="1"/>
  <c r="AZ79" i="1"/>
  <c r="CD78" i="1"/>
  <c r="CE78" i="1"/>
  <c r="CF78" i="1"/>
  <c r="AC75" i="1"/>
  <c r="E74" i="1"/>
  <c r="BH73" i="1"/>
  <c r="DG73" i="1"/>
  <c r="DH73" i="1"/>
  <c r="DI73" i="1"/>
  <c r="AC73" i="1"/>
  <c r="AC72" i="1"/>
  <c r="CD72" i="1"/>
  <c r="CE72" i="1"/>
  <c r="CF72" i="1"/>
  <c r="CD67" i="1"/>
  <c r="CE67" i="1"/>
  <c r="CF67" i="1"/>
  <c r="CH45" i="1"/>
  <c r="CI45" i="1"/>
  <c r="CJ45" i="1"/>
  <c r="AC43" i="1"/>
  <c r="CH33" i="1"/>
  <c r="CI33" i="1"/>
  <c r="CJ33" i="1"/>
  <c r="CD28" i="1"/>
  <c r="CE28" i="1"/>
  <c r="CF28" i="1"/>
  <c r="DA28" i="1"/>
  <c r="DB28" i="1"/>
  <c r="DC28" i="1"/>
  <c r="CH25" i="1"/>
  <c r="CI25" i="1"/>
  <c r="CJ25" i="1"/>
  <c r="AC21" i="1"/>
  <c r="DD21" i="1"/>
  <c r="DE21" i="1"/>
  <c r="DF21" i="1"/>
  <c r="DA8" i="1"/>
  <c r="CD8" i="1"/>
  <c r="CE8" i="1"/>
  <c r="CF8" i="1"/>
  <c r="BH118" i="1"/>
  <c r="DD118" i="1"/>
  <c r="DE118" i="1"/>
  <c r="DF118" i="1"/>
  <c r="BG118" i="1"/>
  <c r="BA118" i="1"/>
  <c r="DJ118" i="1"/>
  <c r="DK118" i="1"/>
  <c r="DL118" i="1"/>
  <c r="DA117" i="1"/>
  <c r="DB117" i="1"/>
  <c r="DC117" i="1"/>
  <c r="BH116" i="1"/>
  <c r="E116" i="1"/>
  <c r="AC114" i="1"/>
  <c r="BG113" i="1"/>
  <c r="BA113" i="1"/>
  <c r="BH112" i="1"/>
  <c r="E112" i="1"/>
  <c r="BG110" i="1"/>
  <c r="BA110" i="1"/>
  <c r="BH109" i="1"/>
  <c r="BG106" i="1"/>
  <c r="BA106" i="1"/>
  <c r="BH105" i="1"/>
  <c r="AZ105" i="1"/>
  <c r="BH102" i="1"/>
  <c r="BG101" i="1"/>
  <c r="BA101" i="1"/>
  <c r="DJ101" i="1"/>
  <c r="DK101" i="1"/>
  <c r="DL101" i="1"/>
  <c r="BH100" i="1"/>
  <c r="DG100" i="1"/>
  <c r="DH100" i="1"/>
  <c r="DI100" i="1"/>
  <c r="E100" i="1"/>
  <c r="BH99" i="1"/>
  <c r="AC99" i="1"/>
  <c r="CD98" i="1"/>
  <c r="CE98" i="1"/>
  <c r="CF98" i="1"/>
  <c r="BH97" i="1"/>
  <c r="E97" i="1"/>
  <c r="BH94" i="1"/>
  <c r="BG93" i="1"/>
  <c r="BA93" i="1"/>
  <c r="CD91" i="1"/>
  <c r="CE91" i="1"/>
  <c r="CF91" i="1"/>
  <c r="CH88" i="1"/>
  <c r="CI88" i="1"/>
  <c r="CJ88" i="1"/>
  <c r="E86" i="1"/>
  <c r="CD84" i="1"/>
  <c r="CE84" i="1"/>
  <c r="CF84" i="1"/>
  <c r="BH80" i="1"/>
  <c r="E80" i="1"/>
  <c r="BH76" i="1"/>
  <c r="AZ76" i="1"/>
  <c r="E76" i="1"/>
  <c r="BH75" i="1"/>
  <c r="E75" i="1"/>
  <c r="AC74" i="1"/>
  <c r="BG74" i="1"/>
  <c r="BA74" i="1"/>
  <c r="BH74" i="1"/>
  <c r="AZ74" i="1"/>
  <c r="CD73" i="1"/>
  <c r="CE73" i="1"/>
  <c r="CF73" i="1"/>
  <c r="AC71" i="1"/>
  <c r="E70" i="1"/>
  <c r="AC70" i="1"/>
  <c r="CX70" i="1"/>
  <c r="CY70" i="1"/>
  <c r="CZ70" i="1"/>
  <c r="BH69" i="1"/>
  <c r="AC69" i="1"/>
  <c r="DD68" i="1"/>
  <c r="DE68" i="1"/>
  <c r="DF68" i="1"/>
  <c r="DB60" i="1"/>
  <c r="DC60" i="1"/>
  <c r="CH53" i="1"/>
  <c r="CI53" i="1"/>
  <c r="CJ53" i="1"/>
  <c r="DD44" i="1"/>
  <c r="DE44" i="1"/>
  <c r="DF44" i="1"/>
  <c r="AC35" i="1"/>
  <c r="CH30" i="1"/>
  <c r="CI30" i="1"/>
  <c r="CJ30" i="1"/>
  <c r="CD29" i="1"/>
  <c r="CE29" i="1"/>
  <c r="CF29" i="1"/>
  <c r="DD22" i="1"/>
  <c r="DE22" i="1"/>
  <c r="DF22" i="1"/>
  <c r="DG13" i="1"/>
  <c r="DH13" i="1"/>
  <c r="DI13" i="1"/>
  <c r="CH12" i="1"/>
  <c r="CI12" i="1"/>
  <c r="CJ12" i="1"/>
  <c r="CD12" i="1"/>
  <c r="CE12" i="1"/>
  <c r="CF12" i="1"/>
  <c r="DA12" i="1"/>
  <c r="DB12" i="1"/>
  <c r="DC12" i="1"/>
  <c r="AC100" i="1"/>
  <c r="CD99" i="1"/>
  <c r="CE99" i="1"/>
  <c r="CF99" i="1"/>
  <c r="AC98" i="1"/>
  <c r="CD96" i="1"/>
  <c r="CE96" i="1"/>
  <c r="CF96" i="1"/>
  <c r="AC93" i="1"/>
  <c r="BH91" i="1"/>
  <c r="E88" i="1"/>
  <c r="DA87" i="1"/>
  <c r="DB87" i="1"/>
  <c r="DC87" i="1"/>
  <c r="DD86" i="1"/>
  <c r="DE86" i="1"/>
  <c r="DF86" i="1"/>
  <c r="BH84" i="1"/>
  <c r="E84" i="1"/>
  <c r="CX84" i="1"/>
  <c r="CY84" i="1"/>
  <c r="CZ84" i="1"/>
  <c r="DA83" i="1"/>
  <c r="DB83" i="1"/>
  <c r="DC83" i="1"/>
  <c r="E82" i="1"/>
  <c r="BH81" i="1"/>
  <c r="DG81" i="1"/>
  <c r="DH81" i="1"/>
  <c r="DI81" i="1"/>
  <c r="AC81" i="1"/>
  <c r="AC80" i="1"/>
  <c r="E78" i="1"/>
  <c r="BH77" i="1"/>
  <c r="DG77" i="1"/>
  <c r="DH77" i="1"/>
  <c r="DI77" i="1"/>
  <c r="AC77" i="1"/>
  <c r="AC76" i="1"/>
  <c r="CD76" i="1"/>
  <c r="CE76" i="1"/>
  <c r="CF76" i="1"/>
  <c r="CD74" i="1"/>
  <c r="CE74" i="1"/>
  <c r="CF74" i="1"/>
  <c r="BH71" i="1"/>
  <c r="E71" i="1"/>
  <c r="DA71" i="1"/>
  <c r="DB71" i="1"/>
  <c r="DC71" i="1"/>
  <c r="CD69" i="1"/>
  <c r="CE69" i="1"/>
  <c r="CF69" i="1"/>
  <c r="AC49" i="1"/>
  <c r="DD49" i="1"/>
  <c r="DE49" i="1"/>
  <c r="DF49" i="1"/>
  <c r="CD41" i="1"/>
  <c r="CE41" i="1"/>
  <c r="CF41" i="1"/>
  <c r="E40" i="1"/>
  <c r="CD40" i="1"/>
  <c r="CE40" i="1"/>
  <c r="CF40" i="1"/>
  <c r="DA40" i="1"/>
  <c r="DB40" i="1"/>
  <c r="DC40" i="1"/>
  <c r="DD32" i="1"/>
  <c r="DE32" i="1"/>
  <c r="DF32" i="1"/>
  <c r="DA32" i="1"/>
  <c r="DB32" i="1"/>
  <c r="DC32" i="1"/>
  <c r="CD32" i="1"/>
  <c r="CE32" i="1"/>
  <c r="CF32" i="1"/>
  <c r="CH29" i="1"/>
  <c r="CI29" i="1"/>
  <c r="CJ29" i="1"/>
  <c r="DD19" i="1"/>
  <c r="DE19" i="1"/>
  <c r="DF19" i="1"/>
  <c r="CH15" i="1"/>
  <c r="CI15" i="1"/>
  <c r="CJ15" i="1"/>
  <c r="DD15" i="1"/>
  <c r="DE15" i="1"/>
  <c r="DF15" i="1"/>
  <c r="E15" i="1"/>
  <c r="CD15" i="1"/>
  <c r="CE15" i="1"/>
  <c r="CF15" i="1"/>
  <c r="DD9" i="1"/>
  <c r="DE9" i="1"/>
  <c r="DF9" i="1"/>
  <c r="CH9" i="1"/>
  <c r="CI9" i="1"/>
  <c r="CJ9" i="1"/>
  <c r="DA4" i="1"/>
  <c r="AC3" i="1"/>
  <c r="CH2" i="1"/>
  <c r="CI2" i="1"/>
  <c r="CJ2" i="1"/>
  <c r="BH65" i="1"/>
  <c r="BH63" i="1"/>
  <c r="AC61" i="1"/>
  <c r="BH59" i="1"/>
  <c r="BH56" i="1"/>
  <c r="CD55" i="1"/>
  <c r="CE55" i="1"/>
  <c r="CF55" i="1"/>
  <c r="AC52" i="1"/>
  <c r="BH50" i="1"/>
  <c r="AC50" i="1"/>
  <c r="BH49" i="1"/>
  <c r="E48" i="1"/>
  <c r="BH45" i="1"/>
  <c r="BH42" i="1"/>
  <c r="AC42" i="1"/>
  <c r="BH40" i="1"/>
  <c r="BH35" i="1"/>
  <c r="BH34" i="1"/>
  <c r="AC34" i="1"/>
  <c r="BH32" i="1"/>
  <c r="AZ32" i="1"/>
  <c r="BH30" i="1"/>
  <c r="DD26" i="1"/>
  <c r="DE26" i="1"/>
  <c r="DF26" i="1"/>
  <c r="BG25" i="1"/>
  <c r="BA25" i="1"/>
  <c r="E24" i="1"/>
  <c r="BG23" i="1"/>
  <c r="BA23" i="1"/>
  <c r="BH22" i="1"/>
  <c r="DG22" i="1"/>
  <c r="DH22" i="1"/>
  <c r="DI22" i="1"/>
  <c r="BH21" i="1"/>
  <c r="BG19" i="1"/>
  <c r="BA19" i="1"/>
  <c r="CH17" i="1"/>
  <c r="CI17" i="1"/>
  <c r="CJ17" i="1"/>
  <c r="AC15" i="1"/>
  <c r="DD13" i="1"/>
  <c r="DE13" i="1"/>
  <c r="DF13" i="1"/>
  <c r="DD12" i="1"/>
  <c r="DE12" i="1"/>
  <c r="DF12" i="1"/>
  <c r="BG12" i="1"/>
  <c r="BA12" i="1"/>
  <c r="BH8" i="1"/>
  <c r="AC7" i="1"/>
  <c r="AC5" i="1"/>
  <c r="BH3" i="1"/>
  <c r="AC67" i="1"/>
  <c r="E66" i="1"/>
  <c r="BG65" i="1"/>
  <c r="BA65" i="1"/>
  <c r="DJ65" i="1"/>
  <c r="DK65" i="1"/>
  <c r="DL65" i="1"/>
  <c r="BG64" i="1"/>
  <c r="BA64" i="1"/>
  <c r="DD63" i="1"/>
  <c r="DE63" i="1"/>
  <c r="DF63" i="1"/>
  <c r="CH62" i="1"/>
  <c r="CI62" i="1"/>
  <c r="CJ62" i="1"/>
  <c r="E60" i="1"/>
  <c r="BH58" i="1"/>
  <c r="DG58" i="1"/>
  <c r="DH58" i="1"/>
  <c r="DI58" i="1"/>
  <c r="BH55" i="1"/>
  <c r="E55" i="1"/>
  <c r="CD53" i="1"/>
  <c r="CE53" i="1"/>
  <c r="CF53" i="1"/>
  <c r="BH52" i="1"/>
  <c r="CD51" i="1"/>
  <c r="CE51" i="1"/>
  <c r="CF51" i="1"/>
  <c r="BG49" i="1"/>
  <c r="BA49" i="1"/>
  <c r="CD48" i="1"/>
  <c r="CE48" i="1"/>
  <c r="CF48" i="1"/>
  <c r="AC48" i="1"/>
  <c r="D48" i="1"/>
  <c r="BH47" i="1"/>
  <c r="BG47" i="1"/>
  <c r="BA47" i="1"/>
  <c r="DA44" i="1"/>
  <c r="DB44" i="1"/>
  <c r="DC44" i="1"/>
  <c r="CD44" i="1"/>
  <c r="CE44" i="1"/>
  <c r="CF44" i="1"/>
  <c r="BH44" i="1"/>
  <c r="AZ44" i="1"/>
  <c r="E44" i="1"/>
  <c r="BH38" i="1"/>
  <c r="DG38" i="1"/>
  <c r="DH38" i="1"/>
  <c r="DI38" i="1"/>
  <c r="AC38" i="1"/>
  <c r="BG36" i="1"/>
  <c r="BA36" i="1"/>
  <c r="CD35" i="1"/>
  <c r="CE35" i="1"/>
  <c r="CF35" i="1"/>
  <c r="DD31" i="1"/>
  <c r="DE31" i="1"/>
  <c r="DF31" i="1"/>
  <c r="E29" i="1"/>
  <c r="BG28" i="1"/>
  <c r="BA28" i="1"/>
  <c r="BH26" i="1"/>
  <c r="DD25" i="1"/>
  <c r="DE25" i="1"/>
  <c r="DF25" i="1"/>
  <c r="E25" i="1"/>
  <c r="AC25" i="1"/>
  <c r="CX25" i="1"/>
  <c r="CY25" i="1"/>
  <c r="CZ25" i="1"/>
  <c r="DD24" i="1"/>
  <c r="DE24" i="1"/>
  <c r="DF24" i="1"/>
  <c r="BG21" i="1"/>
  <c r="BA21" i="1"/>
  <c r="CH19" i="1"/>
  <c r="CI19" i="1"/>
  <c r="CJ19" i="1"/>
  <c r="E19" i="1"/>
  <c r="BH17" i="1"/>
  <c r="DG17" i="1"/>
  <c r="DH17" i="1"/>
  <c r="DI17" i="1"/>
  <c r="BH16" i="1"/>
  <c r="BG16" i="1"/>
  <c r="BA16" i="1"/>
  <c r="DJ16" i="1"/>
  <c r="DK16" i="1"/>
  <c r="DL16" i="1"/>
  <c r="BH15" i="1"/>
  <c r="E13" i="1"/>
  <c r="BH12" i="1"/>
  <c r="AC11" i="1"/>
  <c r="BH9" i="1"/>
  <c r="AC9" i="1"/>
  <c r="E9" i="1"/>
  <c r="BH6" i="1"/>
  <c r="BH5" i="1"/>
  <c r="E4" i="1"/>
  <c r="CD3" i="1"/>
  <c r="CE3" i="1"/>
  <c r="CF3" i="1"/>
  <c r="BH2" i="1"/>
  <c r="DG2" i="1"/>
  <c r="DH2" i="1"/>
  <c r="DI2" i="1"/>
  <c r="AC2" i="1"/>
  <c r="BG71" i="1"/>
  <c r="BA71" i="1"/>
  <c r="BH68" i="1"/>
  <c r="E68" i="1"/>
  <c r="CX68" i="1"/>
  <c r="CY68" i="1"/>
  <c r="CZ68" i="1"/>
  <c r="BH67" i="1"/>
  <c r="E67" i="1"/>
  <c r="AC66" i="1"/>
  <c r="BG66" i="1"/>
  <c r="BA66" i="1"/>
  <c r="DG66" i="1"/>
  <c r="DH66" i="1"/>
  <c r="DI66" i="1"/>
  <c r="AC65" i="1"/>
  <c r="E63" i="1"/>
  <c r="CD62" i="1"/>
  <c r="CE62" i="1"/>
  <c r="CF62" i="1"/>
  <c r="BH61" i="1"/>
  <c r="AZ61" i="1"/>
  <c r="BG60" i="1"/>
  <c r="BA60" i="1"/>
  <c r="AC57" i="1"/>
  <c r="CD56" i="1"/>
  <c r="CE56" i="1"/>
  <c r="CF56" i="1"/>
  <c r="CD54" i="1"/>
  <c r="CE54" i="1"/>
  <c r="CF54" i="1"/>
  <c r="AC53" i="1"/>
  <c r="BH51" i="1"/>
  <c r="E51" i="1"/>
  <c r="CX51" i="1"/>
  <c r="CY51" i="1"/>
  <c r="CZ51" i="1"/>
  <c r="CD49" i="1"/>
  <c r="CE49" i="1"/>
  <c r="CF49" i="1"/>
  <c r="BH48" i="1"/>
  <c r="AZ48" i="1"/>
  <c r="BG43" i="1"/>
  <c r="BA43" i="1"/>
  <c r="DJ43" i="1"/>
  <c r="DK43" i="1"/>
  <c r="DL43" i="1"/>
  <c r="BG40" i="1"/>
  <c r="BA40" i="1"/>
  <c r="DG40" i="1"/>
  <c r="DH40" i="1"/>
  <c r="DI40" i="1"/>
  <c r="BH37" i="1"/>
  <c r="AZ37" i="1"/>
  <c r="AC37" i="1"/>
  <c r="AC36" i="1"/>
  <c r="E36" i="1"/>
  <c r="BG35" i="1"/>
  <c r="BA35" i="1"/>
  <c r="AZ35" i="1"/>
  <c r="CD34" i="1"/>
  <c r="CE34" i="1"/>
  <c r="CF34" i="1"/>
  <c r="BH31" i="1"/>
  <c r="CH31" i="1"/>
  <c r="CI31" i="1"/>
  <c r="CJ31" i="1"/>
  <c r="BG30" i="1"/>
  <c r="BA30" i="1"/>
  <c r="DJ30" i="1"/>
  <c r="DK30" i="1"/>
  <c r="DL30" i="1"/>
  <c r="BH29" i="1"/>
  <c r="AC29" i="1"/>
  <c r="BH28" i="1"/>
  <c r="AC19" i="1"/>
  <c r="DD17" i="1"/>
  <c r="DE17" i="1"/>
  <c r="DF17" i="1"/>
  <c r="AC13" i="1"/>
  <c r="E7" i="1"/>
  <c r="AC4" i="1"/>
  <c r="CH3" i="1"/>
  <c r="CI3" i="1"/>
  <c r="CJ3" i="1"/>
  <c r="CD2" i="1"/>
  <c r="CE2" i="1"/>
  <c r="CF2" i="1"/>
  <c r="CD129" i="3"/>
  <c r="CE129" i="3"/>
  <c r="CF129" i="3"/>
  <c r="DA129" i="3"/>
  <c r="DB129" i="3"/>
  <c r="DC129" i="3"/>
  <c r="E129" i="3"/>
  <c r="D115" i="3"/>
  <c r="CX115" i="3"/>
  <c r="CY115" i="3"/>
  <c r="CZ115" i="3"/>
  <c r="DG95" i="3"/>
  <c r="DH95" i="3"/>
  <c r="DI95" i="3"/>
  <c r="AZ95" i="3"/>
  <c r="DJ130" i="3"/>
  <c r="DK130" i="3"/>
  <c r="DL130" i="3"/>
  <c r="DG130" i="3"/>
  <c r="DH130" i="3"/>
  <c r="DI130" i="3"/>
  <c r="BH129" i="3"/>
  <c r="AZ129" i="3"/>
  <c r="AC129" i="3"/>
  <c r="AZ128" i="3"/>
  <c r="DJ128" i="3"/>
  <c r="DK128" i="3"/>
  <c r="DL128" i="3"/>
  <c r="DG128" i="3"/>
  <c r="DH128" i="3"/>
  <c r="DI128" i="3"/>
  <c r="AC130" i="3"/>
  <c r="CH130" i="3"/>
  <c r="CI130" i="3"/>
  <c r="CJ130" i="3"/>
  <c r="DD130" i="3"/>
  <c r="DE130" i="3"/>
  <c r="DF130" i="3"/>
  <c r="DJ127" i="3"/>
  <c r="DK127" i="3"/>
  <c r="DL127" i="3"/>
  <c r="AC124" i="3"/>
  <c r="CH124" i="3"/>
  <c r="CI124" i="3"/>
  <c r="CJ124" i="3"/>
  <c r="DD124" i="3"/>
  <c r="DE124" i="3"/>
  <c r="DF124" i="3"/>
  <c r="AC122" i="3"/>
  <c r="CH122" i="3"/>
  <c r="CI122" i="3"/>
  <c r="CJ122" i="3"/>
  <c r="DD122" i="3"/>
  <c r="DE122" i="3"/>
  <c r="DF122" i="3"/>
  <c r="AC121" i="3"/>
  <c r="CD121" i="3"/>
  <c r="CE121" i="3"/>
  <c r="CF121" i="3"/>
  <c r="DA121" i="3"/>
  <c r="DB121" i="3"/>
  <c r="DC121" i="3"/>
  <c r="E121" i="3"/>
  <c r="E120" i="3"/>
  <c r="BG120" i="3"/>
  <c r="BA120" i="3"/>
  <c r="AZ118" i="3"/>
  <c r="DJ118" i="3"/>
  <c r="DK118" i="3"/>
  <c r="DL118" i="3"/>
  <c r="CD118" i="3"/>
  <c r="CE118" i="3"/>
  <c r="CF118" i="3"/>
  <c r="DA118" i="3"/>
  <c r="DB118" i="3"/>
  <c r="DC118" i="3"/>
  <c r="E118" i="3"/>
  <c r="AZ117" i="3"/>
  <c r="DJ117" i="3"/>
  <c r="DK117" i="3"/>
  <c r="DL117" i="3"/>
  <c r="DG117" i="3"/>
  <c r="DH117" i="3"/>
  <c r="DI117" i="3"/>
  <c r="CH111" i="3"/>
  <c r="CI111" i="3"/>
  <c r="CJ111" i="3"/>
  <c r="DD111" i="3"/>
  <c r="DE111" i="3"/>
  <c r="DF111" i="3"/>
  <c r="AC108" i="3"/>
  <c r="CH108" i="3"/>
  <c r="CI108" i="3"/>
  <c r="CJ108" i="3"/>
  <c r="DD108" i="3"/>
  <c r="DE108" i="3"/>
  <c r="DF108" i="3"/>
  <c r="AC106" i="3"/>
  <c r="CH106" i="3"/>
  <c r="CI106" i="3"/>
  <c r="CJ106" i="3"/>
  <c r="DD106" i="3"/>
  <c r="DE106" i="3"/>
  <c r="DF106" i="3"/>
  <c r="AC105" i="3"/>
  <c r="CD105" i="3"/>
  <c r="CE105" i="3"/>
  <c r="CF105" i="3"/>
  <c r="DA105" i="3"/>
  <c r="DB105" i="3"/>
  <c r="DC105" i="3"/>
  <c r="E104" i="3"/>
  <c r="BG104" i="3"/>
  <c r="BA104" i="3"/>
  <c r="AZ102" i="3"/>
  <c r="DJ102" i="3"/>
  <c r="DK102" i="3"/>
  <c r="DL102" i="3"/>
  <c r="CD102" i="3"/>
  <c r="CE102" i="3"/>
  <c r="CF102" i="3"/>
  <c r="DA102" i="3"/>
  <c r="DB102" i="3"/>
  <c r="DC102" i="3"/>
  <c r="E102" i="3"/>
  <c r="AZ101" i="3"/>
  <c r="DJ101" i="3"/>
  <c r="DK101" i="3"/>
  <c r="DL101" i="3"/>
  <c r="DG101" i="3"/>
  <c r="DH101" i="3"/>
  <c r="DI101" i="3"/>
  <c r="CH92" i="3"/>
  <c r="CI92" i="3"/>
  <c r="CJ92" i="3"/>
  <c r="DD92" i="3"/>
  <c r="DE92" i="3"/>
  <c r="DF92" i="3"/>
  <c r="AC92" i="3"/>
  <c r="CD92" i="3"/>
  <c r="CE92" i="3"/>
  <c r="CF92" i="3"/>
  <c r="DA92" i="3"/>
  <c r="DB92" i="3"/>
  <c r="DC92" i="3"/>
  <c r="AC86" i="3"/>
  <c r="CH86" i="3"/>
  <c r="CI86" i="3"/>
  <c r="CJ86" i="3"/>
  <c r="DD86" i="3"/>
  <c r="DE86" i="3"/>
  <c r="DF86" i="3"/>
  <c r="AC79" i="3"/>
  <c r="CH79" i="3"/>
  <c r="CI79" i="3"/>
  <c r="CJ79" i="3"/>
  <c r="DD79" i="3"/>
  <c r="DE79" i="3"/>
  <c r="DF79" i="3"/>
  <c r="AC70" i="3"/>
  <c r="CX70" i="3"/>
  <c r="CY70" i="3"/>
  <c r="CZ70" i="3"/>
  <c r="CH70" i="3"/>
  <c r="CI70" i="3"/>
  <c r="CJ70" i="3"/>
  <c r="DD70" i="3"/>
  <c r="DE70" i="3"/>
  <c r="DF70" i="3"/>
  <c r="CH64" i="3"/>
  <c r="CI64" i="3"/>
  <c r="CJ64" i="3"/>
  <c r="DD64" i="3"/>
  <c r="DE64" i="3"/>
  <c r="DF64" i="3"/>
  <c r="AC64" i="3"/>
  <c r="CD64" i="3"/>
  <c r="CE64" i="3"/>
  <c r="CF64" i="3"/>
  <c r="DA64" i="3"/>
  <c r="DB64" i="3"/>
  <c r="DC64" i="3"/>
  <c r="E64" i="3"/>
  <c r="DJ58" i="3"/>
  <c r="DK58" i="3"/>
  <c r="DL58" i="3"/>
  <c r="E128" i="3"/>
  <c r="AC127" i="3"/>
  <c r="CX127" i="3"/>
  <c r="CY127" i="3"/>
  <c r="CZ127" i="3"/>
  <c r="CD126" i="3"/>
  <c r="CE126" i="3"/>
  <c r="CF126" i="3"/>
  <c r="DA126" i="3"/>
  <c r="DB126" i="3"/>
  <c r="DC126" i="3"/>
  <c r="E126" i="3"/>
  <c r="DJ125" i="3"/>
  <c r="DK125" i="3"/>
  <c r="DL125" i="3"/>
  <c r="DG125" i="3"/>
  <c r="DH125" i="3"/>
  <c r="DI125" i="3"/>
  <c r="BH123" i="3"/>
  <c r="DG123" i="3"/>
  <c r="DH123" i="3"/>
  <c r="DI123" i="3"/>
  <c r="CH123" i="3"/>
  <c r="CI123" i="3"/>
  <c r="CJ123" i="3"/>
  <c r="DD123" i="3"/>
  <c r="DE123" i="3"/>
  <c r="DF123" i="3"/>
  <c r="DA120" i="3"/>
  <c r="DB120" i="3"/>
  <c r="DC120" i="3"/>
  <c r="CD120" i="3"/>
  <c r="CE120" i="3"/>
  <c r="CF120" i="3"/>
  <c r="AC120" i="3"/>
  <c r="CH120" i="3"/>
  <c r="CI120" i="3"/>
  <c r="CJ120" i="3"/>
  <c r="DD120" i="3"/>
  <c r="DE120" i="3"/>
  <c r="DF120" i="3"/>
  <c r="AC118" i="3"/>
  <c r="CH118" i="3"/>
  <c r="CI118" i="3"/>
  <c r="CJ118" i="3"/>
  <c r="DD118" i="3"/>
  <c r="DE118" i="3"/>
  <c r="DF118" i="3"/>
  <c r="AC117" i="3"/>
  <c r="CD117" i="3"/>
  <c r="CE117" i="3"/>
  <c r="CF117" i="3"/>
  <c r="DA117" i="3"/>
  <c r="DB117" i="3"/>
  <c r="DC117" i="3"/>
  <c r="E116" i="3"/>
  <c r="BG116" i="3"/>
  <c r="BA116" i="3"/>
  <c r="DJ114" i="3"/>
  <c r="DK114" i="3"/>
  <c r="DL114" i="3"/>
  <c r="CD114" i="3"/>
  <c r="CE114" i="3"/>
  <c r="CF114" i="3"/>
  <c r="DA114" i="3"/>
  <c r="DB114" i="3"/>
  <c r="DC114" i="3"/>
  <c r="E114" i="3"/>
  <c r="AC111" i="3"/>
  <c r="D111" i="3"/>
  <c r="BH107" i="3"/>
  <c r="AZ107" i="3"/>
  <c r="CH107" i="3"/>
  <c r="CI107" i="3"/>
  <c r="CJ107" i="3"/>
  <c r="DD107" i="3"/>
  <c r="DE107" i="3"/>
  <c r="DF107" i="3"/>
  <c r="E105" i="3"/>
  <c r="DA104" i="3"/>
  <c r="DB104" i="3"/>
  <c r="DC104" i="3"/>
  <c r="CD104" i="3"/>
  <c r="CE104" i="3"/>
  <c r="CF104" i="3"/>
  <c r="AC104" i="3"/>
  <c r="CH104" i="3"/>
  <c r="CI104" i="3"/>
  <c r="CJ104" i="3"/>
  <c r="DD104" i="3"/>
  <c r="DE104" i="3"/>
  <c r="DF104" i="3"/>
  <c r="AC102" i="3"/>
  <c r="CH102" i="3"/>
  <c r="CI102" i="3"/>
  <c r="CJ102" i="3"/>
  <c r="DD102" i="3"/>
  <c r="DE102" i="3"/>
  <c r="DF102" i="3"/>
  <c r="AC101" i="3"/>
  <c r="CD101" i="3"/>
  <c r="CE101" i="3"/>
  <c r="CF101" i="3"/>
  <c r="DA101" i="3"/>
  <c r="DB101" i="3"/>
  <c r="DC101" i="3"/>
  <c r="E101" i="3"/>
  <c r="E100" i="3"/>
  <c r="BG100" i="3"/>
  <c r="BA100" i="3"/>
  <c r="AZ98" i="3"/>
  <c r="DJ98" i="3"/>
  <c r="DK98" i="3"/>
  <c r="DL98" i="3"/>
  <c r="CD98" i="3"/>
  <c r="CE98" i="3"/>
  <c r="CF98" i="3"/>
  <c r="DA98" i="3"/>
  <c r="DB98" i="3"/>
  <c r="DC98" i="3"/>
  <c r="E98" i="3"/>
  <c r="AZ97" i="3"/>
  <c r="DJ97" i="3"/>
  <c r="DK97" i="3"/>
  <c r="DL97" i="3"/>
  <c r="DG97" i="3"/>
  <c r="DH97" i="3"/>
  <c r="DI97" i="3"/>
  <c r="AZ88" i="3"/>
  <c r="DJ77" i="3"/>
  <c r="DK77" i="3"/>
  <c r="DL77" i="3"/>
  <c r="CD77" i="3"/>
  <c r="CE77" i="3"/>
  <c r="CF77" i="3"/>
  <c r="DA77" i="3"/>
  <c r="DB77" i="3"/>
  <c r="DC77" i="3"/>
  <c r="E77" i="3"/>
  <c r="AC76" i="3"/>
  <c r="CD76" i="3"/>
  <c r="CE76" i="3"/>
  <c r="CF76" i="3"/>
  <c r="DA76" i="3"/>
  <c r="DB76" i="3"/>
  <c r="DC76" i="3"/>
  <c r="E76" i="3"/>
  <c r="CD54" i="3"/>
  <c r="CE54" i="3"/>
  <c r="CF54" i="3"/>
  <c r="DA54" i="3"/>
  <c r="DB54" i="3"/>
  <c r="DC54" i="3"/>
  <c r="E54" i="3"/>
  <c r="CD36" i="3"/>
  <c r="CE36" i="3"/>
  <c r="CF36" i="3"/>
  <c r="DA36" i="3"/>
  <c r="DB36" i="3"/>
  <c r="DC36" i="3"/>
  <c r="BG36" i="3"/>
  <c r="BA36" i="3"/>
  <c r="E36" i="3"/>
  <c r="DD129" i="3"/>
  <c r="DE129" i="3"/>
  <c r="DF129" i="3"/>
  <c r="CH129" i="3"/>
  <c r="CI129" i="3"/>
  <c r="CJ129" i="3"/>
  <c r="DA128" i="3"/>
  <c r="DB128" i="3"/>
  <c r="DC128" i="3"/>
  <c r="CH125" i="3"/>
  <c r="CI125" i="3"/>
  <c r="CJ125" i="3"/>
  <c r="AC125" i="3"/>
  <c r="AC123" i="3"/>
  <c r="D123" i="3"/>
  <c r="DD121" i="3"/>
  <c r="DE121" i="3"/>
  <c r="DF121" i="3"/>
  <c r="BH119" i="3"/>
  <c r="CH119" i="3"/>
  <c r="CI119" i="3"/>
  <c r="CJ119" i="3"/>
  <c r="DD119" i="3"/>
  <c r="DE119" i="3"/>
  <c r="DF119" i="3"/>
  <c r="E117" i="3"/>
  <c r="DA116" i="3"/>
  <c r="DB116" i="3"/>
  <c r="DC116" i="3"/>
  <c r="CD116" i="3"/>
  <c r="CE116" i="3"/>
  <c r="CF116" i="3"/>
  <c r="AC116" i="3"/>
  <c r="CH116" i="3"/>
  <c r="CI116" i="3"/>
  <c r="CJ116" i="3"/>
  <c r="DD116" i="3"/>
  <c r="DE116" i="3"/>
  <c r="DF116" i="3"/>
  <c r="AC114" i="3"/>
  <c r="CH114" i="3"/>
  <c r="CI114" i="3"/>
  <c r="CJ114" i="3"/>
  <c r="DD114" i="3"/>
  <c r="DE114" i="3"/>
  <c r="DF114" i="3"/>
  <c r="CD113" i="3"/>
  <c r="CE113" i="3"/>
  <c r="CF113" i="3"/>
  <c r="DA113" i="3"/>
  <c r="DB113" i="3"/>
  <c r="DC113" i="3"/>
  <c r="E113" i="3"/>
  <c r="E112" i="3"/>
  <c r="BG112" i="3"/>
  <c r="BA112" i="3"/>
  <c r="DG111" i="3"/>
  <c r="DH111" i="3"/>
  <c r="DI111" i="3"/>
  <c r="AZ111" i="3"/>
  <c r="AZ110" i="3"/>
  <c r="DJ110" i="3"/>
  <c r="DK110" i="3"/>
  <c r="DL110" i="3"/>
  <c r="CD110" i="3"/>
  <c r="CE110" i="3"/>
  <c r="CF110" i="3"/>
  <c r="DA110" i="3"/>
  <c r="DB110" i="3"/>
  <c r="DC110" i="3"/>
  <c r="E110" i="3"/>
  <c r="AZ109" i="3"/>
  <c r="AY109" i="3"/>
  <c r="DJ109" i="3"/>
  <c r="DK109" i="3"/>
  <c r="DL109" i="3"/>
  <c r="DG109" i="3"/>
  <c r="DH109" i="3"/>
  <c r="DI109" i="3"/>
  <c r="AC107" i="3"/>
  <c r="D107" i="3"/>
  <c r="DD105" i="3"/>
  <c r="DE105" i="3"/>
  <c r="DF105" i="3"/>
  <c r="BH103" i="3"/>
  <c r="DG103" i="3"/>
  <c r="DH103" i="3"/>
  <c r="DI103" i="3"/>
  <c r="CH103" i="3"/>
  <c r="CI103" i="3"/>
  <c r="CJ103" i="3"/>
  <c r="DD103" i="3"/>
  <c r="DE103" i="3"/>
  <c r="DF103" i="3"/>
  <c r="DA100" i="3"/>
  <c r="DB100" i="3"/>
  <c r="DC100" i="3"/>
  <c r="CD100" i="3"/>
  <c r="CE100" i="3"/>
  <c r="CF100" i="3"/>
  <c r="AC100" i="3"/>
  <c r="CH100" i="3"/>
  <c r="CI100" i="3"/>
  <c r="CJ100" i="3"/>
  <c r="DD100" i="3"/>
  <c r="DE100" i="3"/>
  <c r="DF100" i="3"/>
  <c r="AC98" i="3"/>
  <c r="CH98" i="3"/>
  <c r="CI98" i="3"/>
  <c r="CJ98" i="3"/>
  <c r="DD98" i="3"/>
  <c r="DE98" i="3"/>
  <c r="DF98" i="3"/>
  <c r="CD97" i="3"/>
  <c r="CE97" i="3"/>
  <c r="CF97" i="3"/>
  <c r="DA97" i="3"/>
  <c r="DB97" i="3"/>
  <c r="DC97" i="3"/>
  <c r="E97" i="3"/>
  <c r="E96" i="3"/>
  <c r="BG96" i="3"/>
  <c r="BA96" i="3"/>
  <c r="DD94" i="3"/>
  <c r="DE94" i="3"/>
  <c r="DF94" i="3"/>
  <c r="DJ94" i="3"/>
  <c r="DK94" i="3"/>
  <c r="DL94" i="3"/>
  <c r="CH76" i="3"/>
  <c r="CI76" i="3"/>
  <c r="CJ76" i="3"/>
  <c r="AZ72" i="3"/>
  <c r="BG63" i="3"/>
  <c r="BA63" i="3"/>
  <c r="CD63" i="3"/>
  <c r="CE63" i="3"/>
  <c r="CF63" i="3"/>
  <c r="DA63" i="3"/>
  <c r="DB63" i="3"/>
  <c r="DC63" i="3"/>
  <c r="DG50" i="3"/>
  <c r="DH50" i="3"/>
  <c r="DI50" i="3"/>
  <c r="AZ50" i="3"/>
  <c r="DJ50" i="3"/>
  <c r="DK50" i="3"/>
  <c r="DL50" i="3"/>
  <c r="DD128" i="3"/>
  <c r="DE128" i="3"/>
  <c r="DF128" i="3"/>
  <c r="CH128" i="3"/>
  <c r="CI128" i="3"/>
  <c r="CJ128" i="3"/>
  <c r="DA127" i="3"/>
  <c r="DB127" i="3"/>
  <c r="DC127" i="3"/>
  <c r="CD127" i="3"/>
  <c r="CE127" i="3"/>
  <c r="CF127" i="3"/>
  <c r="BH127" i="3"/>
  <c r="DG127" i="3"/>
  <c r="DH127" i="3"/>
  <c r="DI127" i="3"/>
  <c r="BG126" i="3"/>
  <c r="BA126" i="3"/>
  <c r="E125" i="3"/>
  <c r="E124" i="3"/>
  <c r="BG124" i="3"/>
  <c r="BA124" i="3"/>
  <c r="AZ123" i="3"/>
  <c r="CD123" i="3"/>
  <c r="CE123" i="3"/>
  <c r="CF123" i="3"/>
  <c r="CD122" i="3"/>
  <c r="CE122" i="3"/>
  <c r="CF122" i="3"/>
  <c r="DA122" i="3"/>
  <c r="DB122" i="3"/>
  <c r="DC122" i="3"/>
  <c r="E122" i="3"/>
  <c r="AC119" i="3"/>
  <c r="DG118" i="3"/>
  <c r="DH118" i="3"/>
  <c r="DI118" i="3"/>
  <c r="DD117" i="3"/>
  <c r="DE117" i="3"/>
  <c r="DF117" i="3"/>
  <c r="BH115" i="3"/>
  <c r="DG115" i="3"/>
  <c r="DH115" i="3"/>
  <c r="DI115" i="3"/>
  <c r="CH115" i="3"/>
  <c r="CI115" i="3"/>
  <c r="CJ115" i="3"/>
  <c r="DD115" i="3"/>
  <c r="DE115" i="3"/>
  <c r="DF115" i="3"/>
  <c r="DA112" i="3"/>
  <c r="DB112" i="3"/>
  <c r="DC112" i="3"/>
  <c r="CD112" i="3"/>
  <c r="CE112" i="3"/>
  <c r="CF112" i="3"/>
  <c r="AC112" i="3"/>
  <c r="CH112" i="3"/>
  <c r="CI112" i="3"/>
  <c r="CJ112" i="3"/>
  <c r="DD112" i="3"/>
  <c r="DE112" i="3"/>
  <c r="DF112" i="3"/>
  <c r="AC110" i="3"/>
  <c r="CH110" i="3"/>
  <c r="CI110" i="3"/>
  <c r="CJ110" i="3"/>
  <c r="DD110" i="3"/>
  <c r="DE110" i="3"/>
  <c r="DF110" i="3"/>
  <c r="CD109" i="3"/>
  <c r="CE109" i="3"/>
  <c r="CF109" i="3"/>
  <c r="DA109" i="3"/>
  <c r="DB109" i="3"/>
  <c r="DC109" i="3"/>
  <c r="E108" i="3"/>
  <c r="BG108" i="3"/>
  <c r="BA108" i="3"/>
  <c r="DG107" i="3"/>
  <c r="DH107" i="3"/>
  <c r="DI107" i="3"/>
  <c r="CD107" i="3"/>
  <c r="CE107" i="3"/>
  <c r="CF107" i="3"/>
  <c r="AZ106" i="3"/>
  <c r="DJ106" i="3"/>
  <c r="DK106" i="3"/>
  <c r="DL106" i="3"/>
  <c r="CD106" i="3"/>
  <c r="CE106" i="3"/>
  <c r="CF106" i="3"/>
  <c r="DA106" i="3"/>
  <c r="DB106" i="3"/>
  <c r="DC106" i="3"/>
  <c r="E106" i="3"/>
  <c r="AC103" i="3"/>
  <c r="CX103" i="3"/>
  <c r="CY103" i="3"/>
  <c r="CZ103" i="3"/>
  <c r="DG102" i="3"/>
  <c r="DH102" i="3"/>
  <c r="DI102" i="3"/>
  <c r="DD101" i="3"/>
  <c r="DE101" i="3"/>
  <c r="DF101" i="3"/>
  <c r="BH99" i="3"/>
  <c r="DG99" i="3"/>
  <c r="DH99" i="3"/>
  <c r="DI99" i="3"/>
  <c r="CH99" i="3"/>
  <c r="CI99" i="3"/>
  <c r="CJ99" i="3"/>
  <c r="DD99" i="3"/>
  <c r="DE99" i="3"/>
  <c r="DF99" i="3"/>
  <c r="DA96" i="3"/>
  <c r="DB96" i="3"/>
  <c r="DC96" i="3"/>
  <c r="CD96" i="3"/>
  <c r="CE96" i="3"/>
  <c r="CF96" i="3"/>
  <c r="AC96" i="3"/>
  <c r="CH96" i="3"/>
  <c r="CI96" i="3"/>
  <c r="CJ96" i="3"/>
  <c r="DD96" i="3"/>
  <c r="DE96" i="3"/>
  <c r="DF96" i="3"/>
  <c r="BG75" i="3"/>
  <c r="BA75" i="3"/>
  <c r="CD75" i="3"/>
  <c r="CE75" i="3"/>
  <c r="CF75" i="3"/>
  <c r="DA75" i="3"/>
  <c r="DB75" i="3"/>
  <c r="DC75" i="3"/>
  <c r="DA123" i="3"/>
  <c r="DB123" i="3"/>
  <c r="DC123" i="3"/>
  <c r="DA119" i="3"/>
  <c r="DB119" i="3"/>
  <c r="DC119" i="3"/>
  <c r="DA115" i="3"/>
  <c r="DB115" i="3"/>
  <c r="DC115" i="3"/>
  <c r="DA111" i="3"/>
  <c r="DB111" i="3"/>
  <c r="DC111" i="3"/>
  <c r="DA107" i="3"/>
  <c r="DB107" i="3"/>
  <c r="DC107" i="3"/>
  <c r="DA103" i="3"/>
  <c r="DB103" i="3"/>
  <c r="DC103" i="3"/>
  <c r="DA99" i="3"/>
  <c r="DB99" i="3"/>
  <c r="DC99" i="3"/>
  <c r="BH94" i="3"/>
  <c r="DG94" i="3"/>
  <c r="DH94" i="3"/>
  <c r="DI94" i="3"/>
  <c r="AC94" i="3"/>
  <c r="BH93" i="3"/>
  <c r="E92" i="3"/>
  <c r="E91" i="3"/>
  <c r="BG91" i="3"/>
  <c r="BA91" i="3"/>
  <c r="DG90" i="3"/>
  <c r="DH90" i="3"/>
  <c r="DI90" i="3"/>
  <c r="AZ90" i="3"/>
  <c r="AZ89" i="3"/>
  <c r="DJ89" i="3"/>
  <c r="DK89" i="3"/>
  <c r="DL89" i="3"/>
  <c r="CD89" i="3"/>
  <c r="CE89" i="3"/>
  <c r="CF89" i="3"/>
  <c r="DA89" i="3"/>
  <c r="DB89" i="3"/>
  <c r="DC89" i="3"/>
  <c r="E89" i="3"/>
  <c r="CD88" i="3"/>
  <c r="CE88" i="3"/>
  <c r="CF88" i="3"/>
  <c r="DA88" i="3"/>
  <c r="DB88" i="3"/>
  <c r="DC88" i="3"/>
  <c r="E88" i="3"/>
  <c r="DJ87" i="3"/>
  <c r="DK87" i="3"/>
  <c r="DL87" i="3"/>
  <c r="CD86" i="3"/>
  <c r="CE86" i="3"/>
  <c r="CF86" i="3"/>
  <c r="BH85" i="3"/>
  <c r="AZ85" i="3"/>
  <c r="DG85" i="3"/>
  <c r="DH85" i="3"/>
  <c r="DI85" i="3"/>
  <c r="AC85" i="3"/>
  <c r="AZ84" i="3"/>
  <c r="AC82" i="3"/>
  <c r="CX82" i="3"/>
  <c r="CY82" i="3"/>
  <c r="CZ82" i="3"/>
  <c r="CH82" i="3"/>
  <c r="CI82" i="3"/>
  <c r="CJ82" i="3"/>
  <c r="DD82" i="3"/>
  <c r="DE82" i="3"/>
  <c r="DF82" i="3"/>
  <c r="E79" i="3"/>
  <c r="AC75" i="3"/>
  <c r="CH75" i="3"/>
  <c r="CI75" i="3"/>
  <c r="CJ75" i="3"/>
  <c r="DD75" i="3"/>
  <c r="DE75" i="3"/>
  <c r="DF75" i="3"/>
  <c r="DG74" i="3"/>
  <c r="DH74" i="3"/>
  <c r="DI74" i="3"/>
  <c r="AZ74" i="3"/>
  <c r="DJ73" i="3"/>
  <c r="DK73" i="3"/>
  <c r="DL73" i="3"/>
  <c r="CD73" i="3"/>
  <c r="CE73" i="3"/>
  <c r="CF73" i="3"/>
  <c r="DA73" i="3"/>
  <c r="DB73" i="3"/>
  <c r="DC73" i="3"/>
  <c r="E73" i="3"/>
  <c r="CD72" i="3"/>
  <c r="CE72" i="3"/>
  <c r="CF72" i="3"/>
  <c r="DA72" i="3"/>
  <c r="DB72" i="3"/>
  <c r="DC72" i="3"/>
  <c r="E72" i="3"/>
  <c r="CD70" i="3"/>
  <c r="CE70" i="3"/>
  <c r="CF70" i="3"/>
  <c r="BH69" i="3"/>
  <c r="DG69" i="3"/>
  <c r="DH69" i="3"/>
  <c r="DI69" i="3"/>
  <c r="AC69" i="3"/>
  <c r="AC66" i="3"/>
  <c r="CH66" i="3"/>
  <c r="CI66" i="3"/>
  <c r="CJ66" i="3"/>
  <c r="DD66" i="3"/>
  <c r="DE66" i="3"/>
  <c r="DF66" i="3"/>
  <c r="AC63" i="3"/>
  <c r="CH63" i="3"/>
  <c r="CI63" i="3"/>
  <c r="CJ63" i="3"/>
  <c r="DD63" i="3"/>
  <c r="DE63" i="3"/>
  <c r="DF63" i="3"/>
  <c r="DG62" i="3"/>
  <c r="DH62" i="3"/>
  <c r="DI62" i="3"/>
  <c r="AZ62" i="3"/>
  <c r="CD62" i="3"/>
  <c r="CE62" i="3"/>
  <c r="CF62" i="3"/>
  <c r="DJ61" i="3"/>
  <c r="DK61" i="3"/>
  <c r="DL61" i="3"/>
  <c r="CD61" i="3"/>
  <c r="CE61" i="3"/>
  <c r="CF61" i="3"/>
  <c r="DA61" i="3"/>
  <c r="DB61" i="3"/>
  <c r="DC61" i="3"/>
  <c r="E61" i="3"/>
  <c r="AZ60" i="3"/>
  <c r="DJ60" i="3"/>
  <c r="DK60" i="3"/>
  <c r="DL60" i="3"/>
  <c r="DG60" i="3"/>
  <c r="DH60" i="3"/>
  <c r="DI60" i="3"/>
  <c r="AZ52" i="3"/>
  <c r="DJ52" i="3"/>
  <c r="DK52" i="3"/>
  <c r="DL52" i="3"/>
  <c r="DG52" i="3"/>
  <c r="DH52" i="3"/>
  <c r="DI52" i="3"/>
  <c r="BG43" i="3"/>
  <c r="BA43" i="3"/>
  <c r="CD43" i="3"/>
  <c r="CE43" i="3"/>
  <c r="CF43" i="3"/>
  <c r="DJ93" i="3"/>
  <c r="DK93" i="3"/>
  <c r="DL93" i="3"/>
  <c r="CD93" i="3"/>
  <c r="CE93" i="3"/>
  <c r="CF93" i="3"/>
  <c r="DA93" i="3"/>
  <c r="DB93" i="3"/>
  <c r="DC93" i="3"/>
  <c r="E93" i="3"/>
  <c r="AC91" i="3"/>
  <c r="CH91" i="3"/>
  <c r="CI91" i="3"/>
  <c r="CJ91" i="3"/>
  <c r="DD91" i="3"/>
  <c r="DE91" i="3"/>
  <c r="DF91" i="3"/>
  <c r="CD90" i="3"/>
  <c r="CE90" i="3"/>
  <c r="CF90" i="3"/>
  <c r="DA90" i="3"/>
  <c r="DB90" i="3"/>
  <c r="DC90" i="3"/>
  <c r="E90" i="3"/>
  <c r="CH89" i="3"/>
  <c r="CI89" i="3"/>
  <c r="CJ89" i="3"/>
  <c r="DD89" i="3"/>
  <c r="DE89" i="3"/>
  <c r="DF89" i="3"/>
  <c r="AC87" i="3"/>
  <c r="D87" i="3"/>
  <c r="CH87" i="3"/>
  <c r="CI87" i="3"/>
  <c r="CJ87" i="3"/>
  <c r="DD87" i="3"/>
  <c r="DE87" i="3"/>
  <c r="DF87" i="3"/>
  <c r="DG86" i="3"/>
  <c r="DH86" i="3"/>
  <c r="DI86" i="3"/>
  <c r="AZ86" i="3"/>
  <c r="DJ85" i="3"/>
  <c r="DK85" i="3"/>
  <c r="DL85" i="3"/>
  <c r="CD85" i="3"/>
  <c r="CE85" i="3"/>
  <c r="CF85" i="3"/>
  <c r="DA85" i="3"/>
  <c r="DB85" i="3"/>
  <c r="DC85" i="3"/>
  <c r="E85" i="3"/>
  <c r="CD84" i="3"/>
  <c r="CE84" i="3"/>
  <c r="CF84" i="3"/>
  <c r="DA84" i="3"/>
  <c r="DB84" i="3"/>
  <c r="DC84" i="3"/>
  <c r="E84" i="3"/>
  <c r="CD82" i="3"/>
  <c r="CE82" i="3"/>
  <c r="CF82" i="3"/>
  <c r="BH81" i="3"/>
  <c r="DG81" i="3"/>
  <c r="DH81" i="3"/>
  <c r="DI81" i="3"/>
  <c r="AC81" i="3"/>
  <c r="AC78" i="3"/>
  <c r="D78" i="3"/>
  <c r="CH78" i="3"/>
  <c r="CI78" i="3"/>
  <c r="CJ78" i="3"/>
  <c r="DD78" i="3"/>
  <c r="DE78" i="3"/>
  <c r="DF78" i="3"/>
  <c r="E75" i="3"/>
  <c r="DB71" i="3"/>
  <c r="DC71" i="3"/>
  <c r="AC71" i="3"/>
  <c r="D71" i="3"/>
  <c r="CH71" i="3"/>
  <c r="CI71" i="3"/>
  <c r="CJ71" i="3"/>
  <c r="DD71" i="3"/>
  <c r="DE71" i="3"/>
  <c r="DF71" i="3"/>
  <c r="DG70" i="3"/>
  <c r="DH70" i="3"/>
  <c r="DI70" i="3"/>
  <c r="AZ70" i="3"/>
  <c r="AZ69" i="3"/>
  <c r="DJ69" i="3"/>
  <c r="DK69" i="3"/>
  <c r="DL69" i="3"/>
  <c r="CD69" i="3"/>
  <c r="CE69" i="3"/>
  <c r="CF69" i="3"/>
  <c r="DA69" i="3"/>
  <c r="DB69" i="3"/>
  <c r="DC69" i="3"/>
  <c r="E69" i="3"/>
  <c r="CD68" i="3"/>
  <c r="CE68" i="3"/>
  <c r="CF68" i="3"/>
  <c r="DA68" i="3"/>
  <c r="DB68" i="3"/>
  <c r="DC68" i="3"/>
  <c r="E68" i="3"/>
  <c r="DJ67" i="3"/>
  <c r="DK67" i="3"/>
  <c r="DL67" i="3"/>
  <c r="DG67" i="3"/>
  <c r="DH67" i="3"/>
  <c r="DI67" i="3"/>
  <c r="CD66" i="3"/>
  <c r="CE66" i="3"/>
  <c r="CF66" i="3"/>
  <c r="BH65" i="3"/>
  <c r="DG65" i="3"/>
  <c r="DH65" i="3"/>
  <c r="DI65" i="3"/>
  <c r="AC65" i="3"/>
  <c r="E63" i="3"/>
  <c r="CD60" i="3"/>
  <c r="CE60" i="3"/>
  <c r="CF60" i="3"/>
  <c r="DA60" i="3"/>
  <c r="DB60" i="3"/>
  <c r="DC60" i="3"/>
  <c r="E60" i="3"/>
  <c r="DJ59" i="3"/>
  <c r="DK59" i="3"/>
  <c r="DL59" i="3"/>
  <c r="DG59" i="3"/>
  <c r="DH59" i="3"/>
  <c r="DI59" i="3"/>
  <c r="BG55" i="3"/>
  <c r="BA55" i="3"/>
  <c r="CD55" i="3"/>
  <c r="CE55" i="3"/>
  <c r="CF55" i="3"/>
  <c r="BG47" i="3"/>
  <c r="BA47" i="3"/>
  <c r="CD47" i="3"/>
  <c r="CE47" i="3"/>
  <c r="CF47" i="3"/>
  <c r="AC40" i="3"/>
  <c r="CH40" i="3"/>
  <c r="CI40" i="3"/>
  <c r="CJ40" i="3"/>
  <c r="DD40" i="3"/>
  <c r="DE40" i="3"/>
  <c r="DF40" i="3"/>
  <c r="CD94" i="3"/>
  <c r="CE94" i="3"/>
  <c r="CF94" i="3"/>
  <c r="DA94" i="3"/>
  <c r="DB94" i="3"/>
  <c r="DC94" i="3"/>
  <c r="E94" i="3"/>
  <c r="DD93" i="3"/>
  <c r="DE93" i="3"/>
  <c r="DF93" i="3"/>
  <c r="AZ92" i="3"/>
  <c r="DJ92" i="3"/>
  <c r="DK92" i="3"/>
  <c r="DL92" i="3"/>
  <c r="DG92" i="3"/>
  <c r="DH92" i="3"/>
  <c r="DI92" i="3"/>
  <c r="CH90" i="3"/>
  <c r="CI90" i="3"/>
  <c r="CJ90" i="3"/>
  <c r="DD90" i="3"/>
  <c r="DE90" i="3"/>
  <c r="DF90" i="3"/>
  <c r="E86" i="3"/>
  <c r="AC83" i="3"/>
  <c r="CX83" i="3"/>
  <c r="CY83" i="3"/>
  <c r="CZ83" i="3"/>
  <c r="CH83" i="3"/>
  <c r="CI83" i="3"/>
  <c r="CJ83" i="3"/>
  <c r="DD83" i="3"/>
  <c r="DE83" i="3"/>
  <c r="DF83" i="3"/>
  <c r="DG82" i="3"/>
  <c r="DH82" i="3"/>
  <c r="DI82" i="3"/>
  <c r="AZ82" i="3"/>
  <c r="AZ81" i="3"/>
  <c r="DJ81" i="3"/>
  <c r="DK81" i="3"/>
  <c r="DL81" i="3"/>
  <c r="CD81" i="3"/>
  <c r="CE81" i="3"/>
  <c r="CF81" i="3"/>
  <c r="DA81" i="3"/>
  <c r="DB81" i="3"/>
  <c r="DC81" i="3"/>
  <c r="E81" i="3"/>
  <c r="CD80" i="3"/>
  <c r="CE80" i="3"/>
  <c r="CF80" i="3"/>
  <c r="DA80" i="3"/>
  <c r="DB80" i="3"/>
  <c r="DC80" i="3"/>
  <c r="E80" i="3"/>
  <c r="DJ79" i="3"/>
  <c r="DK79" i="3"/>
  <c r="DL79" i="3"/>
  <c r="AZ76" i="3"/>
  <c r="AC74" i="3"/>
  <c r="D74" i="3"/>
  <c r="CH74" i="3"/>
  <c r="CI74" i="3"/>
  <c r="CJ74" i="3"/>
  <c r="DD74" i="3"/>
  <c r="DE74" i="3"/>
  <c r="DF74" i="3"/>
  <c r="AC67" i="3"/>
  <c r="CX67" i="3"/>
  <c r="CY67" i="3"/>
  <c r="CZ67" i="3"/>
  <c r="CH67" i="3"/>
  <c r="CI67" i="3"/>
  <c r="CJ67" i="3"/>
  <c r="DD67" i="3"/>
  <c r="DE67" i="3"/>
  <c r="DF67" i="3"/>
  <c r="AZ65" i="3"/>
  <c r="DJ65" i="3"/>
  <c r="DK65" i="3"/>
  <c r="DL65" i="3"/>
  <c r="CD65" i="3"/>
  <c r="CE65" i="3"/>
  <c r="CF65" i="3"/>
  <c r="DA65" i="3"/>
  <c r="DB65" i="3"/>
  <c r="DC65" i="3"/>
  <c r="E65" i="3"/>
  <c r="AC62" i="3"/>
  <c r="D62" i="3"/>
  <c r="CH62" i="3"/>
  <c r="CI62" i="3"/>
  <c r="CJ62" i="3"/>
  <c r="DD62" i="3"/>
  <c r="DE62" i="3"/>
  <c r="DF62" i="3"/>
  <c r="AC59" i="3"/>
  <c r="CX59" i="3"/>
  <c r="CY59" i="3"/>
  <c r="CZ59" i="3"/>
  <c r="CH59" i="3"/>
  <c r="CI59" i="3"/>
  <c r="CJ59" i="3"/>
  <c r="DD59" i="3"/>
  <c r="DE59" i="3"/>
  <c r="DF59" i="3"/>
  <c r="DG46" i="3"/>
  <c r="DH46" i="3"/>
  <c r="DI46" i="3"/>
  <c r="AZ46" i="3"/>
  <c r="CD42" i="3"/>
  <c r="CE42" i="3"/>
  <c r="CF42" i="3"/>
  <c r="DA42" i="3"/>
  <c r="DB42" i="3"/>
  <c r="DC42" i="3"/>
  <c r="E42" i="3"/>
  <c r="CD41" i="3"/>
  <c r="CE41" i="3"/>
  <c r="CF41" i="3"/>
  <c r="DA41" i="3"/>
  <c r="DB41" i="3"/>
  <c r="DC41" i="3"/>
  <c r="E41" i="3"/>
  <c r="CD34" i="3"/>
  <c r="CE34" i="3"/>
  <c r="CF34" i="3"/>
  <c r="DA34" i="3"/>
  <c r="DB34" i="3"/>
  <c r="DC34" i="3"/>
  <c r="CD32" i="3"/>
  <c r="CE32" i="3"/>
  <c r="CF32" i="3"/>
  <c r="DA32" i="3"/>
  <c r="DB32" i="3"/>
  <c r="DC32" i="3"/>
  <c r="BG32" i="3"/>
  <c r="BA32" i="3"/>
  <c r="E32" i="3"/>
  <c r="DG84" i="3"/>
  <c r="DH84" i="3"/>
  <c r="DI84" i="3"/>
  <c r="DA82" i="3"/>
  <c r="DB82" i="3"/>
  <c r="DC82" i="3"/>
  <c r="DA78" i="3"/>
  <c r="DB78" i="3"/>
  <c r="DC78" i="3"/>
  <c r="DG76" i="3"/>
  <c r="DH76" i="3"/>
  <c r="DI76" i="3"/>
  <c r="DA74" i="3"/>
  <c r="DB74" i="3"/>
  <c r="DC74" i="3"/>
  <c r="DG72" i="3"/>
  <c r="DH72" i="3"/>
  <c r="DI72" i="3"/>
  <c r="DA70" i="3"/>
  <c r="DB70" i="3"/>
  <c r="DC70" i="3"/>
  <c r="DG68" i="3"/>
  <c r="DH68" i="3"/>
  <c r="DI68" i="3"/>
  <c r="DA66" i="3"/>
  <c r="DB66" i="3"/>
  <c r="DC66" i="3"/>
  <c r="DA62" i="3"/>
  <c r="DB62" i="3"/>
  <c r="DC62" i="3"/>
  <c r="DA58" i="3"/>
  <c r="DB58" i="3"/>
  <c r="DC58" i="3"/>
  <c r="CD58" i="3"/>
  <c r="CE58" i="3"/>
  <c r="CF58" i="3"/>
  <c r="BH58" i="3"/>
  <c r="DG58" i="3"/>
  <c r="DH58" i="3"/>
  <c r="DI58" i="3"/>
  <c r="AZ57" i="3"/>
  <c r="CD57" i="3"/>
  <c r="CE57" i="3"/>
  <c r="CF57" i="3"/>
  <c r="DA57" i="3"/>
  <c r="DB57" i="3"/>
  <c r="DC57" i="3"/>
  <c r="E57" i="3"/>
  <c r="AC55" i="3"/>
  <c r="CH55" i="3"/>
  <c r="CI55" i="3"/>
  <c r="CJ55" i="3"/>
  <c r="DD55" i="3"/>
  <c r="DE55" i="3"/>
  <c r="DF55" i="3"/>
  <c r="E55" i="3"/>
  <c r="CH53" i="3"/>
  <c r="CI53" i="3"/>
  <c r="CJ53" i="3"/>
  <c r="AZ49" i="3"/>
  <c r="DJ49" i="3"/>
  <c r="DK49" i="3"/>
  <c r="DL49" i="3"/>
  <c r="CD49" i="3"/>
  <c r="CE49" i="3"/>
  <c r="CF49" i="3"/>
  <c r="DA49" i="3"/>
  <c r="DB49" i="3"/>
  <c r="DC49" i="3"/>
  <c r="E49" i="3"/>
  <c r="AC47" i="3"/>
  <c r="CH47" i="3"/>
  <c r="CI47" i="3"/>
  <c r="CJ47" i="3"/>
  <c r="DD47" i="3"/>
  <c r="DE47" i="3"/>
  <c r="DF47" i="3"/>
  <c r="CD45" i="3"/>
  <c r="CE45" i="3"/>
  <c r="CF45" i="3"/>
  <c r="DA45" i="3"/>
  <c r="DB45" i="3"/>
  <c r="DC45" i="3"/>
  <c r="E45" i="3"/>
  <c r="AC43" i="3"/>
  <c r="CH43" i="3"/>
  <c r="CI43" i="3"/>
  <c r="CJ43" i="3"/>
  <c r="DD43" i="3"/>
  <c r="DE43" i="3"/>
  <c r="DF43" i="3"/>
  <c r="E43" i="3"/>
  <c r="AC41" i="3"/>
  <c r="CH41" i="3"/>
  <c r="CI41" i="3"/>
  <c r="CJ41" i="3"/>
  <c r="DJ40" i="3"/>
  <c r="DK40" i="3"/>
  <c r="DL40" i="3"/>
  <c r="CH94" i="3"/>
  <c r="CI94" i="3"/>
  <c r="CJ94" i="3"/>
  <c r="AZ56" i="3"/>
  <c r="DJ56" i="3"/>
  <c r="DK56" i="3"/>
  <c r="DL56" i="3"/>
  <c r="DG56" i="3"/>
  <c r="DH56" i="3"/>
  <c r="DI56" i="3"/>
  <c r="BH53" i="3"/>
  <c r="AZ53" i="3"/>
  <c r="DG53" i="3"/>
  <c r="DH53" i="3"/>
  <c r="DI53" i="3"/>
  <c r="AC53" i="3"/>
  <c r="CD50" i="3"/>
  <c r="CE50" i="3"/>
  <c r="CF50" i="3"/>
  <c r="DA50" i="3"/>
  <c r="DB50" i="3"/>
  <c r="DC50" i="3"/>
  <c r="E50" i="3"/>
  <c r="AZ48" i="3"/>
  <c r="DJ48" i="3"/>
  <c r="DK48" i="3"/>
  <c r="DL48" i="3"/>
  <c r="DG48" i="3"/>
  <c r="DH48" i="3"/>
  <c r="DI48" i="3"/>
  <c r="E47" i="3"/>
  <c r="CD46" i="3"/>
  <c r="CE46" i="3"/>
  <c r="CF46" i="3"/>
  <c r="DA46" i="3"/>
  <c r="DB46" i="3"/>
  <c r="DC46" i="3"/>
  <c r="E46" i="3"/>
  <c r="AZ44" i="3"/>
  <c r="DJ44" i="3"/>
  <c r="DK44" i="3"/>
  <c r="DL44" i="3"/>
  <c r="DG44" i="3"/>
  <c r="DH44" i="3"/>
  <c r="DI44" i="3"/>
  <c r="CD39" i="3"/>
  <c r="CE39" i="3"/>
  <c r="CF39" i="3"/>
  <c r="DA39" i="3"/>
  <c r="DB39" i="3"/>
  <c r="DC39" i="3"/>
  <c r="E39" i="3"/>
  <c r="BG39" i="3"/>
  <c r="BA39" i="3"/>
  <c r="AC22" i="3"/>
  <c r="CH93" i="3"/>
  <c r="CI93" i="3"/>
  <c r="CJ93" i="3"/>
  <c r="DD85" i="3"/>
  <c r="DE85" i="3"/>
  <c r="DF85" i="3"/>
  <c r="CH85" i="3"/>
  <c r="CI85" i="3"/>
  <c r="CJ85" i="3"/>
  <c r="DD81" i="3"/>
  <c r="DE81" i="3"/>
  <c r="DF81" i="3"/>
  <c r="CH81" i="3"/>
  <c r="CI81" i="3"/>
  <c r="CJ81" i="3"/>
  <c r="DD77" i="3"/>
  <c r="DE77" i="3"/>
  <c r="DF77" i="3"/>
  <c r="CH77" i="3"/>
  <c r="CI77" i="3"/>
  <c r="CJ77" i="3"/>
  <c r="DD73" i="3"/>
  <c r="DE73" i="3"/>
  <c r="DF73" i="3"/>
  <c r="CH73" i="3"/>
  <c r="CI73" i="3"/>
  <c r="CJ73" i="3"/>
  <c r="DD69" i="3"/>
  <c r="DE69" i="3"/>
  <c r="DF69" i="3"/>
  <c r="CH69" i="3"/>
  <c r="CI69" i="3"/>
  <c r="CJ69" i="3"/>
  <c r="DD65" i="3"/>
  <c r="DE65" i="3"/>
  <c r="DF65" i="3"/>
  <c r="CH65" i="3"/>
  <c r="CI65" i="3"/>
  <c r="CJ65" i="3"/>
  <c r="DD61" i="3"/>
  <c r="DE61" i="3"/>
  <c r="DF61" i="3"/>
  <c r="CH61" i="3"/>
  <c r="CI61" i="3"/>
  <c r="CJ61" i="3"/>
  <c r="AC58" i="3"/>
  <c r="D58" i="3"/>
  <c r="CH57" i="3"/>
  <c r="CI57" i="3"/>
  <c r="CJ57" i="3"/>
  <c r="DG54" i="3"/>
  <c r="DH54" i="3"/>
  <c r="DI54" i="3"/>
  <c r="AZ54" i="3"/>
  <c r="DJ53" i="3"/>
  <c r="DK53" i="3"/>
  <c r="DL53" i="3"/>
  <c r="CD53" i="3"/>
  <c r="CE53" i="3"/>
  <c r="CF53" i="3"/>
  <c r="DA53" i="3"/>
  <c r="DB53" i="3"/>
  <c r="DC53" i="3"/>
  <c r="E53" i="3"/>
  <c r="CD51" i="3"/>
  <c r="CE51" i="3"/>
  <c r="CF51" i="3"/>
  <c r="AC51" i="3"/>
  <c r="CX51" i="3"/>
  <c r="CY51" i="3"/>
  <c r="CZ51" i="3"/>
  <c r="CH51" i="3"/>
  <c r="CI51" i="3"/>
  <c r="CJ51" i="3"/>
  <c r="DD51" i="3"/>
  <c r="DE51" i="3"/>
  <c r="DF51" i="3"/>
  <c r="CH49" i="3"/>
  <c r="CI49" i="3"/>
  <c r="CJ49" i="3"/>
  <c r="CH45" i="3"/>
  <c r="CI45" i="3"/>
  <c r="CJ45" i="3"/>
  <c r="DG42" i="3"/>
  <c r="DH42" i="3"/>
  <c r="DI42" i="3"/>
  <c r="AZ42" i="3"/>
  <c r="CH39" i="3"/>
  <c r="CI39" i="3"/>
  <c r="CJ39" i="3"/>
  <c r="AC39" i="3"/>
  <c r="DJ38" i="3"/>
  <c r="DK38" i="3"/>
  <c r="DL38" i="3"/>
  <c r="CH34" i="3"/>
  <c r="CI34" i="3"/>
  <c r="CJ34" i="3"/>
  <c r="CD31" i="3"/>
  <c r="CE31" i="3"/>
  <c r="CF31" i="3"/>
  <c r="DA31" i="3"/>
  <c r="DB31" i="3"/>
  <c r="DC31" i="3"/>
  <c r="E31" i="3"/>
  <c r="BG31" i="3"/>
  <c r="BA31" i="3"/>
  <c r="AZ41" i="3"/>
  <c r="DJ41" i="3"/>
  <c r="DK41" i="3"/>
  <c r="DL41" i="3"/>
  <c r="DD38" i="3"/>
  <c r="DE38" i="3"/>
  <c r="DF38" i="3"/>
  <c r="DD35" i="3"/>
  <c r="DE35" i="3"/>
  <c r="DF35" i="3"/>
  <c r="CD33" i="3"/>
  <c r="CE33" i="3"/>
  <c r="CF33" i="3"/>
  <c r="DA33" i="3"/>
  <c r="DB33" i="3"/>
  <c r="DC33" i="3"/>
  <c r="E33" i="3"/>
  <c r="CD19" i="3"/>
  <c r="CE19" i="3"/>
  <c r="CF19" i="3"/>
  <c r="DA19" i="3"/>
  <c r="DB19" i="3"/>
  <c r="DC19" i="3"/>
  <c r="E19" i="3"/>
  <c r="BG19" i="3"/>
  <c r="BA19" i="3"/>
  <c r="E56" i="3"/>
  <c r="DD54" i="3"/>
  <c r="DE54" i="3"/>
  <c r="DF54" i="3"/>
  <c r="CH54" i="3"/>
  <c r="CI54" i="3"/>
  <c r="CJ54" i="3"/>
  <c r="E52" i="3"/>
  <c r="DD50" i="3"/>
  <c r="DE50" i="3"/>
  <c r="DF50" i="3"/>
  <c r="CH50" i="3"/>
  <c r="CI50" i="3"/>
  <c r="CJ50" i="3"/>
  <c r="E48" i="3"/>
  <c r="DD46" i="3"/>
  <c r="DE46" i="3"/>
  <c r="DF46" i="3"/>
  <c r="CH46" i="3"/>
  <c r="CI46" i="3"/>
  <c r="CJ46" i="3"/>
  <c r="E44" i="3"/>
  <c r="DD42" i="3"/>
  <c r="DE42" i="3"/>
  <c r="DF42" i="3"/>
  <c r="CH42" i="3"/>
  <c r="CI42" i="3"/>
  <c r="CJ42" i="3"/>
  <c r="DG41" i="3"/>
  <c r="DH41" i="3"/>
  <c r="DI41" i="3"/>
  <c r="E40" i="3"/>
  <c r="CD35" i="3"/>
  <c r="CE35" i="3"/>
  <c r="CF35" i="3"/>
  <c r="DA35" i="3"/>
  <c r="DB35" i="3"/>
  <c r="DC35" i="3"/>
  <c r="E35" i="3"/>
  <c r="BG35" i="3"/>
  <c r="BA35" i="3"/>
  <c r="CD23" i="3"/>
  <c r="CE23" i="3"/>
  <c r="CF23" i="3"/>
  <c r="DA23" i="3"/>
  <c r="DB23" i="3"/>
  <c r="DC23" i="3"/>
  <c r="E23" i="3"/>
  <c r="BG23" i="3"/>
  <c r="BA23" i="3"/>
  <c r="E16" i="3"/>
  <c r="AC15" i="3"/>
  <c r="CH15" i="3"/>
  <c r="CI15" i="3"/>
  <c r="CJ15" i="3"/>
  <c r="DD15" i="3"/>
  <c r="DE15" i="3"/>
  <c r="DF15" i="3"/>
  <c r="E13" i="3"/>
  <c r="AZ10" i="3"/>
  <c r="DJ10" i="3"/>
  <c r="DK10" i="3"/>
  <c r="DL10" i="3"/>
  <c r="DG10" i="3"/>
  <c r="DH10" i="3"/>
  <c r="DI10" i="3"/>
  <c r="BG7" i="3"/>
  <c r="BA7" i="3"/>
  <c r="E7" i="3"/>
  <c r="CD7" i="3"/>
  <c r="CE7" i="3"/>
  <c r="CF7" i="3"/>
  <c r="DA7" i="3"/>
  <c r="DB7" i="3"/>
  <c r="DC7" i="3"/>
  <c r="AC6" i="3"/>
  <c r="DD57" i="3"/>
  <c r="DE57" i="3"/>
  <c r="DF57" i="3"/>
  <c r="DA56" i="3"/>
  <c r="DB56" i="3"/>
  <c r="DC56" i="3"/>
  <c r="DD53" i="3"/>
  <c r="DE53" i="3"/>
  <c r="DF53" i="3"/>
  <c r="DA52" i="3"/>
  <c r="DB52" i="3"/>
  <c r="DC52" i="3"/>
  <c r="DD49" i="3"/>
  <c r="DE49" i="3"/>
  <c r="DF49" i="3"/>
  <c r="DA48" i="3"/>
  <c r="DB48" i="3"/>
  <c r="DC48" i="3"/>
  <c r="DD45" i="3"/>
  <c r="DE45" i="3"/>
  <c r="DF45" i="3"/>
  <c r="DA44" i="3"/>
  <c r="DB44" i="3"/>
  <c r="DC44" i="3"/>
  <c r="CD40" i="3"/>
  <c r="CE40" i="3"/>
  <c r="CF40" i="3"/>
  <c r="BH40" i="3"/>
  <c r="BH38" i="3"/>
  <c r="AZ38" i="3"/>
  <c r="BH36" i="3"/>
  <c r="DD34" i="3"/>
  <c r="DE34" i="3"/>
  <c r="DF34" i="3"/>
  <c r="DJ34" i="3"/>
  <c r="DK34" i="3"/>
  <c r="DL34" i="3"/>
  <c r="DG34" i="3"/>
  <c r="DH34" i="3"/>
  <c r="DI34" i="3"/>
  <c r="AC33" i="3"/>
  <c r="CH33" i="3"/>
  <c r="CI33" i="3"/>
  <c r="CJ33" i="3"/>
  <c r="DD33" i="3"/>
  <c r="DE33" i="3"/>
  <c r="DF33" i="3"/>
  <c r="CD27" i="3"/>
  <c r="CE27" i="3"/>
  <c r="CF27" i="3"/>
  <c r="DA27" i="3"/>
  <c r="DB27" i="3"/>
  <c r="DC27" i="3"/>
  <c r="E27" i="3"/>
  <c r="BG27" i="3"/>
  <c r="BA27" i="3"/>
  <c r="E38" i="3"/>
  <c r="AC37" i="3"/>
  <c r="D37" i="3"/>
  <c r="AC36" i="3"/>
  <c r="E34" i="3"/>
  <c r="BH33" i="3"/>
  <c r="AZ33" i="3"/>
  <c r="BH32" i="3"/>
  <c r="AZ30" i="3"/>
  <c r="DJ30" i="3"/>
  <c r="DK30" i="3"/>
  <c r="DL30" i="3"/>
  <c r="DG30" i="3"/>
  <c r="DH30" i="3"/>
  <c r="DI30" i="3"/>
  <c r="DJ28" i="3"/>
  <c r="DK28" i="3"/>
  <c r="DL28" i="3"/>
  <c r="AC28" i="3"/>
  <c r="CH28" i="3"/>
  <c r="CI28" i="3"/>
  <c r="CJ28" i="3"/>
  <c r="DD28" i="3"/>
  <c r="DE28" i="3"/>
  <c r="DF28" i="3"/>
  <c r="DJ24" i="3"/>
  <c r="DK24" i="3"/>
  <c r="DL24" i="3"/>
  <c r="AC24" i="3"/>
  <c r="CH24" i="3"/>
  <c r="CI24" i="3"/>
  <c r="CJ24" i="3"/>
  <c r="DD24" i="3"/>
  <c r="DE24" i="3"/>
  <c r="DF24" i="3"/>
  <c r="DJ20" i="3"/>
  <c r="DK20" i="3"/>
  <c r="DL20" i="3"/>
  <c r="AC20" i="3"/>
  <c r="CH20" i="3"/>
  <c r="CI20" i="3"/>
  <c r="CJ20" i="3"/>
  <c r="DD20" i="3"/>
  <c r="DE20" i="3"/>
  <c r="DF20" i="3"/>
  <c r="AZ18" i="3"/>
  <c r="DJ18" i="3"/>
  <c r="DK18" i="3"/>
  <c r="DL18" i="3"/>
  <c r="DG18" i="3"/>
  <c r="DH18" i="3"/>
  <c r="DI18" i="3"/>
  <c r="BG3" i="3"/>
  <c r="BA3" i="3"/>
  <c r="E3" i="3"/>
  <c r="DA3" i="3"/>
  <c r="DB3" i="3"/>
  <c r="DC3" i="3"/>
  <c r="CD3" i="3"/>
  <c r="CE3" i="3"/>
  <c r="CF3" i="3"/>
  <c r="CH2" i="3"/>
  <c r="CI2" i="3"/>
  <c r="CJ2" i="3"/>
  <c r="DD2" i="3"/>
  <c r="DE2" i="3"/>
  <c r="DF2" i="3"/>
  <c r="DD30" i="3"/>
  <c r="DE30" i="3"/>
  <c r="DF30" i="3"/>
  <c r="DB29" i="3"/>
  <c r="DC29" i="3"/>
  <c r="CX29" i="3"/>
  <c r="CY29" i="3"/>
  <c r="CZ29" i="3"/>
  <c r="DD26" i="3"/>
  <c r="DE26" i="3"/>
  <c r="DF26" i="3"/>
  <c r="DB25" i="3"/>
  <c r="DC25" i="3"/>
  <c r="CX25" i="3"/>
  <c r="CY25" i="3"/>
  <c r="CZ25" i="3"/>
  <c r="DD22" i="3"/>
  <c r="DE22" i="3"/>
  <c r="DF22" i="3"/>
  <c r="DB21" i="3"/>
  <c r="DC21" i="3"/>
  <c r="DD18" i="3"/>
  <c r="DE18" i="3"/>
  <c r="DF18" i="3"/>
  <c r="DB17" i="3"/>
  <c r="DC17" i="3"/>
  <c r="CH16" i="3"/>
  <c r="CI16" i="3"/>
  <c r="CJ16" i="3"/>
  <c r="DD16" i="3"/>
  <c r="DE16" i="3"/>
  <c r="DF16" i="3"/>
  <c r="CD15" i="3"/>
  <c r="CE15" i="3"/>
  <c r="CF15" i="3"/>
  <c r="DA15" i="3"/>
  <c r="DB15" i="3"/>
  <c r="DC15" i="3"/>
  <c r="E15" i="3"/>
  <c r="BG15" i="3"/>
  <c r="BA15" i="3"/>
  <c r="AC12" i="3"/>
  <c r="E12" i="3"/>
  <c r="DA12" i="3"/>
  <c r="DB12" i="3"/>
  <c r="DC12" i="3"/>
  <c r="CD12" i="3"/>
  <c r="CE12" i="3"/>
  <c r="CF12" i="3"/>
  <c r="CD30" i="3"/>
  <c r="CE30" i="3"/>
  <c r="CF30" i="3"/>
  <c r="DA30" i="3"/>
  <c r="DB30" i="3"/>
  <c r="DC30" i="3"/>
  <c r="E30" i="3"/>
  <c r="DJ29" i="3"/>
  <c r="DK29" i="3"/>
  <c r="DL29" i="3"/>
  <c r="E28" i="3"/>
  <c r="CD26" i="3"/>
  <c r="CE26" i="3"/>
  <c r="CF26" i="3"/>
  <c r="DA26" i="3"/>
  <c r="DB26" i="3"/>
  <c r="DC26" i="3"/>
  <c r="E26" i="3"/>
  <c r="DJ25" i="3"/>
  <c r="DK25" i="3"/>
  <c r="DL25" i="3"/>
  <c r="DG25" i="3"/>
  <c r="DH25" i="3"/>
  <c r="DI25" i="3"/>
  <c r="E24" i="3"/>
  <c r="CD22" i="3"/>
  <c r="CE22" i="3"/>
  <c r="CF22" i="3"/>
  <c r="DA22" i="3"/>
  <c r="DB22" i="3"/>
  <c r="DC22" i="3"/>
  <c r="E22" i="3"/>
  <c r="E20" i="3"/>
  <c r="BH19" i="3"/>
  <c r="CD18" i="3"/>
  <c r="CE18" i="3"/>
  <c r="CF18" i="3"/>
  <c r="DA18" i="3"/>
  <c r="DB18" i="3"/>
  <c r="DC18" i="3"/>
  <c r="E18" i="3"/>
  <c r="DG17" i="3"/>
  <c r="DH17" i="3"/>
  <c r="DI17" i="3"/>
  <c r="DD14" i="3"/>
  <c r="DE14" i="3"/>
  <c r="DF14" i="3"/>
  <c r="DG14" i="3"/>
  <c r="DH14" i="3"/>
  <c r="DI14" i="3"/>
  <c r="BG13" i="3"/>
  <c r="BA13" i="3"/>
  <c r="DA13" i="3"/>
  <c r="DB13" i="3"/>
  <c r="DC13" i="3"/>
  <c r="AC11" i="3"/>
  <c r="CH11" i="3"/>
  <c r="CI11" i="3"/>
  <c r="CJ11" i="3"/>
  <c r="DD11" i="3"/>
  <c r="DE11" i="3"/>
  <c r="DF11" i="3"/>
  <c r="DD36" i="3"/>
  <c r="DE36" i="3"/>
  <c r="DF36" i="3"/>
  <c r="CH36" i="3"/>
  <c r="CI36" i="3"/>
  <c r="CJ36" i="3"/>
  <c r="DD32" i="3"/>
  <c r="DE32" i="3"/>
  <c r="DF32" i="3"/>
  <c r="CH32" i="3"/>
  <c r="CI32" i="3"/>
  <c r="CJ32" i="3"/>
  <c r="BH31" i="3"/>
  <c r="AC31" i="3"/>
  <c r="CH31" i="3"/>
  <c r="CI31" i="3"/>
  <c r="CJ31" i="3"/>
  <c r="DD31" i="3"/>
  <c r="DE31" i="3"/>
  <c r="DF31" i="3"/>
  <c r="CH29" i="3"/>
  <c r="CI29" i="3"/>
  <c r="CJ29" i="3"/>
  <c r="BH28" i="3"/>
  <c r="BH27" i="3"/>
  <c r="CH27" i="3"/>
  <c r="CI27" i="3"/>
  <c r="CJ27" i="3"/>
  <c r="DD27" i="3"/>
  <c r="DE27" i="3"/>
  <c r="DF27" i="3"/>
  <c r="CH25" i="3"/>
  <c r="CI25" i="3"/>
  <c r="CJ25" i="3"/>
  <c r="BH24" i="3"/>
  <c r="AZ24" i="3"/>
  <c r="BH23" i="3"/>
  <c r="CH23" i="3"/>
  <c r="CI23" i="3"/>
  <c r="CJ23" i="3"/>
  <c r="DD23" i="3"/>
  <c r="DE23" i="3"/>
  <c r="DF23" i="3"/>
  <c r="CH21" i="3"/>
  <c r="CI21" i="3"/>
  <c r="CJ21" i="3"/>
  <c r="E21" i="3"/>
  <c r="BH20" i="3"/>
  <c r="AZ20" i="3"/>
  <c r="AC19" i="3"/>
  <c r="CH19" i="3"/>
  <c r="CI19" i="3"/>
  <c r="CJ19" i="3"/>
  <c r="DD19" i="3"/>
  <c r="DE19" i="3"/>
  <c r="DF19" i="3"/>
  <c r="CH17" i="3"/>
  <c r="CI17" i="3"/>
  <c r="CJ17" i="3"/>
  <c r="E17" i="3"/>
  <c r="BH16" i="3"/>
  <c r="AZ16" i="3"/>
  <c r="AC14" i="3"/>
  <c r="E14" i="3"/>
  <c r="DA14" i="3"/>
  <c r="DB14" i="3"/>
  <c r="DC14" i="3"/>
  <c r="CD14" i="3"/>
  <c r="CE14" i="3"/>
  <c r="CF14" i="3"/>
  <c r="BG11" i="3"/>
  <c r="BA11" i="3"/>
  <c r="E11" i="3"/>
  <c r="CD11" i="3"/>
  <c r="CE11" i="3"/>
  <c r="CF11" i="3"/>
  <c r="DA11" i="3"/>
  <c r="DB11" i="3"/>
  <c r="DC11" i="3"/>
  <c r="DJ6" i="3"/>
  <c r="DK6" i="3"/>
  <c r="DL6" i="3"/>
  <c r="DG6" i="3"/>
  <c r="DH6" i="3"/>
  <c r="DI6" i="3"/>
  <c r="AC16" i="3"/>
  <c r="AC13" i="3"/>
  <c r="CH13" i="3"/>
  <c r="CI13" i="3"/>
  <c r="CJ13" i="3"/>
  <c r="DD13" i="3"/>
  <c r="DE13" i="3"/>
  <c r="DF13" i="3"/>
  <c r="AC10" i="3"/>
  <c r="D10" i="3"/>
  <c r="CH8" i="3"/>
  <c r="CI8" i="3"/>
  <c r="CJ8" i="3"/>
  <c r="DG8" i="3"/>
  <c r="DH8" i="3"/>
  <c r="DI8" i="3"/>
  <c r="E4" i="3"/>
  <c r="DA4" i="3"/>
  <c r="DB4" i="3"/>
  <c r="DC4" i="3"/>
  <c r="AC3" i="3"/>
  <c r="CH3" i="3"/>
  <c r="CI3" i="3"/>
  <c r="CJ3" i="3"/>
  <c r="DD3" i="3"/>
  <c r="DE3" i="3"/>
  <c r="DF3" i="3"/>
  <c r="AC2" i="3"/>
  <c r="CH12" i="3"/>
  <c r="CI12" i="3"/>
  <c r="CJ12" i="3"/>
  <c r="AZ12" i="3"/>
  <c r="DD9" i="3"/>
  <c r="DE9" i="3"/>
  <c r="DF9" i="3"/>
  <c r="AC9" i="3"/>
  <c r="E8" i="3"/>
  <c r="DA8" i="3"/>
  <c r="DB8" i="3"/>
  <c r="DC8" i="3"/>
  <c r="AC7" i="3"/>
  <c r="CH7" i="3"/>
  <c r="CI7" i="3"/>
  <c r="CJ7" i="3"/>
  <c r="DD7" i="3"/>
  <c r="DE7" i="3"/>
  <c r="DF7" i="3"/>
  <c r="DD6" i="3"/>
  <c r="DE6" i="3"/>
  <c r="DF6" i="3"/>
  <c r="AZ2" i="3"/>
  <c r="DG2" i="3"/>
  <c r="DH2" i="3"/>
  <c r="DI2" i="3"/>
  <c r="DJ2" i="3"/>
  <c r="DK2" i="3"/>
  <c r="DL2" i="3"/>
  <c r="BH11" i="3"/>
  <c r="CD10" i="3"/>
  <c r="CE10" i="3"/>
  <c r="CF10" i="3"/>
  <c r="DA10" i="3"/>
  <c r="DB10" i="3"/>
  <c r="DC10" i="3"/>
  <c r="BH7" i="3"/>
  <c r="CD6" i="3"/>
  <c r="CE6" i="3"/>
  <c r="CF6" i="3"/>
  <c r="DA6" i="3"/>
  <c r="DB6" i="3"/>
  <c r="DC6" i="3"/>
  <c r="CD2" i="3"/>
  <c r="CE2" i="3"/>
  <c r="CF2" i="3"/>
  <c r="DA2" i="3"/>
  <c r="DB2" i="3"/>
  <c r="DC2" i="3"/>
  <c r="E9" i="3"/>
  <c r="E5" i="3"/>
  <c r="E2" i="3"/>
  <c r="CX130" i="1"/>
  <c r="CY130" i="1"/>
  <c r="CZ130" i="1"/>
  <c r="D130" i="1"/>
  <c r="D118" i="1"/>
  <c r="CX118" i="1"/>
  <c r="CY118" i="1"/>
  <c r="CZ118" i="1"/>
  <c r="D128" i="1"/>
  <c r="CX128" i="1"/>
  <c r="CY128" i="1"/>
  <c r="CZ128" i="1"/>
  <c r="AZ126" i="1"/>
  <c r="DJ126" i="1"/>
  <c r="DK126" i="1"/>
  <c r="DL126" i="1"/>
  <c r="D124" i="1"/>
  <c r="CX124" i="1"/>
  <c r="CY124" i="1"/>
  <c r="CZ124" i="1"/>
  <c r="CX126" i="1"/>
  <c r="CY126" i="1"/>
  <c r="CZ126" i="1"/>
  <c r="D126" i="1"/>
  <c r="DJ121" i="1"/>
  <c r="DK121" i="1"/>
  <c r="DL121" i="1"/>
  <c r="D116" i="1"/>
  <c r="CX116" i="1"/>
  <c r="CY116" i="1"/>
  <c r="CZ116" i="1"/>
  <c r="DA130" i="1"/>
  <c r="DB130" i="1"/>
  <c r="DC130" i="1"/>
  <c r="CD130" i="1"/>
  <c r="CE130" i="1"/>
  <c r="CF130" i="1"/>
  <c r="E129" i="1"/>
  <c r="BG128" i="1"/>
  <c r="BA128" i="1"/>
  <c r="DD127" i="1"/>
  <c r="DE127" i="1"/>
  <c r="DF127" i="1"/>
  <c r="CH127" i="1"/>
  <c r="CI127" i="1"/>
  <c r="CJ127" i="1"/>
  <c r="DA126" i="1"/>
  <c r="DB126" i="1"/>
  <c r="DC126" i="1"/>
  <c r="DJ125" i="1"/>
  <c r="DK125" i="1"/>
  <c r="DL125" i="1"/>
  <c r="CD125" i="1"/>
  <c r="CE125" i="1"/>
  <c r="CF125" i="1"/>
  <c r="BH125" i="1"/>
  <c r="E125" i="1"/>
  <c r="DD124" i="1"/>
  <c r="DE124" i="1"/>
  <c r="DF124" i="1"/>
  <c r="CD124" i="1"/>
  <c r="CE124" i="1"/>
  <c r="CF124" i="1"/>
  <c r="E123" i="1"/>
  <c r="DG122" i="1"/>
  <c r="DH122" i="1"/>
  <c r="DI122" i="1"/>
  <c r="CD121" i="1"/>
  <c r="CE121" i="1"/>
  <c r="CF121" i="1"/>
  <c r="BH121" i="1"/>
  <c r="DG121" i="1"/>
  <c r="DH121" i="1"/>
  <c r="DI121" i="1"/>
  <c r="DD120" i="1"/>
  <c r="DE120" i="1"/>
  <c r="DF120" i="1"/>
  <c r="AC120" i="1"/>
  <c r="D120" i="1"/>
  <c r="AC119" i="1"/>
  <c r="CH119" i="1"/>
  <c r="CI119" i="1"/>
  <c r="CJ119" i="1"/>
  <c r="DD119" i="1"/>
  <c r="DE119" i="1"/>
  <c r="DF119" i="1"/>
  <c r="DG116" i="1"/>
  <c r="DH116" i="1"/>
  <c r="DI116" i="1"/>
  <c r="AZ116" i="1"/>
  <c r="BH115" i="1"/>
  <c r="AZ115" i="1"/>
  <c r="AC115" i="1"/>
  <c r="DD114" i="1"/>
  <c r="DE114" i="1"/>
  <c r="DF114" i="1"/>
  <c r="CH114" i="1"/>
  <c r="CI114" i="1"/>
  <c r="CJ114" i="1"/>
  <c r="E113" i="1"/>
  <c r="CD110" i="1"/>
  <c r="CE110" i="1"/>
  <c r="CF110" i="1"/>
  <c r="DA110" i="1"/>
  <c r="DB110" i="1"/>
  <c r="DC110" i="1"/>
  <c r="E110" i="1"/>
  <c r="DG109" i="1"/>
  <c r="DH109" i="1"/>
  <c r="DI109" i="1"/>
  <c r="BH107" i="1"/>
  <c r="DG107" i="1"/>
  <c r="DH107" i="1"/>
  <c r="DI107" i="1"/>
  <c r="AC107" i="1"/>
  <c r="DD106" i="1"/>
  <c r="DE106" i="1"/>
  <c r="DF106" i="1"/>
  <c r="CH106" i="1"/>
  <c r="CI106" i="1"/>
  <c r="CJ106" i="1"/>
  <c r="E105" i="1"/>
  <c r="AZ102" i="1"/>
  <c r="DJ102" i="1"/>
  <c r="DK102" i="1"/>
  <c r="DL102" i="1"/>
  <c r="DG102" i="1"/>
  <c r="DH102" i="1"/>
  <c r="DI102" i="1"/>
  <c r="DG99" i="1"/>
  <c r="DH99" i="1"/>
  <c r="DI99" i="1"/>
  <c r="AZ99" i="1"/>
  <c r="DJ99" i="1"/>
  <c r="DK99" i="1"/>
  <c r="DL99" i="1"/>
  <c r="AZ92" i="1"/>
  <c r="DJ92" i="1"/>
  <c r="DK92" i="1"/>
  <c r="DL92" i="1"/>
  <c r="DG92" i="1"/>
  <c r="DH92" i="1"/>
  <c r="DI92" i="1"/>
  <c r="DJ89" i="1"/>
  <c r="DK89" i="1"/>
  <c r="DL89" i="1"/>
  <c r="D84" i="1"/>
  <c r="DD130" i="1"/>
  <c r="DE130" i="1"/>
  <c r="DF130" i="1"/>
  <c r="CH130" i="1"/>
  <c r="CI130" i="1"/>
  <c r="CJ130" i="1"/>
  <c r="DA129" i="1"/>
  <c r="DB129" i="1"/>
  <c r="DC129" i="1"/>
  <c r="E127" i="1"/>
  <c r="CD122" i="1"/>
  <c r="CE122" i="1"/>
  <c r="CF122" i="1"/>
  <c r="DA122" i="1"/>
  <c r="DB122" i="1"/>
  <c r="DC122" i="1"/>
  <c r="AC121" i="1"/>
  <c r="CH121" i="1"/>
  <c r="CI121" i="1"/>
  <c r="CJ121" i="1"/>
  <c r="DD121" i="1"/>
  <c r="DE121" i="1"/>
  <c r="DF121" i="1"/>
  <c r="CD120" i="1"/>
  <c r="CE120" i="1"/>
  <c r="CF120" i="1"/>
  <c r="E119" i="1"/>
  <c r="AZ118" i="1"/>
  <c r="DG118" i="1"/>
  <c r="DH118" i="1"/>
  <c r="DI118" i="1"/>
  <c r="DJ115" i="1"/>
  <c r="DK115" i="1"/>
  <c r="DL115" i="1"/>
  <c r="E115" i="1"/>
  <c r="DJ114" i="1"/>
  <c r="DK114" i="1"/>
  <c r="DL114" i="1"/>
  <c r="AC112" i="1"/>
  <c r="D112" i="1"/>
  <c r="CH112" i="1"/>
  <c r="CI112" i="1"/>
  <c r="CJ112" i="1"/>
  <c r="DD112" i="1"/>
  <c r="DE112" i="1"/>
  <c r="DF112" i="1"/>
  <c r="DA109" i="1"/>
  <c r="DB109" i="1"/>
  <c r="DC109" i="1"/>
  <c r="CD109" i="1"/>
  <c r="CE109" i="1"/>
  <c r="CF109" i="1"/>
  <c r="AC109" i="1"/>
  <c r="CH109" i="1"/>
  <c r="CI109" i="1"/>
  <c r="CJ109" i="1"/>
  <c r="DD109" i="1"/>
  <c r="DE109" i="1"/>
  <c r="DF109" i="1"/>
  <c r="DG108" i="1"/>
  <c r="DH108" i="1"/>
  <c r="DI108" i="1"/>
  <c r="AZ108" i="1"/>
  <c r="CD108" i="1"/>
  <c r="CE108" i="1"/>
  <c r="CF108" i="1"/>
  <c r="AZ107" i="1"/>
  <c r="DJ107" i="1"/>
  <c r="DK107" i="1"/>
  <c r="DL107" i="1"/>
  <c r="CD107" i="1"/>
  <c r="CE107" i="1"/>
  <c r="CF107" i="1"/>
  <c r="DA107" i="1"/>
  <c r="DB107" i="1"/>
  <c r="DC107" i="1"/>
  <c r="E107" i="1"/>
  <c r="AZ106" i="1"/>
  <c r="DJ106" i="1"/>
  <c r="DK106" i="1"/>
  <c r="DL106" i="1"/>
  <c r="DG106" i="1"/>
  <c r="DH106" i="1"/>
  <c r="DI106" i="1"/>
  <c r="AC104" i="1"/>
  <c r="D104" i="1"/>
  <c r="CH104" i="1"/>
  <c r="CI104" i="1"/>
  <c r="CJ104" i="1"/>
  <c r="DD104" i="1"/>
  <c r="DE104" i="1"/>
  <c r="DF104" i="1"/>
  <c r="D101" i="1"/>
  <c r="CX101" i="1"/>
  <c r="CY101" i="1"/>
  <c r="CZ101" i="1"/>
  <c r="AZ97" i="1"/>
  <c r="DJ97" i="1"/>
  <c r="DK97" i="1"/>
  <c r="DL97" i="1"/>
  <c r="DG97" i="1"/>
  <c r="DH97" i="1"/>
  <c r="DI97" i="1"/>
  <c r="D93" i="1"/>
  <c r="CX93" i="1"/>
  <c r="CY93" i="1"/>
  <c r="CZ93" i="1"/>
  <c r="AC125" i="1"/>
  <c r="CH125" i="1"/>
  <c r="CI125" i="1"/>
  <c r="CJ125" i="1"/>
  <c r="DD125" i="1"/>
  <c r="DE125" i="1"/>
  <c r="DF125" i="1"/>
  <c r="AZ124" i="1"/>
  <c r="E121" i="1"/>
  <c r="CD118" i="1"/>
  <c r="CE118" i="1"/>
  <c r="CF118" i="1"/>
  <c r="DA118" i="1"/>
  <c r="DB118" i="1"/>
  <c r="DC118" i="1"/>
  <c r="AC117" i="1"/>
  <c r="CH117" i="1"/>
  <c r="CI117" i="1"/>
  <c r="CJ117" i="1"/>
  <c r="DD117" i="1"/>
  <c r="DE117" i="1"/>
  <c r="DF117" i="1"/>
  <c r="CD114" i="1"/>
  <c r="CE114" i="1"/>
  <c r="CF114" i="1"/>
  <c r="DA114" i="1"/>
  <c r="DB114" i="1"/>
  <c r="DC114" i="1"/>
  <c r="E114" i="1"/>
  <c r="CD106" i="1"/>
  <c r="CE106" i="1"/>
  <c r="CF106" i="1"/>
  <c r="DA106" i="1"/>
  <c r="DB106" i="1"/>
  <c r="DC106" i="1"/>
  <c r="E106" i="1"/>
  <c r="DJ105" i="1"/>
  <c r="DK105" i="1"/>
  <c r="DL105" i="1"/>
  <c r="DG105" i="1"/>
  <c r="DH105" i="1"/>
  <c r="DI105" i="1"/>
  <c r="BH103" i="1"/>
  <c r="DG103" i="1"/>
  <c r="DH103" i="1"/>
  <c r="DI103" i="1"/>
  <c r="AC103" i="1"/>
  <c r="AZ98" i="1"/>
  <c r="DJ98" i="1"/>
  <c r="DK98" i="1"/>
  <c r="DL98" i="1"/>
  <c r="DG98" i="1"/>
  <c r="DH98" i="1"/>
  <c r="DI98" i="1"/>
  <c r="DG95" i="1"/>
  <c r="DH95" i="1"/>
  <c r="DI95" i="1"/>
  <c r="AZ95" i="1"/>
  <c r="DJ95" i="1"/>
  <c r="DK95" i="1"/>
  <c r="DL95" i="1"/>
  <c r="DJ83" i="1"/>
  <c r="DK83" i="1"/>
  <c r="DL83" i="1"/>
  <c r="DG83" i="1"/>
  <c r="DH83" i="1"/>
  <c r="DI83" i="1"/>
  <c r="AZ83" i="1"/>
  <c r="DD128" i="1"/>
  <c r="DE128" i="1"/>
  <c r="DF128" i="1"/>
  <c r="CH128" i="1"/>
  <c r="CI128" i="1"/>
  <c r="CJ128" i="1"/>
  <c r="DA127" i="1"/>
  <c r="DB127" i="1"/>
  <c r="DC127" i="1"/>
  <c r="CD127" i="1"/>
  <c r="CE127" i="1"/>
  <c r="CF127" i="1"/>
  <c r="BG123" i="1"/>
  <c r="BA123" i="1"/>
  <c r="AC123" i="1"/>
  <c r="CH123" i="1"/>
  <c r="CI123" i="1"/>
  <c r="CJ123" i="1"/>
  <c r="DD123" i="1"/>
  <c r="DE123" i="1"/>
  <c r="DF123" i="1"/>
  <c r="E122" i="1"/>
  <c r="DG120" i="1"/>
  <c r="DH120" i="1"/>
  <c r="DI120" i="1"/>
  <c r="AZ120" i="1"/>
  <c r="CD119" i="1"/>
  <c r="CE119" i="1"/>
  <c r="CF119" i="1"/>
  <c r="BH119" i="1"/>
  <c r="E117" i="1"/>
  <c r="DA113" i="1"/>
  <c r="DB113" i="1"/>
  <c r="DC113" i="1"/>
  <c r="CD113" i="1"/>
  <c r="CE113" i="1"/>
  <c r="CF113" i="1"/>
  <c r="AC113" i="1"/>
  <c r="CH113" i="1"/>
  <c r="CI113" i="1"/>
  <c r="CJ113" i="1"/>
  <c r="DD113" i="1"/>
  <c r="DE113" i="1"/>
  <c r="DF113" i="1"/>
  <c r="DG112" i="1"/>
  <c r="DH112" i="1"/>
  <c r="DI112" i="1"/>
  <c r="AZ112" i="1"/>
  <c r="CD112" i="1"/>
  <c r="CE112" i="1"/>
  <c r="CF112" i="1"/>
  <c r="AZ111" i="1"/>
  <c r="DJ111" i="1"/>
  <c r="DK111" i="1"/>
  <c r="DL111" i="1"/>
  <c r="CD111" i="1"/>
  <c r="CE111" i="1"/>
  <c r="CF111" i="1"/>
  <c r="DA111" i="1"/>
  <c r="DB111" i="1"/>
  <c r="DC111" i="1"/>
  <c r="E111" i="1"/>
  <c r="AZ110" i="1"/>
  <c r="DJ110" i="1"/>
  <c r="DK110" i="1"/>
  <c r="DL110" i="1"/>
  <c r="DG110" i="1"/>
  <c r="DH110" i="1"/>
  <c r="DI110" i="1"/>
  <c r="AC108" i="1"/>
  <c r="CH108" i="1"/>
  <c r="CI108" i="1"/>
  <c r="CJ108" i="1"/>
  <c r="DD108" i="1"/>
  <c r="DE108" i="1"/>
  <c r="DF108" i="1"/>
  <c r="DA105" i="1"/>
  <c r="DB105" i="1"/>
  <c r="DC105" i="1"/>
  <c r="CD105" i="1"/>
  <c r="CE105" i="1"/>
  <c r="CF105" i="1"/>
  <c r="AC105" i="1"/>
  <c r="CH105" i="1"/>
  <c r="CI105" i="1"/>
  <c r="CJ105" i="1"/>
  <c r="DD105" i="1"/>
  <c r="DE105" i="1"/>
  <c r="DF105" i="1"/>
  <c r="DG104" i="1"/>
  <c r="DH104" i="1"/>
  <c r="DI104" i="1"/>
  <c r="AZ104" i="1"/>
  <c r="CD104" i="1"/>
  <c r="CE104" i="1"/>
  <c r="CF104" i="1"/>
  <c r="AZ103" i="1"/>
  <c r="DJ103" i="1"/>
  <c r="DK103" i="1"/>
  <c r="DL103" i="1"/>
  <c r="CD103" i="1"/>
  <c r="CE103" i="1"/>
  <c r="CF103" i="1"/>
  <c r="DA103" i="1"/>
  <c r="DB103" i="1"/>
  <c r="DC103" i="1"/>
  <c r="E103" i="1"/>
  <c r="AZ101" i="1"/>
  <c r="CX100" i="1"/>
  <c r="CY100" i="1"/>
  <c r="CZ100" i="1"/>
  <c r="D100" i="1"/>
  <c r="D97" i="1"/>
  <c r="CX97" i="1"/>
  <c r="CY97" i="1"/>
  <c r="CZ97" i="1"/>
  <c r="DJ93" i="1"/>
  <c r="DK93" i="1"/>
  <c r="DL93" i="1"/>
  <c r="DA124" i="1"/>
  <c r="DB124" i="1"/>
  <c r="DC124" i="1"/>
  <c r="DA120" i="1"/>
  <c r="DB120" i="1"/>
  <c r="DC120" i="1"/>
  <c r="DA116" i="1"/>
  <c r="DB116" i="1"/>
  <c r="DC116" i="1"/>
  <c r="DA112" i="1"/>
  <c r="DB112" i="1"/>
  <c r="DC112" i="1"/>
  <c r="DA108" i="1"/>
  <c r="DB108" i="1"/>
  <c r="DC108" i="1"/>
  <c r="DA104" i="1"/>
  <c r="DB104" i="1"/>
  <c r="DC104" i="1"/>
  <c r="DD101" i="1"/>
  <c r="DE101" i="1"/>
  <c r="DF101" i="1"/>
  <c r="CH101" i="1"/>
  <c r="CI101" i="1"/>
  <c r="CJ101" i="1"/>
  <c r="DA100" i="1"/>
  <c r="DB100" i="1"/>
  <c r="DC100" i="1"/>
  <c r="AZ100" i="1"/>
  <c r="E99" i="1"/>
  <c r="DD97" i="1"/>
  <c r="DE97" i="1"/>
  <c r="DF97" i="1"/>
  <c r="CH97" i="1"/>
  <c r="CI97" i="1"/>
  <c r="CJ97" i="1"/>
  <c r="DA96" i="1"/>
  <c r="DB96" i="1"/>
  <c r="DC96" i="1"/>
  <c r="E95" i="1"/>
  <c r="DD93" i="1"/>
  <c r="DE93" i="1"/>
  <c r="DF93" i="1"/>
  <c r="CH93" i="1"/>
  <c r="CI93" i="1"/>
  <c r="CJ93" i="1"/>
  <c r="CH91" i="1"/>
  <c r="CI91" i="1"/>
  <c r="CJ91" i="1"/>
  <c r="BG91" i="1"/>
  <c r="BA91" i="1"/>
  <c r="DD90" i="1"/>
  <c r="DE90" i="1"/>
  <c r="DF90" i="1"/>
  <c r="CD90" i="1"/>
  <c r="CE90" i="1"/>
  <c r="CF90" i="1"/>
  <c r="AC90" i="1"/>
  <c r="AC89" i="1"/>
  <c r="CH89" i="1"/>
  <c r="CI89" i="1"/>
  <c r="CJ89" i="1"/>
  <c r="DD89" i="1"/>
  <c r="DE89" i="1"/>
  <c r="DF89" i="1"/>
  <c r="CD88" i="1"/>
  <c r="CE88" i="1"/>
  <c r="CF88" i="1"/>
  <c r="AZ87" i="1"/>
  <c r="E87" i="1"/>
  <c r="DG86" i="1"/>
  <c r="DH86" i="1"/>
  <c r="DI86" i="1"/>
  <c r="AZ86" i="1"/>
  <c r="BH85" i="1"/>
  <c r="DD84" i="1"/>
  <c r="DE84" i="1"/>
  <c r="DF84" i="1"/>
  <c r="AC83" i="1"/>
  <c r="E83" i="1"/>
  <c r="D83" i="1"/>
  <c r="CH83" i="1"/>
  <c r="CI83" i="1"/>
  <c r="CJ83" i="1"/>
  <c r="DD83" i="1"/>
  <c r="DE83" i="1"/>
  <c r="DF83" i="1"/>
  <c r="CD80" i="1"/>
  <c r="CE80" i="1"/>
  <c r="CF80" i="1"/>
  <c r="DA79" i="1"/>
  <c r="DB79" i="1"/>
  <c r="DC79" i="1"/>
  <c r="CD79" i="1"/>
  <c r="CE79" i="1"/>
  <c r="CF79" i="1"/>
  <c r="AC79" i="1"/>
  <c r="CH79" i="1"/>
  <c r="CI79" i="1"/>
  <c r="CJ79" i="1"/>
  <c r="DD79" i="1"/>
  <c r="DE79" i="1"/>
  <c r="DF79" i="1"/>
  <c r="AZ68" i="1"/>
  <c r="AZ63" i="1"/>
  <c r="DG63" i="1"/>
  <c r="DH63" i="1"/>
  <c r="DI63" i="1"/>
  <c r="DJ63" i="1"/>
  <c r="DK63" i="1"/>
  <c r="DL63" i="1"/>
  <c r="DG61" i="1"/>
  <c r="DH61" i="1"/>
  <c r="DI61" i="1"/>
  <c r="DJ61" i="1"/>
  <c r="DK61" i="1"/>
  <c r="DL61" i="1"/>
  <c r="E102" i="1"/>
  <c r="DD100" i="1"/>
  <c r="DE100" i="1"/>
  <c r="DF100" i="1"/>
  <c r="CH100" i="1"/>
  <c r="CI100" i="1"/>
  <c r="CJ100" i="1"/>
  <c r="DA99" i="1"/>
  <c r="DB99" i="1"/>
  <c r="DC99" i="1"/>
  <c r="E98" i="1"/>
  <c r="DD96" i="1"/>
  <c r="DE96" i="1"/>
  <c r="DF96" i="1"/>
  <c r="CH96" i="1"/>
  <c r="CI96" i="1"/>
  <c r="CJ96" i="1"/>
  <c r="DA95" i="1"/>
  <c r="DB95" i="1"/>
  <c r="DC95" i="1"/>
  <c r="E94" i="1"/>
  <c r="AC92" i="1"/>
  <c r="DA91" i="1"/>
  <c r="DB91" i="1"/>
  <c r="DC91" i="1"/>
  <c r="E89" i="1"/>
  <c r="DG87" i="1"/>
  <c r="DH87" i="1"/>
  <c r="DI87" i="1"/>
  <c r="CH86" i="1"/>
  <c r="CI86" i="1"/>
  <c r="CJ86" i="1"/>
  <c r="AC86" i="1"/>
  <c r="CD86" i="1"/>
  <c r="CE86" i="1"/>
  <c r="CF86" i="1"/>
  <c r="DA86" i="1"/>
  <c r="DB86" i="1"/>
  <c r="DC86" i="1"/>
  <c r="AC85" i="1"/>
  <c r="CH85" i="1"/>
  <c r="CI85" i="1"/>
  <c r="CJ85" i="1"/>
  <c r="DD85" i="1"/>
  <c r="DE85" i="1"/>
  <c r="DF85" i="1"/>
  <c r="AC82" i="1"/>
  <c r="D82" i="1"/>
  <c r="CH82" i="1"/>
  <c r="CI82" i="1"/>
  <c r="CJ82" i="1"/>
  <c r="DD82" i="1"/>
  <c r="DE82" i="1"/>
  <c r="DF82" i="1"/>
  <c r="E79" i="1"/>
  <c r="AC78" i="1"/>
  <c r="D78" i="1"/>
  <c r="CH78" i="1"/>
  <c r="CI78" i="1"/>
  <c r="CJ78" i="1"/>
  <c r="DD78" i="1"/>
  <c r="DE78" i="1"/>
  <c r="DF78" i="1"/>
  <c r="AZ75" i="1"/>
  <c r="DJ75" i="1"/>
  <c r="DK75" i="1"/>
  <c r="DL75" i="1"/>
  <c r="DG75" i="1"/>
  <c r="DH75" i="1"/>
  <c r="DI75" i="1"/>
  <c r="D71" i="1"/>
  <c r="CX71" i="1"/>
  <c r="CY71" i="1"/>
  <c r="CZ71" i="1"/>
  <c r="DJ70" i="1"/>
  <c r="DK70" i="1"/>
  <c r="DL70" i="1"/>
  <c r="DG70" i="1"/>
  <c r="DH70" i="1"/>
  <c r="DI70" i="1"/>
  <c r="AZ70" i="1"/>
  <c r="DG69" i="1"/>
  <c r="DH69" i="1"/>
  <c r="DI69" i="1"/>
  <c r="AZ69" i="1"/>
  <c r="DJ69" i="1"/>
  <c r="DK69" i="1"/>
  <c r="DL69" i="1"/>
  <c r="AZ67" i="1"/>
  <c r="DJ67" i="1"/>
  <c r="DK67" i="1"/>
  <c r="DL67" i="1"/>
  <c r="DG67" i="1"/>
  <c r="DH67" i="1"/>
  <c r="DI67" i="1"/>
  <c r="DD115" i="1"/>
  <c r="DE115" i="1"/>
  <c r="DF115" i="1"/>
  <c r="CH115" i="1"/>
  <c r="CI115" i="1"/>
  <c r="CJ115" i="1"/>
  <c r="DD111" i="1"/>
  <c r="DE111" i="1"/>
  <c r="DF111" i="1"/>
  <c r="CH111" i="1"/>
  <c r="CI111" i="1"/>
  <c r="CJ111" i="1"/>
  <c r="DD107" i="1"/>
  <c r="DE107" i="1"/>
  <c r="DF107" i="1"/>
  <c r="CH107" i="1"/>
  <c r="CI107" i="1"/>
  <c r="CJ107" i="1"/>
  <c r="DD103" i="1"/>
  <c r="DE103" i="1"/>
  <c r="DF103" i="1"/>
  <c r="CH103" i="1"/>
  <c r="CI103" i="1"/>
  <c r="CJ103" i="1"/>
  <c r="DA102" i="1"/>
  <c r="DB102" i="1"/>
  <c r="DC102" i="1"/>
  <c r="DD99" i="1"/>
  <c r="DE99" i="1"/>
  <c r="DF99" i="1"/>
  <c r="CH99" i="1"/>
  <c r="CI99" i="1"/>
  <c r="CJ99" i="1"/>
  <c r="DA98" i="1"/>
  <c r="DB98" i="1"/>
  <c r="DC98" i="1"/>
  <c r="DD95" i="1"/>
  <c r="DE95" i="1"/>
  <c r="DF95" i="1"/>
  <c r="CH95" i="1"/>
  <c r="CI95" i="1"/>
  <c r="CJ95" i="1"/>
  <c r="DA94" i="1"/>
  <c r="DB94" i="1"/>
  <c r="DC94" i="1"/>
  <c r="CD92" i="1"/>
  <c r="CE92" i="1"/>
  <c r="CF92" i="1"/>
  <c r="DA92" i="1"/>
  <c r="DB92" i="1"/>
  <c r="DC92" i="1"/>
  <c r="DA90" i="1"/>
  <c r="DB90" i="1"/>
  <c r="DC90" i="1"/>
  <c r="E90" i="1"/>
  <c r="CD89" i="1"/>
  <c r="CE89" i="1"/>
  <c r="CF89" i="1"/>
  <c r="BH89" i="1"/>
  <c r="AZ89" i="1"/>
  <c r="AZ88" i="1"/>
  <c r="DG88" i="1"/>
  <c r="DH88" i="1"/>
  <c r="DI88" i="1"/>
  <c r="DB85" i="1"/>
  <c r="DC85" i="1"/>
  <c r="E85" i="1"/>
  <c r="AZ80" i="1"/>
  <c r="CX66" i="1"/>
  <c r="CY66" i="1"/>
  <c r="CZ66" i="1"/>
  <c r="D66" i="1"/>
  <c r="AZ65" i="1"/>
  <c r="DJ64" i="1"/>
  <c r="DK64" i="1"/>
  <c r="DL64" i="1"/>
  <c r="E91" i="1"/>
  <c r="AC87" i="1"/>
  <c r="CH87" i="1"/>
  <c r="CI87" i="1"/>
  <c r="CJ87" i="1"/>
  <c r="DD87" i="1"/>
  <c r="DE87" i="1"/>
  <c r="DF87" i="1"/>
  <c r="AZ84" i="1"/>
  <c r="DG84" i="1"/>
  <c r="DH84" i="1"/>
  <c r="DI84" i="1"/>
  <c r="AZ81" i="1"/>
  <c r="DJ81" i="1"/>
  <c r="DK81" i="1"/>
  <c r="DL81" i="1"/>
  <c r="CD81" i="1"/>
  <c r="CE81" i="1"/>
  <c r="CF81" i="1"/>
  <c r="DA81" i="1"/>
  <c r="DB81" i="1"/>
  <c r="DC81" i="1"/>
  <c r="E81" i="1"/>
  <c r="D80" i="1"/>
  <c r="CX80" i="1"/>
  <c r="CY80" i="1"/>
  <c r="CZ80" i="1"/>
  <c r="DJ79" i="1"/>
  <c r="DK79" i="1"/>
  <c r="DL79" i="1"/>
  <c r="DG78" i="1"/>
  <c r="DH78" i="1"/>
  <c r="DI78" i="1"/>
  <c r="AZ78" i="1"/>
  <c r="DJ77" i="1"/>
  <c r="DK77" i="1"/>
  <c r="DL77" i="1"/>
  <c r="CD77" i="1"/>
  <c r="CE77" i="1"/>
  <c r="CF77" i="1"/>
  <c r="DA77" i="1"/>
  <c r="DB77" i="1"/>
  <c r="DC77" i="1"/>
  <c r="E77" i="1"/>
  <c r="D76" i="1"/>
  <c r="CX76" i="1"/>
  <c r="CY76" i="1"/>
  <c r="CZ76" i="1"/>
  <c r="D75" i="1"/>
  <c r="CX75" i="1"/>
  <c r="CY75" i="1"/>
  <c r="CZ75" i="1"/>
  <c r="DJ74" i="1"/>
  <c r="DK74" i="1"/>
  <c r="DL74" i="1"/>
  <c r="DG74" i="1"/>
  <c r="DH74" i="1"/>
  <c r="DI74" i="1"/>
  <c r="DJ73" i="1"/>
  <c r="DK73" i="1"/>
  <c r="DL73" i="1"/>
  <c r="AZ71" i="1"/>
  <c r="DJ71" i="1"/>
  <c r="DK71" i="1"/>
  <c r="DL71" i="1"/>
  <c r="DG71" i="1"/>
  <c r="DH71" i="1"/>
  <c r="DI71" i="1"/>
  <c r="D68" i="1"/>
  <c r="D67" i="1"/>
  <c r="CX67" i="1"/>
  <c r="CY67" i="1"/>
  <c r="CZ67" i="1"/>
  <c r="DJ66" i="1"/>
  <c r="DK66" i="1"/>
  <c r="DL66" i="1"/>
  <c r="AZ59" i="1"/>
  <c r="DG59" i="1"/>
  <c r="DH59" i="1"/>
  <c r="DI59" i="1"/>
  <c r="DJ59" i="1"/>
  <c r="DK59" i="1"/>
  <c r="DL59" i="1"/>
  <c r="DA82" i="1"/>
  <c r="DB82" i="1"/>
  <c r="DC82" i="1"/>
  <c r="DG80" i="1"/>
  <c r="DH80" i="1"/>
  <c r="DI80" i="1"/>
  <c r="DA78" i="1"/>
  <c r="DB78" i="1"/>
  <c r="DC78" i="1"/>
  <c r="DD75" i="1"/>
  <c r="DE75" i="1"/>
  <c r="DF75" i="1"/>
  <c r="CH75" i="1"/>
  <c r="CI75" i="1"/>
  <c r="CJ75" i="1"/>
  <c r="DA74" i="1"/>
  <c r="DB74" i="1"/>
  <c r="DC74" i="1"/>
  <c r="E73" i="1"/>
  <c r="DD71" i="1"/>
  <c r="DE71" i="1"/>
  <c r="DF71" i="1"/>
  <c r="CH71" i="1"/>
  <c r="CI71" i="1"/>
  <c r="CJ71" i="1"/>
  <c r="DA70" i="1"/>
  <c r="DB70" i="1"/>
  <c r="DC70" i="1"/>
  <c r="E69" i="1"/>
  <c r="DG68" i="1"/>
  <c r="DH68" i="1"/>
  <c r="DI68" i="1"/>
  <c r="DD67" i="1"/>
  <c r="DE67" i="1"/>
  <c r="DF67" i="1"/>
  <c r="CH67" i="1"/>
  <c r="CI67" i="1"/>
  <c r="CJ67" i="1"/>
  <c r="DA66" i="1"/>
  <c r="DB66" i="1"/>
  <c r="DC66" i="1"/>
  <c r="DA65" i="1"/>
  <c r="DB65" i="1"/>
  <c r="DC65" i="1"/>
  <c r="CH65" i="1"/>
  <c r="CI65" i="1"/>
  <c r="CJ65" i="1"/>
  <c r="E65" i="1"/>
  <c r="CD64" i="1"/>
  <c r="CE64" i="1"/>
  <c r="CF64" i="1"/>
  <c r="BH64" i="1"/>
  <c r="DG64" i="1"/>
  <c r="DH64" i="1"/>
  <c r="DI64" i="1"/>
  <c r="E64" i="1"/>
  <c r="CD63" i="1"/>
  <c r="CE63" i="1"/>
  <c r="CF63" i="1"/>
  <c r="DA63" i="1"/>
  <c r="DB63" i="1"/>
  <c r="DC63" i="1"/>
  <c r="AC62" i="1"/>
  <c r="DA61" i="1"/>
  <c r="DB61" i="1"/>
  <c r="DC61" i="1"/>
  <c r="CH61" i="1"/>
  <c r="CI61" i="1"/>
  <c r="CJ61" i="1"/>
  <c r="E61" i="1"/>
  <c r="DJ60" i="1"/>
  <c r="DK60" i="1"/>
  <c r="DL60" i="1"/>
  <c r="CD60" i="1"/>
  <c r="CE60" i="1"/>
  <c r="CF60" i="1"/>
  <c r="BH60" i="1"/>
  <c r="AC59" i="1"/>
  <c r="D59" i="1"/>
  <c r="CH59" i="1"/>
  <c r="CI59" i="1"/>
  <c r="CJ59" i="1"/>
  <c r="DD59" i="1"/>
  <c r="DE59" i="1"/>
  <c r="DF59" i="1"/>
  <c r="DA56" i="1"/>
  <c r="DB56" i="1"/>
  <c r="DC56" i="1"/>
  <c r="AC56" i="1"/>
  <c r="CH56" i="1"/>
  <c r="CI56" i="1"/>
  <c r="CJ56" i="1"/>
  <c r="DD56" i="1"/>
  <c r="DE56" i="1"/>
  <c r="DF56" i="1"/>
  <c r="AC54" i="1"/>
  <c r="DB52" i="1"/>
  <c r="DC52" i="1"/>
  <c r="DG50" i="1"/>
  <c r="DH50" i="1"/>
  <c r="DI50" i="1"/>
  <c r="AZ50" i="1"/>
  <c r="DJ50" i="1"/>
  <c r="DK50" i="1"/>
  <c r="DL50" i="1"/>
  <c r="DG45" i="1"/>
  <c r="DH45" i="1"/>
  <c r="DI45" i="1"/>
  <c r="DJ39" i="1"/>
  <c r="DK39" i="1"/>
  <c r="DL39" i="1"/>
  <c r="DD74" i="1"/>
  <c r="DE74" i="1"/>
  <c r="DF74" i="1"/>
  <c r="CH74" i="1"/>
  <c r="CI74" i="1"/>
  <c r="CJ74" i="1"/>
  <c r="DA73" i="1"/>
  <c r="DB73" i="1"/>
  <c r="DC73" i="1"/>
  <c r="DD70" i="1"/>
  <c r="DE70" i="1"/>
  <c r="DF70" i="1"/>
  <c r="CH70" i="1"/>
  <c r="CI70" i="1"/>
  <c r="CJ70" i="1"/>
  <c r="DA69" i="1"/>
  <c r="DB69" i="1"/>
  <c r="DC69" i="1"/>
  <c r="DD66" i="1"/>
  <c r="DE66" i="1"/>
  <c r="DF66" i="1"/>
  <c r="CH66" i="1"/>
  <c r="CI66" i="1"/>
  <c r="CJ66" i="1"/>
  <c r="CH63" i="1"/>
  <c r="CI63" i="1"/>
  <c r="CJ63" i="1"/>
  <c r="DD62" i="1"/>
  <c r="DE62" i="1"/>
  <c r="DF62" i="1"/>
  <c r="E62" i="1"/>
  <c r="AC60" i="1"/>
  <c r="CH60" i="1"/>
  <c r="CI60" i="1"/>
  <c r="CJ60" i="1"/>
  <c r="DD60" i="1"/>
  <c r="DE60" i="1"/>
  <c r="DF60" i="1"/>
  <c r="DD57" i="1"/>
  <c r="DE57" i="1"/>
  <c r="DF57" i="1"/>
  <c r="CH57" i="1"/>
  <c r="CI57" i="1"/>
  <c r="CJ57" i="1"/>
  <c r="AC55" i="1"/>
  <c r="CH55" i="1"/>
  <c r="CI55" i="1"/>
  <c r="CJ55" i="1"/>
  <c r="DD55" i="1"/>
  <c r="DE55" i="1"/>
  <c r="DF55" i="1"/>
  <c r="AZ53" i="1"/>
  <c r="DJ53" i="1"/>
  <c r="DK53" i="1"/>
  <c r="DL53" i="1"/>
  <c r="DG53" i="1"/>
  <c r="DH53" i="1"/>
  <c r="DI53" i="1"/>
  <c r="DJ46" i="1"/>
  <c r="DK46" i="1"/>
  <c r="DL46" i="1"/>
  <c r="DA88" i="1"/>
  <c r="DB88" i="1"/>
  <c r="DC88" i="1"/>
  <c r="DA84" i="1"/>
  <c r="DB84" i="1"/>
  <c r="DC84" i="1"/>
  <c r="DD81" i="1"/>
  <c r="DE81" i="1"/>
  <c r="DF81" i="1"/>
  <c r="CH81" i="1"/>
  <c r="CI81" i="1"/>
  <c r="CJ81" i="1"/>
  <c r="DA80" i="1"/>
  <c r="DB80" i="1"/>
  <c r="DC80" i="1"/>
  <c r="DD77" i="1"/>
  <c r="DE77" i="1"/>
  <c r="DF77" i="1"/>
  <c r="CH77" i="1"/>
  <c r="CI77" i="1"/>
  <c r="CJ77" i="1"/>
  <c r="DA76" i="1"/>
  <c r="DB76" i="1"/>
  <c r="DC76" i="1"/>
  <c r="DD73" i="1"/>
  <c r="DE73" i="1"/>
  <c r="DF73" i="1"/>
  <c r="CH73" i="1"/>
  <c r="CI73" i="1"/>
  <c r="CJ73" i="1"/>
  <c r="DA72" i="1"/>
  <c r="DB72" i="1"/>
  <c r="DC72" i="1"/>
  <c r="DD69" i="1"/>
  <c r="DE69" i="1"/>
  <c r="DF69" i="1"/>
  <c r="CH69" i="1"/>
  <c r="CI69" i="1"/>
  <c r="CJ69" i="1"/>
  <c r="DA68" i="1"/>
  <c r="DB68" i="1"/>
  <c r="DC68" i="1"/>
  <c r="DD65" i="1"/>
  <c r="DE65" i="1"/>
  <c r="DF65" i="1"/>
  <c r="CD65" i="1"/>
  <c r="CE65" i="1"/>
  <c r="CF65" i="1"/>
  <c r="AC64" i="1"/>
  <c r="CH64" i="1"/>
  <c r="CI64" i="1"/>
  <c r="CJ64" i="1"/>
  <c r="DD64" i="1"/>
  <c r="DE64" i="1"/>
  <c r="DF64" i="1"/>
  <c r="BG62" i="1"/>
  <c r="BA62" i="1"/>
  <c r="DD61" i="1"/>
  <c r="DE61" i="1"/>
  <c r="DF61" i="1"/>
  <c r="CD61" i="1"/>
  <c r="CE61" i="1"/>
  <c r="CF61" i="1"/>
  <c r="CD59" i="1"/>
  <c r="CE59" i="1"/>
  <c r="CF59" i="1"/>
  <c r="AZ58" i="1"/>
  <c r="DJ58" i="1"/>
  <c r="DK58" i="1"/>
  <c r="DL58" i="1"/>
  <c r="CD58" i="1"/>
  <c r="CE58" i="1"/>
  <c r="CF58" i="1"/>
  <c r="DA58" i="1"/>
  <c r="DB58" i="1"/>
  <c r="DC58" i="1"/>
  <c r="E58" i="1"/>
  <c r="AZ57" i="1"/>
  <c r="DJ57" i="1"/>
  <c r="DK57" i="1"/>
  <c r="DL57" i="1"/>
  <c r="DG57" i="1"/>
  <c r="DH57" i="1"/>
  <c r="DI57" i="1"/>
  <c r="DG51" i="1"/>
  <c r="DH51" i="1"/>
  <c r="DI51" i="1"/>
  <c r="AZ49" i="1"/>
  <c r="DJ49" i="1"/>
  <c r="DK49" i="1"/>
  <c r="DL49" i="1"/>
  <c r="DG49" i="1"/>
  <c r="DH49" i="1"/>
  <c r="DI49" i="1"/>
  <c r="CX48" i="1"/>
  <c r="CY48" i="1"/>
  <c r="CZ48" i="1"/>
  <c r="AC58" i="1"/>
  <c r="D58" i="1"/>
  <c r="CH58" i="1"/>
  <c r="CI58" i="1"/>
  <c r="CJ58" i="1"/>
  <c r="DD58" i="1"/>
  <c r="DE58" i="1"/>
  <c r="DF58" i="1"/>
  <c r="CD57" i="1"/>
  <c r="CE57" i="1"/>
  <c r="CF57" i="1"/>
  <c r="DA57" i="1"/>
  <c r="DB57" i="1"/>
  <c r="DC57" i="1"/>
  <c r="E57" i="1"/>
  <c r="E56" i="1"/>
  <c r="BG56" i="1"/>
  <c r="BA56" i="1"/>
  <c r="DJ56" i="1"/>
  <c r="DG55" i="1"/>
  <c r="DH55" i="1"/>
  <c r="DI55" i="1"/>
  <c r="AZ55" i="1"/>
  <c r="DA59" i="1"/>
  <c r="DB59" i="1"/>
  <c r="DC59" i="1"/>
  <c r="DA55" i="1"/>
  <c r="DB55" i="1"/>
  <c r="DC55" i="1"/>
  <c r="E54" i="1"/>
  <c r="DD52" i="1"/>
  <c r="DE52" i="1"/>
  <c r="DF52" i="1"/>
  <c r="CH52" i="1"/>
  <c r="CI52" i="1"/>
  <c r="CJ52" i="1"/>
  <c r="DA51" i="1"/>
  <c r="DB51" i="1"/>
  <c r="DC51" i="1"/>
  <c r="AZ51" i="1"/>
  <c r="E50" i="1"/>
  <c r="DA48" i="1"/>
  <c r="DB48" i="1"/>
  <c r="DC48" i="1"/>
  <c r="CH48" i="1"/>
  <c r="CI48" i="1"/>
  <c r="CJ48" i="1"/>
  <c r="DG48" i="1"/>
  <c r="DH48" i="1"/>
  <c r="DI48" i="1"/>
  <c r="E47" i="1"/>
  <c r="BH46" i="1"/>
  <c r="AZ46" i="1"/>
  <c r="E46" i="1"/>
  <c r="CD45" i="1"/>
  <c r="CE45" i="1"/>
  <c r="CF45" i="1"/>
  <c r="DA45" i="1"/>
  <c r="DB45" i="1"/>
  <c r="DC45" i="1"/>
  <c r="E45" i="1"/>
  <c r="DJ44" i="1"/>
  <c r="DK44" i="1"/>
  <c r="DL44" i="1"/>
  <c r="DG44" i="1"/>
  <c r="DH44" i="1"/>
  <c r="DI44" i="1"/>
  <c r="CD43" i="1"/>
  <c r="CE43" i="1"/>
  <c r="CF43" i="1"/>
  <c r="DA43" i="1"/>
  <c r="DB43" i="1"/>
  <c r="DC43" i="1"/>
  <c r="E43" i="1"/>
  <c r="AZ41" i="1"/>
  <c r="DJ41" i="1"/>
  <c r="DK41" i="1"/>
  <c r="DL41" i="1"/>
  <c r="DG41" i="1"/>
  <c r="DH41" i="1"/>
  <c r="DI41" i="1"/>
  <c r="BH39" i="1"/>
  <c r="AZ39" i="1"/>
  <c r="AC39" i="1"/>
  <c r="DD37" i="1"/>
  <c r="DE37" i="1"/>
  <c r="DF37" i="1"/>
  <c r="CH37" i="1"/>
  <c r="CI37" i="1"/>
  <c r="CJ37" i="1"/>
  <c r="CD37" i="1"/>
  <c r="CE37" i="1"/>
  <c r="CF37" i="1"/>
  <c r="DJ33" i="1"/>
  <c r="DK33" i="1"/>
  <c r="DL33" i="1"/>
  <c r="DA54" i="1"/>
  <c r="DB54" i="1"/>
  <c r="DC54" i="1"/>
  <c r="E53" i="1"/>
  <c r="BG52" i="1"/>
  <c r="BA52" i="1"/>
  <c r="DD51" i="1"/>
  <c r="DE51" i="1"/>
  <c r="DF51" i="1"/>
  <c r="CH51" i="1"/>
  <c r="CI51" i="1"/>
  <c r="CJ51" i="1"/>
  <c r="DA50" i="1"/>
  <c r="DB50" i="1"/>
  <c r="DC50" i="1"/>
  <c r="E49" i="1"/>
  <c r="DJ47" i="1"/>
  <c r="DK47" i="1"/>
  <c r="DL47" i="1"/>
  <c r="AC46" i="1"/>
  <c r="CH46" i="1"/>
  <c r="CI46" i="1"/>
  <c r="CJ46" i="1"/>
  <c r="DD46" i="1"/>
  <c r="DE46" i="1"/>
  <c r="DF46" i="1"/>
  <c r="DD45" i="1"/>
  <c r="DE45" i="1"/>
  <c r="DF45" i="1"/>
  <c r="AC44" i="1"/>
  <c r="D44" i="1"/>
  <c r="CH44" i="1"/>
  <c r="CI44" i="1"/>
  <c r="CJ44" i="1"/>
  <c r="DJ38" i="1"/>
  <c r="DK38" i="1"/>
  <c r="DL38" i="1"/>
  <c r="CD38" i="1"/>
  <c r="CE38" i="1"/>
  <c r="CF38" i="1"/>
  <c r="DA38" i="1"/>
  <c r="DB38" i="1"/>
  <c r="DC38" i="1"/>
  <c r="E38" i="1"/>
  <c r="DJ32" i="1"/>
  <c r="DK32" i="1"/>
  <c r="DL32" i="1"/>
  <c r="DG32" i="1"/>
  <c r="DH32" i="1"/>
  <c r="DI32" i="1"/>
  <c r="DD54" i="1"/>
  <c r="DE54" i="1"/>
  <c r="DF54" i="1"/>
  <c r="CH54" i="1"/>
  <c r="CI54" i="1"/>
  <c r="CJ54" i="1"/>
  <c r="DA53" i="1"/>
  <c r="DB53" i="1"/>
  <c r="DC53" i="1"/>
  <c r="DD50" i="1"/>
  <c r="DE50" i="1"/>
  <c r="DF50" i="1"/>
  <c r="CH50" i="1"/>
  <c r="CI50" i="1"/>
  <c r="CJ50" i="1"/>
  <c r="DA49" i="1"/>
  <c r="DB49" i="1"/>
  <c r="DC49" i="1"/>
  <c r="AC47" i="1"/>
  <c r="CH47" i="1"/>
  <c r="CI47" i="1"/>
  <c r="CJ47" i="1"/>
  <c r="DD47" i="1"/>
  <c r="DE47" i="1"/>
  <c r="DF47" i="1"/>
  <c r="AZ45" i="1"/>
  <c r="DJ45" i="1"/>
  <c r="DK45" i="1"/>
  <c r="DL45" i="1"/>
  <c r="DJ40" i="1"/>
  <c r="DK40" i="1"/>
  <c r="DL40" i="1"/>
  <c r="CD39" i="1"/>
  <c r="CE39" i="1"/>
  <c r="CF39" i="1"/>
  <c r="DA39" i="1"/>
  <c r="DB39" i="1"/>
  <c r="DC39" i="1"/>
  <c r="E39" i="1"/>
  <c r="DJ37" i="1"/>
  <c r="DK37" i="1"/>
  <c r="DL37" i="1"/>
  <c r="DG37" i="1"/>
  <c r="DH37" i="1"/>
  <c r="DI37" i="1"/>
  <c r="DJ36" i="1"/>
  <c r="DK36" i="1"/>
  <c r="DL36" i="1"/>
  <c r="DG36" i="1"/>
  <c r="DH36" i="1"/>
  <c r="DI36" i="1"/>
  <c r="AZ36" i="1"/>
  <c r="BH27" i="1"/>
  <c r="DG27" i="1"/>
  <c r="DH27" i="1"/>
  <c r="DI27" i="1"/>
  <c r="DJ27" i="1"/>
  <c r="DK27" i="1"/>
  <c r="DL27" i="1"/>
  <c r="CD46" i="1"/>
  <c r="CE46" i="1"/>
  <c r="CF46" i="1"/>
  <c r="DA46" i="1"/>
  <c r="DB46" i="1"/>
  <c r="DC46" i="1"/>
  <c r="DG43" i="1"/>
  <c r="DH43" i="1"/>
  <c r="DI43" i="1"/>
  <c r="AZ43" i="1"/>
  <c r="CD42" i="1"/>
  <c r="CE42" i="1"/>
  <c r="CF42" i="1"/>
  <c r="DA42" i="1"/>
  <c r="DB42" i="1"/>
  <c r="DC42" i="1"/>
  <c r="E42" i="1"/>
  <c r="AC40" i="1"/>
  <c r="CX40" i="1"/>
  <c r="CY40" i="1"/>
  <c r="CZ40" i="1"/>
  <c r="CH40" i="1"/>
  <c r="CI40" i="1"/>
  <c r="CJ40" i="1"/>
  <c r="DD40" i="1"/>
  <c r="DE40" i="1"/>
  <c r="DF40" i="1"/>
  <c r="CX36" i="1"/>
  <c r="CY36" i="1"/>
  <c r="CZ36" i="1"/>
  <c r="D36" i="1"/>
  <c r="DG35" i="1"/>
  <c r="DH35" i="1"/>
  <c r="DI35" i="1"/>
  <c r="AZ34" i="1"/>
  <c r="DJ34" i="1"/>
  <c r="DK34" i="1"/>
  <c r="DL34" i="1"/>
  <c r="DG34" i="1"/>
  <c r="DH34" i="1"/>
  <c r="DI34" i="1"/>
  <c r="DG30" i="1"/>
  <c r="DH30" i="1"/>
  <c r="DI30" i="1"/>
  <c r="CX29" i="1"/>
  <c r="CY29" i="1"/>
  <c r="CZ29" i="1"/>
  <c r="D29" i="1"/>
  <c r="E35" i="1"/>
  <c r="AC31" i="1"/>
  <c r="AC28" i="1"/>
  <c r="CH28" i="1"/>
  <c r="CI28" i="1"/>
  <c r="CJ28" i="1"/>
  <c r="DD28" i="1"/>
  <c r="DE28" i="1"/>
  <c r="DF28" i="1"/>
  <c r="AZ26" i="1"/>
  <c r="DJ26" i="1"/>
  <c r="DK26" i="1"/>
  <c r="DL26" i="1"/>
  <c r="DD36" i="1"/>
  <c r="DE36" i="1"/>
  <c r="DF36" i="1"/>
  <c r="CH36" i="1"/>
  <c r="CI36" i="1"/>
  <c r="CJ36" i="1"/>
  <c r="DA35" i="1"/>
  <c r="DB35" i="1"/>
  <c r="DC35" i="1"/>
  <c r="E34" i="1"/>
  <c r="E32" i="1"/>
  <c r="CD31" i="1"/>
  <c r="CE31" i="1"/>
  <c r="CF31" i="1"/>
  <c r="DA31" i="1"/>
  <c r="DB31" i="1"/>
  <c r="DC31" i="1"/>
  <c r="CD30" i="1"/>
  <c r="CE30" i="1"/>
  <c r="CF30" i="1"/>
  <c r="AC30" i="1"/>
  <c r="DG29" i="1"/>
  <c r="DH29" i="1"/>
  <c r="DI29" i="1"/>
  <c r="AZ28" i="1"/>
  <c r="CD27" i="1"/>
  <c r="CE27" i="1"/>
  <c r="CF27" i="1"/>
  <c r="DA27" i="1"/>
  <c r="DB27" i="1"/>
  <c r="DC27" i="1"/>
  <c r="AC26" i="1"/>
  <c r="DB25" i="1"/>
  <c r="DC25" i="1"/>
  <c r="DJ25" i="1"/>
  <c r="DK25" i="1"/>
  <c r="DL25" i="1"/>
  <c r="DJ23" i="1"/>
  <c r="DK23" i="1"/>
  <c r="DL23" i="1"/>
  <c r="DD43" i="1"/>
  <c r="DE43" i="1"/>
  <c r="DF43" i="1"/>
  <c r="CH43" i="1"/>
  <c r="CI43" i="1"/>
  <c r="CJ43" i="1"/>
  <c r="E41" i="1"/>
  <c r="DD39" i="1"/>
  <c r="DE39" i="1"/>
  <c r="DF39" i="1"/>
  <c r="CH39" i="1"/>
  <c r="CI39" i="1"/>
  <c r="CJ39" i="1"/>
  <c r="E37" i="1"/>
  <c r="D37" i="1"/>
  <c r="DD35" i="1"/>
  <c r="DE35" i="1"/>
  <c r="DF35" i="1"/>
  <c r="CH35" i="1"/>
  <c r="CI35" i="1"/>
  <c r="CJ35" i="1"/>
  <c r="DA34" i="1"/>
  <c r="DB34" i="1"/>
  <c r="DC34" i="1"/>
  <c r="E33" i="1"/>
  <c r="BG31" i="1"/>
  <c r="BA31" i="1"/>
  <c r="E31" i="1"/>
  <c r="DD30" i="1"/>
  <c r="DE30" i="1"/>
  <c r="DF30" i="1"/>
  <c r="E30" i="1"/>
  <c r="DJ29" i="1"/>
  <c r="DK29" i="1"/>
  <c r="DL29" i="1"/>
  <c r="AZ29" i="1"/>
  <c r="E28" i="1"/>
  <c r="AZ27" i="1"/>
  <c r="E27" i="1"/>
  <c r="DG26" i="1"/>
  <c r="DH26" i="1"/>
  <c r="DI26" i="1"/>
  <c r="CD26" i="1"/>
  <c r="CE26" i="1"/>
  <c r="CF26" i="1"/>
  <c r="DA26" i="1"/>
  <c r="DB26" i="1"/>
  <c r="DC26" i="1"/>
  <c r="E26" i="1"/>
  <c r="D25" i="1"/>
  <c r="DD42" i="1"/>
  <c r="DE42" i="1"/>
  <c r="DF42" i="1"/>
  <c r="CH42" i="1"/>
  <c r="CI42" i="1"/>
  <c r="CJ42" i="1"/>
  <c r="DA41" i="1"/>
  <c r="DB41" i="1"/>
  <c r="DC41" i="1"/>
  <c r="DD38" i="1"/>
  <c r="DE38" i="1"/>
  <c r="DF38" i="1"/>
  <c r="CH38" i="1"/>
  <c r="CI38" i="1"/>
  <c r="CJ38" i="1"/>
  <c r="DA37" i="1"/>
  <c r="DB37" i="1"/>
  <c r="DC37" i="1"/>
  <c r="DD34" i="1"/>
  <c r="DE34" i="1"/>
  <c r="DF34" i="1"/>
  <c r="CH34" i="1"/>
  <c r="CI34" i="1"/>
  <c r="CJ34" i="1"/>
  <c r="DA33" i="1"/>
  <c r="DB33" i="1"/>
  <c r="DC33" i="1"/>
  <c r="AC32" i="1"/>
  <c r="DJ28" i="1"/>
  <c r="DK28" i="1"/>
  <c r="DL28" i="1"/>
  <c r="AC27" i="1"/>
  <c r="CH27" i="1"/>
  <c r="CI27" i="1"/>
  <c r="CJ27" i="1"/>
  <c r="DD27" i="1"/>
  <c r="DE27" i="1"/>
  <c r="DF27" i="1"/>
  <c r="BH23" i="1"/>
  <c r="AZ23" i="1"/>
  <c r="E23" i="1"/>
  <c r="AC22" i="1"/>
  <c r="CH22" i="1"/>
  <c r="CI22" i="1"/>
  <c r="CJ22" i="1"/>
  <c r="CD21" i="1"/>
  <c r="CE21" i="1"/>
  <c r="CF21" i="1"/>
  <c r="DA21" i="1"/>
  <c r="DB21" i="1"/>
  <c r="DC21" i="1"/>
  <c r="E21" i="1"/>
  <c r="AC20" i="1"/>
  <c r="DD20" i="1"/>
  <c r="DE20" i="1"/>
  <c r="DF20" i="1"/>
  <c r="CH20" i="1"/>
  <c r="CI20" i="1"/>
  <c r="CJ20" i="1"/>
  <c r="DG16" i="1"/>
  <c r="DH16" i="1"/>
  <c r="DI16" i="1"/>
  <c r="AC16" i="1"/>
  <c r="CH16" i="1"/>
  <c r="CI16" i="1"/>
  <c r="CJ16" i="1"/>
  <c r="DD16" i="1"/>
  <c r="DE16" i="1"/>
  <c r="DF16" i="1"/>
  <c r="CD24" i="1"/>
  <c r="CE24" i="1"/>
  <c r="CF24" i="1"/>
  <c r="BH24" i="1"/>
  <c r="AC23" i="1"/>
  <c r="CH23" i="1"/>
  <c r="CI23" i="1"/>
  <c r="CJ23" i="1"/>
  <c r="DA20" i="1"/>
  <c r="DB20" i="1"/>
  <c r="DC20" i="1"/>
  <c r="E18" i="1"/>
  <c r="CD18" i="1"/>
  <c r="CE18" i="1"/>
  <c r="CF18" i="1"/>
  <c r="BG18" i="1"/>
  <c r="BA18" i="1"/>
  <c r="AC17" i="1"/>
  <c r="DA16" i="1"/>
  <c r="DB16" i="1"/>
  <c r="DC16" i="1"/>
  <c r="DG15" i="1"/>
  <c r="DH15" i="1"/>
  <c r="DI15" i="1"/>
  <c r="AZ15" i="1"/>
  <c r="DJ15" i="1"/>
  <c r="DK15" i="1"/>
  <c r="DL15" i="1"/>
  <c r="E14" i="1"/>
  <c r="CD14" i="1"/>
  <c r="CE14" i="1"/>
  <c r="CF14" i="1"/>
  <c r="BG14" i="1"/>
  <c r="BA14" i="1"/>
  <c r="CX19" i="1"/>
  <c r="CY19" i="1"/>
  <c r="CZ19" i="1"/>
  <c r="D19" i="1"/>
  <c r="CX15" i="1"/>
  <c r="CY15" i="1"/>
  <c r="CZ15" i="1"/>
  <c r="D15" i="1"/>
  <c r="DB14" i="1"/>
  <c r="DC14" i="1"/>
  <c r="D13" i="1"/>
  <c r="CX13" i="1"/>
  <c r="CY13" i="1"/>
  <c r="CZ13" i="1"/>
  <c r="AC24" i="1"/>
  <c r="CH24" i="1"/>
  <c r="CI24" i="1"/>
  <c r="CJ24" i="1"/>
  <c r="CD23" i="1"/>
  <c r="CE23" i="1"/>
  <c r="CF23" i="1"/>
  <c r="DA23" i="1"/>
  <c r="DB23" i="1"/>
  <c r="DC23" i="1"/>
  <c r="DJ22" i="1"/>
  <c r="DK22" i="1"/>
  <c r="DL22" i="1"/>
  <c r="AZ22" i="1"/>
  <c r="E22" i="1"/>
  <c r="CD22" i="1"/>
  <c r="CE22" i="1"/>
  <c r="CF22" i="1"/>
  <c r="DA22" i="1"/>
  <c r="DB22" i="1"/>
  <c r="DC22" i="1"/>
  <c r="DG21" i="1"/>
  <c r="DH21" i="1"/>
  <c r="DI21" i="1"/>
  <c r="AZ21" i="1"/>
  <c r="DJ21" i="1"/>
  <c r="DK21" i="1"/>
  <c r="DL21" i="1"/>
  <c r="E20" i="1"/>
  <c r="E16" i="1"/>
  <c r="CH13" i="1"/>
  <c r="CI13" i="1"/>
  <c r="CJ13" i="1"/>
  <c r="AC18" i="1"/>
  <c r="CH18" i="1"/>
  <c r="CI18" i="1"/>
  <c r="CJ18" i="1"/>
  <c r="DD18" i="1"/>
  <c r="DE18" i="1"/>
  <c r="DF18" i="1"/>
  <c r="AZ17" i="1"/>
  <c r="AC14" i="1"/>
  <c r="CH14" i="1"/>
  <c r="CI14" i="1"/>
  <c r="CJ14" i="1"/>
  <c r="DD14" i="1"/>
  <c r="DE14" i="1"/>
  <c r="DF14" i="1"/>
  <c r="AZ13" i="1"/>
  <c r="CD11" i="1"/>
  <c r="CE11" i="1"/>
  <c r="CF11" i="1"/>
  <c r="DA11" i="1"/>
  <c r="DB11" i="1"/>
  <c r="DC11" i="1"/>
  <c r="E11" i="1"/>
  <c r="CX11" i="1"/>
  <c r="CH10" i="1"/>
  <c r="CI10" i="1"/>
  <c r="CJ10" i="1"/>
  <c r="DD10" i="1"/>
  <c r="DE10" i="1"/>
  <c r="DF10" i="1"/>
  <c r="CD20" i="1"/>
  <c r="CE20" i="1"/>
  <c r="CF20" i="1"/>
  <c r="DA19" i="1"/>
  <c r="DB19" i="1"/>
  <c r="DC19" i="1"/>
  <c r="BH18" i="1"/>
  <c r="DJ17" i="1"/>
  <c r="DK17" i="1"/>
  <c r="DL17" i="1"/>
  <c r="CD17" i="1"/>
  <c r="CE17" i="1"/>
  <c r="CF17" i="1"/>
  <c r="DA17" i="1"/>
  <c r="DB17" i="1"/>
  <c r="DC17" i="1"/>
  <c r="CD16" i="1"/>
  <c r="CE16" i="1"/>
  <c r="CF16" i="1"/>
  <c r="DA15" i="1"/>
  <c r="DB15" i="1"/>
  <c r="DC15" i="1"/>
  <c r="BH14" i="1"/>
  <c r="DJ13" i="1"/>
  <c r="DK13" i="1"/>
  <c r="DL13" i="1"/>
  <c r="CD13" i="1"/>
  <c r="CE13" i="1"/>
  <c r="CF13" i="1"/>
  <c r="AZ9" i="1"/>
  <c r="DJ9" i="1"/>
  <c r="DK9" i="1"/>
  <c r="DL9" i="1"/>
  <c r="DG9" i="1"/>
  <c r="DH9" i="1"/>
  <c r="DI9" i="1"/>
  <c r="DA13" i="1"/>
  <c r="DB13" i="1"/>
  <c r="DC13" i="1"/>
  <c r="DJ12" i="1"/>
  <c r="DK12" i="1"/>
  <c r="DL12" i="1"/>
  <c r="E12" i="1"/>
  <c r="BH11" i="1"/>
  <c r="BH10" i="1"/>
  <c r="AC10" i="1"/>
  <c r="E10" i="1"/>
  <c r="D10" i="1"/>
  <c r="CD9" i="1"/>
  <c r="CE9" i="1"/>
  <c r="CF9" i="1"/>
  <c r="DA9" i="1"/>
  <c r="DB9" i="1"/>
  <c r="DC9" i="1"/>
  <c r="E8" i="1"/>
  <c r="BG8" i="1"/>
  <c r="BA8" i="1"/>
  <c r="DJ8" i="1"/>
  <c r="CD7" i="1"/>
  <c r="CE7" i="1"/>
  <c r="CF7" i="1"/>
  <c r="CD6" i="1"/>
  <c r="CE6" i="1"/>
  <c r="CF6" i="1"/>
  <c r="DA6" i="1"/>
  <c r="DB6" i="1"/>
  <c r="DC6" i="1"/>
  <c r="E6" i="1"/>
  <c r="AC6" i="1"/>
  <c r="D6" i="1"/>
  <c r="D9" i="1"/>
  <c r="CX9" i="1"/>
  <c r="CY9" i="1"/>
  <c r="CZ9" i="1"/>
  <c r="DB8" i="1"/>
  <c r="DC8" i="1"/>
  <c r="AC8" i="1"/>
  <c r="CH8" i="1"/>
  <c r="CI8" i="1"/>
  <c r="CJ8" i="1"/>
  <c r="DD8" i="1"/>
  <c r="DE8" i="1"/>
  <c r="DF8" i="1"/>
  <c r="CH6" i="1"/>
  <c r="CI6" i="1"/>
  <c r="CJ6" i="1"/>
  <c r="DD6" i="1"/>
  <c r="DE6" i="1"/>
  <c r="DF6" i="1"/>
  <c r="DB4" i="1"/>
  <c r="DC4" i="1"/>
  <c r="CX4" i="1"/>
  <c r="CY4" i="1"/>
  <c r="CZ4" i="1"/>
  <c r="D4" i="1"/>
  <c r="AC12" i="1"/>
  <c r="DJ10" i="1"/>
  <c r="DK10" i="1"/>
  <c r="DL10" i="1"/>
  <c r="CD10" i="1"/>
  <c r="CE10" i="1"/>
  <c r="CF10" i="1"/>
  <c r="DA10" i="1"/>
  <c r="DB10" i="1"/>
  <c r="DC10" i="1"/>
  <c r="CH7" i="1"/>
  <c r="CI7" i="1"/>
  <c r="CJ7" i="1"/>
  <c r="DD7" i="1"/>
  <c r="DE7" i="1"/>
  <c r="DF7" i="1"/>
  <c r="AZ5" i="1"/>
  <c r="DJ5" i="1"/>
  <c r="DK5" i="1"/>
  <c r="DL5" i="1"/>
  <c r="DG5" i="1"/>
  <c r="DH5" i="1"/>
  <c r="DI5" i="1"/>
  <c r="DJ2" i="1"/>
  <c r="DK2" i="1"/>
  <c r="DL2" i="1"/>
  <c r="E3" i="1"/>
  <c r="DA7" i="1"/>
  <c r="DB7" i="1"/>
  <c r="DC7" i="1"/>
  <c r="DD4" i="1"/>
  <c r="DE4" i="1"/>
  <c r="DF4" i="1"/>
  <c r="CH4" i="1"/>
  <c r="CI4" i="1"/>
  <c r="CJ4" i="1"/>
  <c r="DA3" i="1"/>
  <c r="DB3" i="1"/>
  <c r="DC3" i="1"/>
  <c r="E2" i="1"/>
  <c r="D2" i="1"/>
  <c r="DD11" i="1"/>
  <c r="DE11" i="1"/>
  <c r="DF11" i="1"/>
  <c r="CH11" i="1"/>
  <c r="CI11" i="1"/>
  <c r="CJ11" i="1"/>
  <c r="E5" i="1"/>
  <c r="BG4" i="1"/>
  <c r="BA4" i="1"/>
  <c r="DG4" i="1"/>
  <c r="DD3" i="1"/>
  <c r="DE3" i="1"/>
  <c r="DF3" i="1"/>
  <c r="DA2" i="1"/>
  <c r="DB2" i="1"/>
  <c r="DC2" i="1"/>
  <c r="DA5" i="1"/>
  <c r="DB5" i="1"/>
  <c r="DC5" i="1"/>
  <c r="DD2" i="1"/>
  <c r="DE2" i="1"/>
  <c r="DF2" i="1"/>
  <c r="AZ124" i="10"/>
  <c r="AZ107" i="10"/>
  <c r="DK113" i="10"/>
  <c r="DL113" i="10"/>
  <c r="DM113" i="10"/>
  <c r="AZ98" i="10"/>
  <c r="AZ54" i="10"/>
  <c r="AZ52" i="10"/>
  <c r="AY52" i="10"/>
  <c r="DH70" i="10"/>
  <c r="DI70" i="10"/>
  <c r="DJ70" i="10"/>
  <c r="AZ127" i="10"/>
  <c r="D119" i="10"/>
  <c r="DK98" i="10"/>
  <c r="DL98" i="10"/>
  <c r="DM98" i="10"/>
  <c r="DK70" i="10"/>
  <c r="DL70" i="10"/>
  <c r="DM70" i="10"/>
  <c r="D88" i="10"/>
  <c r="CY59" i="10"/>
  <c r="CZ59" i="10"/>
  <c r="DA59" i="10"/>
  <c r="DH19" i="10"/>
  <c r="DI19" i="10"/>
  <c r="DJ19" i="10"/>
  <c r="D2" i="10"/>
  <c r="DH16" i="10"/>
  <c r="DI16" i="10"/>
  <c r="DJ16" i="10"/>
  <c r="CY123" i="10"/>
  <c r="CZ123" i="10"/>
  <c r="DA123" i="10"/>
  <c r="D123" i="10"/>
  <c r="AZ116" i="10"/>
  <c r="AZ93" i="10"/>
  <c r="DH93" i="10"/>
  <c r="DI93" i="10"/>
  <c r="DJ93" i="10"/>
  <c r="DK93" i="10"/>
  <c r="DL93" i="10"/>
  <c r="DM93" i="10"/>
  <c r="D105" i="10"/>
  <c r="CY103" i="10"/>
  <c r="CZ103" i="10"/>
  <c r="DA103" i="10"/>
  <c r="D103" i="10"/>
  <c r="CY99" i="10"/>
  <c r="CZ99" i="10"/>
  <c r="DA99" i="10"/>
  <c r="D99" i="10"/>
  <c r="D122" i="10"/>
  <c r="CY78" i="10"/>
  <c r="CZ78" i="10"/>
  <c r="DA78" i="10"/>
  <c r="D78" i="10"/>
  <c r="DH82" i="10"/>
  <c r="DI82" i="10"/>
  <c r="DJ82" i="10"/>
  <c r="DK82" i="10"/>
  <c r="DL82" i="10"/>
  <c r="DM82" i="10"/>
  <c r="AZ82" i="10"/>
  <c r="CY60" i="10"/>
  <c r="CZ60" i="10"/>
  <c r="DA60" i="10"/>
  <c r="D60" i="10"/>
  <c r="CY44" i="10"/>
  <c r="CZ44" i="10"/>
  <c r="DA44" i="10"/>
  <c r="D44" i="10"/>
  <c r="CY57" i="10"/>
  <c r="CZ57" i="10"/>
  <c r="DA57" i="10"/>
  <c r="D57" i="10"/>
  <c r="C57" i="10"/>
  <c r="DH48" i="10"/>
  <c r="DI48" i="10"/>
  <c r="DJ48" i="10"/>
  <c r="DK48" i="10"/>
  <c r="DL48" i="10"/>
  <c r="DM48" i="10"/>
  <c r="AZ48" i="10"/>
  <c r="DK92" i="10"/>
  <c r="DL92" i="10"/>
  <c r="DM92" i="10"/>
  <c r="DH92" i="10"/>
  <c r="DI92" i="10"/>
  <c r="DJ92" i="10"/>
  <c r="AZ92" i="10"/>
  <c r="DK67" i="10"/>
  <c r="DL67" i="10"/>
  <c r="DM67" i="10"/>
  <c r="CY53" i="10"/>
  <c r="CZ53" i="10"/>
  <c r="DA53" i="10"/>
  <c r="D53" i="10"/>
  <c r="DH44" i="10"/>
  <c r="DI44" i="10"/>
  <c r="DJ44" i="10"/>
  <c r="DK44" i="10"/>
  <c r="DL44" i="10"/>
  <c r="DM44" i="10"/>
  <c r="AZ44" i="10"/>
  <c r="CY40" i="10"/>
  <c r="CZ40" i="10"/>
  <c r="DA40" i="10"/>
  <c r="D40" i="10"/>
  <c r="CY32" i="10"/>
  <c r="CZ32" i="10"/>
  <c r="DA32" i="10"/>
  <c r="D32" i="10"/>
  <c r="AZ109" i="10"/>
  <c r="AY109" i="10"/>
  <c r="DH109" i="10"/>
  <c r="DI109" i="10"/>
  <c r="DJ109" i="10"/>
  <c r="DK109" i="10"/>
  <c r="DL109" i="10"/>
  <c r="DM109" i="10"/>
  <c r="D66" i="10"/>
  <c r="CY38" i="10"/>
  <c r="CZ38" i="10"/>
  <c r="DA38" i="10"/>
  <c r="D38" i="10"/>
  <c r="DH27" i="10"/>
  <c r="DI27" i="10"/>
  <c r="DJ27" i="10"/>
  <c r="AZ27" i="10"/>
  <c r="DK27" i="10"/>
  <c r="DL27" i="10"/>
  <c r="DM27" i="10"/>
  <c r="CY84" i="10"/>
  <c r="CZ84" i="10"/>
  <c r="DA84" i="10"/>
  <c r="DH77" i="10"/>
  <c r="DI77" i="10"/>
  <c r="DJ77" i="10"/>
  <c r="CY45" i="10"/>
  <c r="CZ45" i="10"/>
  <c r="DA45" i="10"/>
  <c r="D45" i="10"/>
  <c r="DH32" i="10"/>
  <c r="DI32" i="10"/>
  <c r="DJ32" i="10"/>
  <c r="DK32" i="10"/>
  <c r="DL32" i="10"/>
  <c r="DM32" i="10"/>
  <c r="AZ32" i="10"/>
  <c r="DH23" i="10"/>
  <c r="DI23" i="10"/>
  <c r="DJ23" i="10"/>
  <c r="AZ23" i="10"/>
  <c r="DK23" i="10"/>
  <c r="DL23" i="10"/>
  <c r="DM23" i="10"/>
  <c r="D80" i="10"/>
  <c r="CY80" i="10"/>
  <c r="CZ80" i="10"/>
  <c r="DA80" i="10"/>
  <c r="CY49" i="10"/>
  <c r="CZ49" i="10"/>
  <c r="DA49" i="10"/>
  <c r="D49" i="10"/>
  <c r="CY35" i="10"/>
  <c r="CZ35" i="10"/>
  <c r="DA35" i="10"/>
  <c r="DH11" i="10"/>
  <c r="DI11" i="10"/>
  <c r="DJ11" i="10"/>
  <c r="DK11" i="10"/>
  <c r="DL11" i="10"/>
  <c r="DM11" i="10"/>
  <c r="AZ11" i="10"/>
  <c r="CY79" i="10"/>
  <c r="CZ79" i="10"/>
  <c r="DA79" i="10"/>
  <c r="D79" i="10"/>
  <c r="AZ42" i="10"/>
  <c r="CY34" i="10"/>
  <c r="CZ34" i="10"/>
  <c r="DA34" i="10"/>
  <c r="D18" i="10"/>
  <c r="CY17" i="10"/>
  <c r="CZ17" i="10"/>
  <c r="DA17" i="10"/>
  <c r="D17" i="10"/>
  <c r="CY10" i="10"/>
  <c r="CZ10" i="10"/>
  <c r="DA10" i="10"/>
  <c r="D10" i="10"/>
  <c r="D81" i="10"/>
  <c r="CY23" i="10"/>
  <c r="CZ23" i="10"/>
  <c r="DA23" i="10"/>
  <c r="DH9" i="10"/>
  <c r="DI9" i="10"/>
  <c r="DJ9" i="10"/>
  <c r="DH5" i="10"/>
  <c r="DI5" i="10"/>
  <c r="DJ5" i="10"/>
  <c r="CY2" i="10"/>
  <c r="CZ2" i="10"/>
  <c r="DA2" i="10"/>
  <c r="CY131" i="10"/>
  <c r="CZ131" i="10"/>
  <c r="DA131" i="10"/>
  <c r="D131" i="10"/>
  <c r="DH118" i="10"/>
  <c r="DI118" i="10"/>
  <c r="DJ118" i="10"/>
  <c r="DK118" i="10"/>
  <c r="DL118" i="10"/>
  <c r="DM118" i="10"/>
  <c r="AZ118" i="10"/>
  <c r="DK114" i="10"/>
  <c r="DL114" i="10"/>
  <c r="DM114" i="10"/>
  <c r="AZ114" i="10"/>
  <c r="DH114" i="10"/>
  <c r="DI114" i="10"/>
  <c r="DJ114" i="10"/>
  <c r="CY111" i="10"/>
  <c r="CZ111" i="10"/>
  <c r="DA111" i="10"/>
  <c r="D111" i="10"/>
  <c r="AZ121" i="10"/>
  <c r="DK111" i="10"/>
  <c r="DL111" i="10"/>
  <c r="DM111" i="10"/>
  <c r="DH111" i="10"/>
  <c r="DI111" i="10"/>
  <c r="DJ111" i="10"/>
  <c r="AZ111" i="10"/>
  <c r="CY102" i="10"/>
  <c r="CZ102" i="10"/>
  <c r="DA102" i="10"/>
  <c r="D102" i="10"/>
  <c r="CY98" i="10"/>
  <c r="CZ98" i="10"/>
  <c r="DA98" i="10"/>
  <c r="D98" i="10"/>
  <c r="CY110" i="10"/>
  <c r="CZ110" i="10"/>
  <c r="DA110" i="10"/>
  <c r="CY100" i="10"/>
  <c r="CZ100" i="10"/>
  <c r="DA100" i="10"/>
  <c r="D100" i="10"/>
  <c r="CY96" i="10"/>
  <c r="CZ96" i="10"/>
  <c r="DA96" i="10"/>
  <c r="D96" i="10"/>
  <c r="CY90" i="10"/>
  <c r="CZ90" i="10"/>
  <c r="DA90" i="10"/>
  <c r="D90" i="10"/>
  <c r="CY104" i="10"/>
  <c r="CZ104" i="10"/>
  <c r="DA104" i="10"/>
  <c r="D104" i="10"/>
  <c r="CY74" i="10"/>
  <c r="CZ74" i="10"/>
  <c r="DA74" i="10"/>
  <c r="D74" i="10"/>
  <c r="DH78" i="10"/>
  <c r="DI78" i="10"/>
  <c r="DJ78" i="10"/>
  <c r="DK78" i="10"/>
  <c r="DL78" i="10"/>
  <c r="DM78" i="10"/>
  <c r="AZ78" i="10"/>
  <c r="CY64" i="10"/>
  <c r="CZ64" i="10"/>
  <c r="DA64" i="10"/>
  <c r="D64" i="10"/>
  <c r="CY48" i="10"/>
  <c r="CZ48" i="10"/>
  <c r="DA48" i="10"/>
  <c r="D48" i="10"/>
  <c r="D77" i="10"/>
  <c r="C77" i="10"/>
  <c r="DK65" i="10"/>
  <c r="DL65" i="10"/>
  <c r="DM65" i="10"/>
  <c r="AZ65" i="10"/>
  <c r="DH65" i="10"/>
  <c r="DI65" i="10"/>
  <c r="DJ65" i="10"/>
  <c r="DK55" i="10"/>
  <c r="DL55" i="10"/>
  <c r="DM55" i="10"/>
  <c r="DH85" i="10"/>
  <c r="DI85" i="10"/>
  <c r="DJ85" i="10"/>
  <c r="DH73" i="10"/>
  <c r="DI73" i="10"/>
  <c r="DJ73" i="10"/>
  <c r="DK73" i="10"/>
  <c r="DL73" i="10"/>
  <c r="DM73" i="10"/>
  <c r="AZ73" i="10"/>
  <c r="DH60" i="10"/>
  <c r="DI60" i="10"/>
  <c r="DJ60" i="10"/>
  <c r="DK60" i="10"/>
  <c r="DL60" i="10"/>
  <c r="DM60" i="10"/>
  <c r="AZ60" i="10"/>
  <c r="DH51" i="10"/>
  <c r="DI51" i="10"/>
  <c r="DJ51" i="10"/>
  <c r="AZ51" i="10"/>
  <c r="DK51" i="10"/>
  <c r="DL51" i="10"/>
  <c r="DM51" i="10"/>
  <c r="CY36" i="10"/>
  <c r="CZ36" i="10"/>
  <c r="DA36" i="10"/>
  <c r="D36" i="10"/>
  <c r="CY20" i="10"/>
  <c r="CZ20" i="10"/>
  <c r="DA20" i="10"/>
  <c r="D20" i="10"/>
  <c r="D109" i="10"/>
  <c r="C109" i="10"/>
  <c r="CY109" i="10"/>
  <c r="CZ109" i="10"/>
  <c r="DA109" i="10"/>
  <c r="DH81" i="10"/>
  <c r="DI81" i="10"/>
  <c r="DJ81" i="10"/>
  <c r="CY63" i="10"/>
  <c r="CZ63" i="10"/>
  <c r="DA63" i="10"/>
  <c r="AZ47" i="10"/>
  <c r="D42" i="10"/>
  <c r="CY42" i="10"/>
  <c r="CZ42" i="10"/>
  <c r="DA42" i="10"/>
  <c r="DK21" i="10"/>
  <c r="DL21" i="10"/>
  <c r="DM21" i="10"/>
  <c r="AZ21" i="10"/>
  <c r="DH21" i="10"/>
  <c r="DI21" i="10"/>
  <c r="DJ21" i="10"/>
  <c r="CY76" i="10"/>
  <c r="CZ76" i="10"/>
  <c r="DA76" i="10"/>
  <c r="CY62" i="10"/>
  <c r="CZ62" i="10"/>
  <c r="DA62" i="10"/>
  <c r="AZ46" i="10"/>
  <c r="DK46" i="10"/>
  <c r="DL46" i="10"/>
  <c r="DM46" i="10"/>
  <c r="DH46" i="10"/>
  <c r="DI46" i="10"/>
  <c r="DJ46" i="10"/>
  <c r="DK45" i="10"/>
  <c r="DL45" i="10"/>
  <c r="DM45" i="10"/>
  <c r="AZ45" i="10"/>
  <c r="DH45" i="10"/>
  <c r="DI45" i="10"/>
  <c r="DJ45" i="10"/>
  <c r="CY16" i="10"/>
  <c r="CZ16" i="10"/>
  <c r="DA16" i="10"/>
  <c r="D16" i="10"/>
  <c r="AZ80" i="10"/>
  <c r="DK80" i="10"/>
  <c r="DL80" i="10"/>
  <c r="DM80" i="10"/>
  <c r="DH80" i="10"/>
  <c r="DI80" i="10"/>
  <c r="DJ80" i="10"/>
  <c r="D54" i="10"/>
  <c r="DK49" i="10"/>
  <c r="DL49" i="10"/>
  <c r="DM49" i="10"/>
  <c r="AZ49" i="10"/>
  <c r="DH49" i="10"/>
  <c r="DI49" i="10"/>
  <c r="DJ49" i="10"/>
  <c r="CY46" i="10"/>
  <c r="CZ46" i="10"/>
  <c r="DA46" i="10"/>
  <c r="CY19" i="10"/>
  <c r="CZ19" i="10"/>
  <c r="DA19" i="10"/>
  <c r="DK10" i="10"/>
  <c r="DL10" i="10"/>
  <c r="DM10" i="10"/>
  <c r="DH10" i="10"/>
  <c r="DI10" i="10"/>
  <c r="DJ10" i="10"/>
  <c r="AZ10" i="10"/>
  <c r="CY8" i="10"/>
  <c r="CZ8" i="10"/>
  <c r="DA8" i="10"/>
  <c r="D8" i="10"/>
  <c r="DK79" i="10"/>
  <c r="DL79" i="10"/>
  <c r="DM79" i="10"/>
  <c r="AZ79" i="10"/>
  <c r="DH79" i="10"/>
  <c r="DI79" i="10"/>
  <c r="DJ79" i="10"/>
  <c r="CY33" i="10"/>
  <c r="CZ33" i="10"/>
  <c r="DA33" i="10"/>
  <c r="D33" i="10"/>
  <c r="DK17" i="10"/>
  <c r="DL17" i="10"/>
  <c r="DM17" i="10"/>
  <c r="AZ17" i="10"/>
  <c r="DH17" i="10"/>
  <c r="DI17" i="10"/>
  <c r="DJ17" i="10"/>
  <c r="AZ63" i="10"/>
  <c r="AY63" i="10"/>
  <c r="DH59" i="10"/>
  <c r="DI59" i="10"/>
  <c r="DJ59" i="10"/>
  <c r="CY70" i="10"/>
  <c r="CZ70" i="10"/>
  <c r="DA70" i="10"/>
  <c r="AZ19" i="10"/>
  <c r="D6" i="10"/>
  <c r="CY6" i="10"/>
  <c r="CZ6" i="10"/>
  <c r="DA6" i="10"/>
  <c r="CY124" i="10"/>
  <c r="CZ124" i="10"/>
  <c r="DA124" i="10"/>
  <c r="D124" i="10"/>
  <c r="AZ130" i="10"/>
  <c r="DH130" i="10"/>
  <c r="DI130" i="10"/>
  <c r="DJ130" i="10"/>
  <c r="DK130" i="10"/>
  <c r="DL130" i="10"/>
  <c r="DM130" i="10"/>
  <c r="CY127" i="10"/>
  <c r="CZ127" i="10"/>
  <c r="DA127" i="10"/>
  <c r="D127" i="10"/>
  <c r="CY129" i="10"/>
  <c r="CZ129" i="10"/>
  <c r="DA129" i="10"/>
  <c r="D129" i="10"/>
  <c r="CY125" i="10"/>
  <c r="CZ125" i="10"/>
  <c r="DA125" i="10"/>
  <c r="D125" i="10"/>
  <c r="CY126" i="10"/>
  <c r="CZ126" i="10"/>
  <c r="DA126" i="10"/>
  <c r="CY120" i="10"/>
  <c r="CZ120" i="10"/>
  <c r="DA120" i="10"/>
  <c r="D120" i="10"/>
  <c r="DK112" i="10"/>
  <c r="DL112" i="10"/>
  <c r="DM112" i="10"/>
  <c r="DH112" i="10"/>
  <c r="DI112" i="10"/>
  <c r="DJ112" i="10"/>
  <c r="AZ112" i="10"/>
  <c r="AZ101" i="10"/>
  <c r="AY101" i="10"/>
  <c r="DH101" i="10"/>
  <c r="DI101" i="10"/>
  <c r="DJ101" i="10"/>
  <c r="DK101" i="10"/>
  <c r="DL101" i="10"/>
  <c r="DM101" i="10"/>
  <c r="AZ97" i="10"/>
  <c r="DH97" i="10"/>
  <c r="DI97" i="10"/>
  <c r="DJ97" i="10"/>
  <c r="DK97" i="10"/>
  <c r="DL97" i="10"/>
  <c r="DM97" i="10"/>
  <c r="DK100" i="10"/>
  <c r="DL100" i="10"/>
  <c r="DM100" i="10"/>
  <c r="AZ100" i="10"/>
  <c r="DH100" i="10"/>
  <c r="DI100" i="10"/>
  <c r="DJ100" i="10"/>
  <c r="DH94" i="10"/>
  <c r="DI94" i="10"/>
  <c r="DJ94" i="10"/>
  <c r="DK94" i="10"/>
  <c r="DL94" i="10"/>
  <c r="DM94" i="10"/>
  <c r="AZ94" i="10"/>
  <c r="CY91" i="10"/>
  <c r="CZ91" i="10"/>
  <c r="DA91" i="10"/>
  <c r="DK90" i="10"/>
  <c r="DL90" i="10"/>
  <c r="DM90" i="10"/>
  <c r="AZ90" i="10"/>
  <c r="DH90" i="10"/>
  <c r="DI90" i="10"/>
  <c r="DJ90" i="10"/>
  <c r="DK96" i="10"/>
  <c r="DL96" i="10"/>
  <c r="DM96" i="10"/>
  <c r="AZ96" i="10"/>
  <c r="DH96" i="10"/>
  <c r="DI96" i="10"/>
  <c r="DJ96" i="10"/>
  <c r="DK88" i="10"/>
  <c r="DL88" i="10"/>
  <c r="DM88" i="10"/>
  <c r="DH88" i="10"/>
  <c r="DI88" i="10"/>
  <c r="DJ88" i="10"/>
  <c r="AZ88" i="10"/>
  <c r="DK104" i="10"/>
  <c r="DL104" i="10"/>
  <c r="DM104" i="10"/>
  <c r="AZ104" i="10"/>
  <c r="DH104" i="10"/>
  <c r="DI104" i="10"/>
  <c r="DJ104" i="10"/>
  <c r="DH74" i="10"/>
  <c r="DI74" i="10"/>
  <c r="DJ74" i="10"/>
  <c r="DK74" i="10"/>
  <c r="DL74" i="10"/>
  <c r="DM74" i="10"/>
  <c r="AZ74" i="10"/>
  <c r="CY85" i="10"/>
  <c r="CZ85" i="10"/>
  <c r="DA85" i="10"/>
  <c r="AZ76" i="10"/>
  <c r="DK76" i="10"/>
  <c r="DL76" i="10"/>
  <c r="DM76" i="10"/>
  <c r="DH76" i="10"/>
  <c r="DI76" i="10"/>
  <c r="DJ76" i="10"/>
  <c r="DH71" i="10"/>
  <c r="DI71" i="10"/>
  <c r="DJ71" i="10"/>
  <c r="AZ71" i="10"/>
  <c r="DK71" i="10"/>
  <c r="DL71" i="10"/>
  <c r="DM71" i="10"/>
  <c r="DH64" i="10"/>
  <c r="DI64" i="10"/>
  <c r="DJ64" i="10"/>
  <c r="DK64" i="10"/>
  <c r="DL64" i="10"/>
  <c r="DM64" i="10"/>
  <c r="AZ64" i="10"/>
  <c r="CY41" i="10"/>
  <c r="CZ41" i="10"/>
  <c r="DA41" i="10"/>
  <c r="D41" i="10"/>
  <c r="CY87" i="10"/>
  <c r="CZ87" i="10"/>
  <c r="DA87" i="10"/>
  <c r="D87" i="10"/>
  <c r="C87" i="10"/>
  <c r="CY83" i="10"/>
  <c r="CZ83" i="10"/>
  <c r="DA83" i="10"/>
  <c r="D83" i="10"/>
  <c r="DK37" i="10"/>
  <c r="DL37" i="10"/>
  <c r="DM37" i="10"/>
  <c r="AZ37" i="10"/>
  <c r="DH37" i="10"/>
  <c r="DI37" i="10"/>
  <c r="DJ37" i="10"/>
  <c r="DH20" i="10"/>
  <c r="DI20" i="10"/>
  <c r="DJ20" i="10"/>
  <c r="DK20" i="10"/>
  <c r="DL20" i="10"/>
  <c r="DM20" i="10"/>
  <c r="AZ20" i="10"/>
  <c r="CY93" i="10"/>
  <c r="CZ93" i="10"/>
  <c r="DA93" i="10"/>
  <c r="AZ34" i="10"/>
  <c r="DK34" i="10"/>
  <c r="DL34" i="10"/>
  <c r="DM34" i="10"/>
  <c r="DH34" i="10"/>
  <c r="DI34" i="10"/>
  <c r="DJ34" i="10"/>
  <c r="D59" i="10"/>
  <c r="CY37" i="10"/>
  <c r="CZ37" i="10"/>
  <c r="DA37" i="10"/>
  <c r="D37" i="10"/>
  <c r="CY21" i="10"/>
  <c r="CZ21" i="10"/>
  <c r="DA21" i="10"/>
  <c r="D21" i="10"/>
  <c r="AZ30" i="10"/>
  <c r="DH30" i="10"/>
  <c r="DI30" i="10"/>
  <c r="DJ30" i="10"/>
  <c r="DK30" i="10"/>
  <c r="DL30" i="10"/>
  <c r="DM30" i="10"/>
  <c r="CY67" i="10"/>
  <c r="CZ67" i="10"/>
  <c r="DA67" i="10"/>
  <c r="D67" i="10"/>
  <c r="CY61" i="10"/>
  <c r="CZ61" i="10"/>
  <c r="DA61" i="10"/>
  <c r="D61" i="10"/>
  <c r="DK33" i="10"/>
  <c r="DL33" i="10"/>
  <c r="DM33" i="10"/>
  <c r="AZ33" i="10"/>
  <c r="DH33" i="10"/>
  <c r="DI33" i="10"/>
  <c r="DJ33" i="10"/>
  <c r="CY31" i="10"/>
  <c r="CZ31" i="10"/>
  <c r="DA31" i="10"/>
  <c r="DH7" i="10"/>
  <c r="DI7" i="10"/>
  <c r="DJ7" i="10"/>
  <c r="DK7" i="10"/>
  <c r="DL7" i="10"/>
  <c r="DM7" i="10"/>
  <c r="AZ7" i="10"/>
  <c r="CY55" i="10"/>
  <c r="CZ55" i="10"/>
  <c r="DA55" i="10"/>
  <c r="DK14" i="10"/>
  <c r="DL14" i="10"/>
  <c r="DM14" i="10"/>
  <c r="DH14" i="10"/>
  <c r="DI14" i="10"/>
  <c r="DJ14" i="10"/>
  <c r="AZ14" i="10"/>
  <c r="D51" i="10"/>
  <c r="AZ35" i="10"/>
  <c r="D11" i="10"/>
  <c r="CY11" i="10"/>
  <c r="CZ11" i="10"/>
  <c r="DA11" i="10"/>
  <c r="CY128" i="10"/>
  <c r="CZ128" i="10"/>
  <c r="DA128" i="10"/>
  <c r="D128" i="10"/>
  <c r="AZ126" i="10"/>
  <c r="DH126" i="10"/>
  <c r="DI126" i="10"/>
  <c r="DJ126" i="10"/>
  <c r="DK126" i="10"/>
  <c r="DL126" i="10"/>
  <c r="DM126" i="10"/>
  <c r="DK129" i="10"/>
  <c r="DL129" i="10"/>
  <c r="DM129" i="10"/>
  <c r="AZ129" i="10"/>
  <c r="DH129" i="10"/>
  <c r="DI129" i="10"/>
  <c r="DJ129" i="10"/>
  <c r="DK125" i="10"/>
  <c r="DL125" i="10"/>
  <c r="DM125" i="10"/>
  <c r="AZ125" i="10"/>
  <c r="DH125" i="10"/>
  <c r="DI125" i="10"/>
  <c r="DJ125" i="10"/>
  <c r="DH123" i="10"/>
  <c r="DI123" i="10"/>
  <c r="DJ123" i="10"/>
  <c r="DK123" i="10"/>
  <c r="DL123" i="10"/>
  <c r="DM123" i="10"/>
  <c r="AZ123" i="10"/>
  <c r="DK120" i="10"/>
  <c r="DL120" i="10"/>
  <c r="DM120" i="10"/>
  <c r="AZ120" i="10"/>
  <c r="DH120" i="10"/>
  <c r="DI120" i="10"/>
  <c r="DJ120" i="10"/>
  <c r="CY118" i="10"/>
  <c r="CZ118" i="10"/>
  <c r="DA118" i="10"/>
  <c r="D118" i="10"/>
  <c r="CY114" i="10"/>
  <c r="CZ114" i="10"/>
  <c r="DA114" i="10"/>
  <c r="D114" i="10"/>
  <c r="CY112" i="10"/>
  <c r="CZ112" i="10"/>
  <c r="DA112" i="10"/>
  <c r="D112" i="10"/>
  <c r="CY94" i="10"/>
  <c r="CZ94" i="10"/>
  <c r="DA94" i="10"/>
  <c r="D94" i="10"/>
  <c r="CY82" i="10"/>
  <c r="CZ82" i="10"/>
  <c r="DA82" i="10"/>
  <c r="D82" i="10"/>
  <c r="DK86" i="10"/>
  <c r="DL86" i="10"/>
  <c r="DM86" i="10"/>
  <c r="CY72" i="10"/>
  <c r="CZ72" i="10"/>
  <c r="DA72" i="10"/>
  <c r="D72" i="10"/>
  <c r="C72" i="10"/>
  <c r="CY56" i="10"/>
  <c r="CZ56" i="10"/>
  <c r="DA56" i="10"/>
  <c r="D56" i="10"/>
  <c r="DK75" i="10"/>
  <c r="DL75" i="10"/>
  <c r="DM75" i="10"/>
  <c r="AZ75" i="10"/>
  <c r="DH75" i="10"/>
  <c r="DI75" i="10"/>
  <c r="DJ75" i="10"/>
  <c r="CY92" i="10"/>
  <c r="CZ92" i="10"/>
  <c r="DA92" i="10"/>
  <c r="D92" i="10"/>
  <c r="DK87" i="10"/>
  <c r="DL87" i="10"/>
  <c r="DM87" i="10"/>
  <c r="AZ87" i="10"/>
  <c r="AY87" i="10"/>
  <c r="DH87" i="10"/>
  <c r="DI87" i="10"/>
  <c r="DJ87" i="10"/>
  <c r="D73" i="10"/>
  <c r="CY73" i="10"/>
  <c r="CZ73" i="10"/>
  <c r="DA73" i="10"/>
  <c r="CY69" i="10"/>
  <c r="CZ69" i="10"/>
  <c r="DA69" i="10"/>
  <c r="D69" i="10"/>
  <c r="AZ62" i="10"/>
  <c r="DK62" i="10"/>
  <c r="DL62" i="10"/>
  <c r="DM62" i="10"/>
  <c r="DH62" i="10"/>
  <c r="DI62" i="10"/>
  <c r="DJ62" i="10"/>
  <c r="CY28" i="10"/>
  <c r="CZ28" i="10"/>
  <c r="DA28" i="10"/>
  <c r="D28" i="10"/>
  <c r="AZ84" i="10"/>
  <c r="DH84" i="10"/>
  <c r="DI84" i="10"/>
  <c r="DJ84" i="10"/>
  <c r="DK84" i="10"/>
  <c r="DL84" i="10"/>
  <c r="DM84" i="10"/>
  <c r="DK83" i="10"/>
  <c r="DL83" i="10"/>
  <c r="DM83" i="10"/>
  <c r="AZ83" i="10"/>
  <c r="DH83" i="10"/>
  <c r="DI83" i="10"/>
  <c r="DJ83" i="10"/>
  <c r="CY65" i="10"/>
  <c r="CZ65" i="10"/>
  <c r="DA65" i="10"/>
  <c r="D65" i="10"/>
  <c r="DK38" i="10"/>
  <c r="DL38" i="10"/>
  <c r="DM38" i="10"/>
  <c r="AZ38" i="10"/>
  <c r="DH38" i="10"/>
  <c r="DI38" i="10"/>
  <c r="DJ38" i="10"/>
  <c r="DK36" i="10"/>
  <c r="DL36" i="10"/>
  <c r="DM36" i="10"/>
  <c r="AZ22" i="10"/>
  <c r="DK22" i="10"/>
  <c r="DL22" i="10"/>
  <c r="DM22" i="10"/>
  <c r="DH22" i="10"/>
  <c r="DI22" i="10"/>
  <c r="DJ22" i="10"/>
  <c r="D15" i="10"/>
  <c r="CY15" i="10"/>
  <c r="CZ15" i="10"/>
  <c r="DA15" i="10"/>
  <c r="AZ58" i="10"/>
  <c r="AY58" i="10"/>
  <c r="DH58" i="10"/>
  <c r="DI58" i="10"/>
  <c r="DJ58" i="10"/>
  <c r="DK58" i="10"/>
  <c r="DL58" i="10"/>
  <c r="DM58" i="10"/>
  <c r="CY25" i="10"/>
  <c r="CZ25" i="10"/>
  <c r="DA25" i="10"/>
  <c r="D25" i="10"/>
  <c r="AZ18" i="10"/>
  <c r="DK18" i="10"/>
  <c r="DL18" i="10"/>
  <c r="DM18" i="10"/>
  <c r="DH18" i="10"/>
  <c r="DI18" i="10"/>
  <c r="DJ18" i="10"/>
  <c r="CY12" i="10"/>
  <c r="CZ12" i="10"/>
  <c r="DA12" i="10"/>
  <c r="D12" i="10"/>
  <c r="D58" i="10"/>
  <c r="C58" i="10"/>
  <c r="CY58" i="10"/>
  <c r="CZ58" i="10"/>
  <c r="DA58" i="10"/>
  <c r="D22" i="10"/>
  <c r="D30" i="10"/>
  <c r="CY30" i="10"/>
  <c r="CZ30" i="10"/>
  <c r="DA30" i="10"/>
  <c r="CY7" i="10"/>
  <c r="CZ7" i="10"/>
  <c r="DA7" i="10"/>
  <c r="D7" i="10"/>
  <c r="DK61" i="10"/>
  <c r="DL61" i="10"/>
  <c r="DM61" i="10"/>
  <c r="AZ61" i="10"/>
  <c r="DH61" i="10"/>
  <c r="DI61" i="10"/>
  <c r="DJ61" i="10"/>
  <c r="DK6" i="10"/>
  <c r="DL6" i="10"/>
  <c r="DM6" i="10"/>
  <c r="DH6" i="10"/>
  <c r="DI6" i="10"/>
  <c r="DJ6" i="10"/>
  <c r="AZ6" i="10"/>
  <c r="CY14" i="10"/>
  <c r="CZ14" i="10"/>
  <c r="DA14" i="10"/>
  <c r="D14" i="10"/>
  <c r="CY4" i="10"/>
  <c r="CZ4" i="10"/>
  <c r="DA4" i="10"/>
  <c r="D4" i="10"/>
  <c r="CX21" i="8"/>
  <c r="CY21" i="8"/>
  <c r="CZ21" i="8"/>
  <c r="AZ91" i="8"/>
  <c r="D66" i="8"/>
  <c r="CX123" i="8"/>
  <c r="CY123" i="8"/>
  <c r="CZ123" i="8"/>
  <c r="D123" i="8"/>
  <c r="CX122" i="8"/>
  <c r="CY122" i="8"/>
  <c r="CZ122" i="8"/>
  <c r="D122" i="8"/>
  <c r="CX124" i="8"/>
  <c r="CY124" i="8"/>
  <c r="CZ124" i="8"/>
  <c r="D124" i="8"/>
  <c r="CX117" i="8"/>
  <c r="CY117" i="8"/>
  <c r="CZ117" i="8"/>
  <c r="D117" i="8"/>
  <c r="DG119" i="8"/>
  <c r="DH119" i="8"/>
  <c r="DI119" i="8"/>
  <c r="DJ119" i="8"/>
  <c r="DK119" i="8"/>
  <c r="DL119" i="8"/>
  <c r="AZ119" i="8"/>
  <c r="CX114" i="8"/>
  <c r="CY114" i="8"/>
  <c r="CZ114" i="8"/>
  <c r="D114" i="8"/>
  <c r="DJ112" i="8"/>
  <c r="DK112" i="8"/>
  <c r="DL112" i="8"/>
  <c r="AZ112" i="8"/>
  <c r="DG112" i="8"/>
  <c r="DH112" i="8"/>
  <c r="DI112" i="8"/>
  <c r="CX107" i="8"/>
  <c r="CY107" i="8"/>
  <c r="CZ107" i="8"/>
  <c r="DJ103" i="8"/>
  <c r="DK103" i="8"/>
  <c r="DL103" i="8"/>
  <c r="DG103" i="8"/>
  <c r="DH103" i="8"/>
  <c r="DI103" i="8"/>
  <c r="AZ103" i="8"/>
  <c r="D113" i="8"/>
  <c r="CX92" i="8"/>
  <c r="CY92" i="8"/>
  <c r="CZ92" i="8"/>
  <c r="D92" i="8"/>
  <c r="DG95" i="8"/>
  <c r="DH95" i="8"/>
  <c r="DI95" i="8"/>
  <c r="DJ95" i="8"/>
  <c r="DK95" i="8"/>
  <c r="DL95" i="8"/>
  <c r="AZ95" i="8"/>
  <c r="AY95" i="8"/>
  <c r="DG88" i="8"/>
  <c r="DH88" i="8"/>
  <c r="DI88" i="8"/>
  <c r="AZ88" i="8"/>
  <c r="DJ88" i="8"/>
  <c r="DK88" i="8"/>
  <c r="DL88" i="8"/>
  <c r="CX97" i="8"/>
  <c r="CY97" i="8"/>
  <c r="CZ97" i="8"/>
  <c r="D97" i="8"/>
  <c r="DG86" i="8"/>
  <c r="DH86" i="8"/>
  <c r="DI86" i="8"/>
  <c r="AZ86" i="8"/>
  <c r="DJ86" i="8"/>
  <c r="DK86" i="8"/>
  <c r="DL86" i="8"/>
  <c r="DG84" i="8"/>
  <c r="DH84" i="8"/>
  <c r="DI84" i="8"/>
  <c r="DJ84" i="8"/>
  <c r="DK84" i="8"/>
  <c r="DL84" i="8"/>
  <c r="AZ84" i="8"/>
  <c r="DJ81" i="8"/>
  <c r="DK81" i="8"/>
  <c r="DL81" i="8"/>
  <c r="AZ81" i="8"/>
  <c r="DG81" i="8"/>
  <c r="DH81" i="8"/>
  <c r="DI81" i="8"/>
  <c r="DG83" i="8"/>
  <c r="DH83" i="8"/>
  <c r="DI83" i="8"/>
  <c r="AZ83" i="8"/>
  <c r="DJ83" i="8"/>
  <c r="DK83" i="8"/>
  <c r="DL83" i="8"/>
  <c r="DG79" i="8"/>
  <c r="DH79" i="8"/>
  <c r="DI79" i="8"/>
  <c r="AZ79" i="8"/>
  <c r="DJ79" i="8"/>
  <c r="DK79" i="8"/>
  <c r="DL79" i="8"/>
  <c r="DG75" i="8"/>
  <c r="DH75" i="8"/>
  <c r="DI75" i="8"/>
  <c r="AZ75" i="8"/>
  <c r="DJ75" i="8"/>
  <c r="DK75" i="8"/>
  <c r="DL75" i="8"/>
  <c r="CX68" i="8"/>
  <c r="CY68" i="8"/>
  <c r="CZ68" i="8"/>
  <c r="D68" i="8"/>
  <c r="DJ93" i="8"/>
  <c r="DK93" i="8"/>
  <c r="DL93" i="8"/>
  <c r="AZ93" i="8"/>
  <c r="DG93" i="8"/>
  <c r="DH93" i="8"/>
  <c r="DI93" i="8"/>
  <c r="AZ62" i="8"/>
  <c r="DG62" i="8"/>
  <c r="DH62" i="8"/>
  <c r="DI62" i="8"/>
  <c r="DJ62" i="8"/>
  <c r="DK62" i="8"/>
  <c r="DL62" i="8"/>
  <c r="CX69" i="8"/>
  <c r="CY69" i="8"/>
  <c r="CZ69" i="8"/>
  <c r="D69" i="8"/>
  <c r="DJ65" i="8"/>
  <c r="DK65" i="8"/>
  <c r="DL65" i="8"/>
  <c r="AZ65" i="8"/>
  <c r="DG65" i="8"/>
  <c r="DH65" i="8"/>
  <c r="DI65" i="8"/>
  <c r="DG63" i="8"/>
  <c r="DH63" i="8"/>
  <c r="DI63" i="8"/>
  <c r="DJ63" i="8"/>
  <c r="DK63" i="8"/>
  <c r="DL63" i="8"/>
  <c r="AZ63" i="8"/>
  <c r="AY63" i="8"/>
  <c r="CX87" i="8"/>
  <c r="CY87" i="8"/>
  <c r="CZ87" i="8"/>
  <c r="D87" i="8"/>
  <c r="CX79" i="8"/>
  <c r="CY79" i="8"/>
  <c r="CZ79" i="8"/>
  <c r="D79" i="8"/>
  <c r="AZ45" i="8"/>
  <c r="DG45" i="8"/>
  <c r="DH45" i="8"/>
  <c r="DI45" i="8"/>
  <c r="DJ45" i="8"/>
  <c r="DK45" i="8"/>
  <c r="DL45" i="8"/>
  <c r="AZ37" i="8"/>
  <c r="DG37" i="8"/>
  <c r="DH37" i="8"/>
  <c r="DI37" i="8"/>
  <c r="DJ37" i="8"/>
  <c r="DK37" i="8"/>
  <c r="DL37" i="8"/>
  <c r="AZ29" i="8"/>
  <c r="DG29" i="8"/>
  <c r="DH29" i="8"/>
  <c r="DI29" i="8"/>
  <c r="DJ29" i="8"/>
  <c r="DK29" i="8"/>
  <c r="DL29" i="8"/>
  <c r="CX28" i="8"/>
  <c r="CY28" i="8"/>
  <c r="CZ28" i="8"/>
  <c r="D28" i="8"/>
  <c r="DG58" i="8"/>
  <c r="DH58" i="8"/>
  <c r="DI58" i="8"/>
  <c r="DJ36" i="8"/>
  <c r="DK36" i="8"/>
  <c r="DL36" i="8"/>
  <c r="AZ36" i="8"/>
  <c r="DG36" i="8"/>
  <c r="DH36" i="8"/>
  <c r="DI36" i="8"/>
  <c r="AZ20" i="8"/>
  <c r="DG20" i="8"/>
  <c r="DH20" i="8"/>
  <c r="DI20" i="8"/>
  <c r="DJ20" i="8"/>
  <c r="DK20" i="8"/>
  <c r="DL20" i="8"/>
  <c r="AZ4" i="8"/>
  <c r="DG4" i="8"/>
  <c r="DH4" i="8"/>
  <c r="DI4" i="8"/>
  <c r="DJ4" i="8"/>
  <c r="DK4" i="8"/>
  <c r="DL4" i="8"/>
  <c r="CX48" i="8"/>
  <c r="CY48" i="8"/>
  <c r="CZ48" i="8"/>
  <c r="D48" i="8"/>
  <c r="DJ32" i="8"/>
  <c r="DK32" i="8"/>
  <c r="DL32" i="8"/>
  <c r="AZ32" i="8"/>
  <c r="DG32" i="8"/>
  <c r="DH32" i="8"/>
  <c r="DI32" i="8"/>
  <c r="CX15" i="8"/>
  <c r="CY15" i="8"/>
  <c r="CZ15" i="8"/>
  <c r="D15" i="8"/>
  <c r="DJ11" i="8"/>
  <c r="DK11" i="8"/>
  <c r="DL11" i="8"/>
  <c r="AZ11" i="8"/>
  <c r="DG11" i="8"/>
  <c r="DH11" i="8"/>
  <c r="DI11" i="8"/>
  <c r="CX130" i="8"/>
  <c r="CY130" i="8"/>
  <c r="CZ130" i="8"/>
  <c r="D130" i="8"/>
  <c r="DJ124" i="8"/>
  <c r="DK124" i="8"/>
  <c r="DL124" i="8"/>
  <c r="AZ124" i="8"/>
  <c r="DG124" i="8"/>
  <c r="DH124" i="8"/>
  <c r="DI124" i="8"/>
  <c r="CX128" i="8"/>
  <c r="CY128" i="8"/>
  <c r="CZ128" i="8"/>
  <c r="D128" i="8"/>
  <c r="DG121" i="8"/>
  <c r="DH121" i="8"/>
  <c r="DI121" i="8"/>
  <c r="AZ121" i="8"/>
  <c r="DJ121" i="8"/>
  <c r="DK121" i="8"/>
  <c r="DL121" i="8"/>
  <c r="CX119" i="8"/>
  <c r="CY119" i="8"/>
  <c r="CZ119" i="8"/>
  <c r="D119" i="8"/>
  <c r="DJ117" i="8"/>
  <c r="DK117" i="8"/>
  <c r="DL117" i="8"/>
  <c r="DG115" i="8"/>
  <c r="DH115" i="8"/>
  <c r="DI115" i="8"/>
  <c r="DJ115" i="8"/>
  <c r="DK115" i="8"/>
  <c r="DL115" i="8"/>
  <c r="AZ115" i="8"/>
  <c r="AZ113" i="8"/>
  <c r="DJ113" i="8"/>
  <c r="DK113" i="8"/>
  <c r="DL113" i="8"/>
  <c r="DG113" i="8"/>
  <c r="DH113" i="8"/>
  <c r="DI113" i="8"/>
  <c r="CX121" i="8"/>
  <c r="CY121" i="8"/>
  <c r="CZ121" i="8"/>
  <c r="DG110" i="8"/>
  <c r="DH110" i="8"/>
  <c r="DI110" i="8"/>
  <c r="DJ110" i="8"/>
  <c r="DK110" i="8"/>
  <c r="DL110" i="8"/>
  <c r="AZ110" i="8"/>
  <c r="CX103" i="8"/>
  <c r="CY103" i="8"/>
  <c r="CZ103" i="8"/>
  <c r="D103" i="8"/>
  <c r="CX99" i="8"/>
  <c r="CY99" i="8"/>
  <c r="CZ99" i="8"/>
  <c r="D99" i="8"/>
  <c r="CX95" i="8"/>
  <c r="CY95" i="8"/>
  <c r="CZ95" i="8"/>
  <c r="D95" i="8"/>
  <c r="C95" i="8"/>
  <c r="CX101" i="8"/>
  <c r="CY101" i="8"/>
  <c r="CZ101" i="8"/>
  <c r="D101" i="8"/>
  <c r="CX85" i="8"/>
  <c r="CY85" i="8"/>
  <c r="CZ85" i="8"/>
  <c r="D85" i="8"/>
  <c r="DJ97" i="8"/>
  <c r="DK97" i="8"/>
  <c r="DL97" i="8"/>
  <c r="AZ97" i="8"/>
  <c r="DG97" i="8"/>
  <c r="DH97" i="8"/>
  <c r="DI97" i="8"/>
  <c r="DG80" i="8"/>
  <c r="DH80" i="8"/>
  <c r="DI80" i="8"/>
  <c r="DJ80" i="8"/>
  <c r="DK80" i="8"/>
  <c r="DL80" i="8"/>
  <c r="AZ80" i="8"/>
  <c r="DJ77" i="8"/>
  <c r="DK77" i="8"/>
  <c r="DL77" i="8"/>
  <c r="D106" i="8"/>
  <c r="CX106" i="8"/>
  <c r="CY106" i="8"/>
  <c r="CZ106" i="8"/>
  <c r="CX98" i="8"/>
  <c r="CY98" i="8"/>
  <c r="CZ98" i="8"/>
  <c r="DJ69" i="8"/>
  <c r="DK69" i="8"/>
  <c r="DL69" i="8"/>
  <c r="AZ69" i="8"/>
  <c r="DG69" i="8"/>
  <c r="DH69" i="8"/>
  <c r="DI69" i="8"/>
  <c r="DG67" i="8"/>
  <c r="DH67" i="8"/>
  <c r="DI67" i="8"/>
  <c r="DJ67" i="8"/>
  <c r="DK67" i="8"/>
  <c r="DL67" i="8"/>
  <c r="AZ67" i="8"/>
  <c r="DG59" i="8"/>
  <c r="DH59" i="8"/>
  <c r="DI59" i="8"/>
  <c r="AZ59" i="8"/>
  <c r="DJ59" i="8"/>
  <c r="DK59" i="8"/>
  <c r="DL59" i="8"/>
  <c r="DJ55" i="8"/>
  <c r="DK55" i="8"/>
  <c r="DL55" i="8"/>
  <c r="CX71" i="8"/>
  <c r="CY71" i="8"/>
  <c r="CZ71" i="8"/>
  <c r="CX50" i="8"/>
  <c r="CY50" i="8"/>
  <c r="CZ50" i="8"/>
  <c r="D50" i="8"/>
  <c r="CX42" i="8"/>
  <c r="CY42" i="8"/>
  <c r="CZ42" i="8"/>
  <c r="D42" i="8"/>
  <c r="CX34" i="8"/>
  <c r="CY34" i="8"/>
  <c r="CZ34" i="8"/>
  <c r="D34" i="8"/>
  <c r="CX26" i="8"/>
  <c r="CY26" i="8"/>
  <c r="CZ26" i="8"/>
  <c r="D26" i="8"/>
  <c r="CX44" i="8"/>
  <c r="CY44" i="8"/>
  <c r="CZ44" i="8"/>
  <c r="D44" i="8"/>
  <c r="D33" i="8"/>
  <c r="DJ28" i="8"/>
  <c r="DK28" i="8"/>
  <c r="DL28" i="8"/>
  <c r="AZ28" i="8"/>
  <c r="DG28" i="8"/>
  <c r="DH28" i="8"/>
  <c r="DI28" i="8"/>
  <c r="DJ22" i="8"/>
  <c r="DK22" i="8"/>
  <c r="DL22" i="8"/>
  <c r="AZ22" i="8"/>
  <c r="DG22" i="8"/>
  <c r="DH22" i="8"/>
  <c r="DI22" i="8"/>
  <c r="DG50" i="8"/>
  <c r="DH50" i="8"/>
  <c r="DI50" i="8"/>
  <c r="DJ50" i="8"/>
  <c r="DK50" i="8"/>
  <c r="DL50" i="8"/>
  <c r="AZ50" i="8"/>
  <c r="CX62" i="8"/>
  <c r="CY62" i="8"/>
  <c r="CZ62" i="8"/>
  <c r="DJ24" i="8"/>
  <c r="DK24" i="8"/>
  <c r="DL24" i="8"/>
  <c r="DG24" i="8"/>
  <c r="DH24" i="8"/>
  <c r="DI24" i="8"/>
  <c r="AZ24" i="8"/>
  <c r="AZ16" i="8"/>
  <c r="DG16" i="8"/>
  <c r="DH16" i="8"/>
  <c r="DI16" i="8"/>
  <c r="DJ16" i="8"/>
  <c r="DK16" i="8"/>
  <c r="DL16" i="8"/>
  <c r="CX125" i="8"/>
  <c r="CY125" i="8"/>
  <c r="CZ125" i="8"/>
  <c r="CX73" i="8"/>
  <c r="CY73" i="8"/>
  <c r="CZ73" i="8"/>
  <c r="D73" i="8"/>
  <c r="DJ48" i="8"/>
  <c r="DK48" i="8"/>
  <c r="DL48" i="8"/>
  <c r="AZ48" i="8"/>
  <c r="DG48" i="8"/>
  <c r="DH48" i="8"/>
  <c r="DI48" i="8"/>
  <c r="D37" i="8"/>
  <c r="DG13" i="8"/>
  <c r="DH13" i="8"/>
  <c r="DI13" i="8"/>
  <c r="DJ13" i="8"/>
  <c r="DK13" i="8"/>
  <c r="DL13" i="8"/>
  <c r="AZ13" i="8"/>
  <c r="DG5" i="8"/>
  <c r="DH5" i="8"/>
  <c r="DI5" i="8"/>
  <c r="DJ5" i="8"/>
  <c r="DK5" i="8"/>
  <c r="DL5" i="8"/>
  <c r="AZ5" i="8"/>
  <c r="CX19" i="8"/>
  <c r="CY19" i="8"/>
  <c r="CZ19" i="8"/>
  <c r="D19" i="8"/>
  <c r="DJ15" i="8"/>
  <c r="DK15" i="8"/>
  <c r="DL15" i="8"/>
  <c r="AZ15" i="8"/>
  <c r="DG15" i="8"/>
  <c r="DH15" i="8"/>
  <c r="DI15" i="8"/>
  <c r="CX3" i="8"/>
  <c r="CY3" i="8"/>
  <c r="CZ3" i="8"/>
  <c r="D3" i="8"/>
  <c r="CX18" i="8"/>
  <c r="CY18" i="8"/>
  <c r="CZ18" i="8"/>
  <c r="D18" i="8"/>
  <c r="CX14" i="8"/>
  <c r="CY14" i="8"/>
  <c r="CZ14" i="8"/>
  <c r="D14" i="8"/>
  <c r="CX10" i="8"/>
  <c r="CY10" i="8"/>
  <c r="CZ10" i="8"/>
  <c r="D10" i="8"/>
  <c r="CX6" i="8"/>
  <c r="CY6" i="8"/>
  <c r="CZ6" i="8"/>
  <c r="D6" i="8"/>
  <c r="CX2" i="8"/>
  <c r="CY2" i="8"/>
  <c r="CZ2" i="8"/>
  <c r="D2" i="8"/>
  <c r="AZ129" i="8"/>
  <c r="DG129" i="8"/>
  <c r="DH129" i="8"/>
  <c r="DI129" i="8"/>
  <c r="DJ129" i="8"/>
  <c r="DK129" i="8"/>
  <c r="DL129" i="8"/>
  <c r="DJ128" i="8"/>
  <c r="DK128" i="8"/>
  <c r="DL128" i="8"/>
  <c r="AZ128" i="8"/>
  <c r="DG128" i="8"/>
  <c r="DH128" i="8"/>
  <c r="DI128" i="8"/>
  <c r="DG126" i="8"/>
  <c r="DH126" i="8"/>
  <c r="DI126" i="8"/>
  <c r="DJ126" i="8"/>
  <c r="DK126" i="8"/>
  <c r="DL126" i="8"/>
  <c r="AZ126" i="8"/>
  <c r="CX116" i="8"/>
  <c r="CY116" i="8"/>
  <c r="CZ116" i="8"/>
  <c r="D116" i="8"/>
  <c r="CX115" i="8"/>
  <c r="CY115" i="8"/>
  <c r="CZ115" i="8"/>
  <c r="D115" i="8"/>
  <c r="DG114" i="8"/>
  <c r="DH114" i="8"/>
  <c r="DI114" i="8"/>
  <c r="AZ114" i="8"/>
  <c r="DJ114" i="8"/>
  <c r="DK114" i="8"/>
  <c r="DL114" i="8"/>
  <c r="CX109" i="8"/>
  <c r="CY109" i="8"/>
  <c r="CZ109" i="8"/>
  <c r="D109" i="8"/>
  <c r="C109" i="8"/>
  <c r="AZ102" i="8"/>
  <c r="DG102" i="8"/>
  <c r="DH102" i="8"/>
  <c r="DI102" i="8"/>
  <c r="DJ102" i="8"/>
  <c r="DK102" i="8"/>
  <c r="DL102" i="8"/>
  <c r="AZ98" i="8"/>
  <c r="DG98" i="8"/>
  <c r="DH98" i="8"/>
  <c r="DI98" i="8"/>
  <c r="DJ98" i="8"/>
  <c r="DK98" i="8"/>
  <c r="DL98" i="8"/>
  <c r="AZ94" i="8"/>
  <c r="DG94" i="8"/>
  <c r="DH94" i="8"/>
  <c r="DI94" i="8"/>
  <c r="DJ94" i="8"/>
  <c r="DK94" i="8"/>
  <c r="DL94" i="8"/>
  <c r="DJ101" i="8"/>
  <c r="DK101" i="8"/>
  <c r="DL101" i="8"/>
  <c r="AZ101" i="8"/>
  <c r="DG101" i="8"/>
  <c r="DH101" i="8"/>
  <c r="DI101" i="8"/>
  <c r="AZ90" i="8"/>
  <c r="DG90" i="8"/>
  <c r="DH90" i="8"/>
  <c r="DI90" i="8"/>
  <c r="DJ90" i="8"/>
  <c r="DK90" i="8"/>
  <c r="DL90" i="8"/>
  <c r="CX88" i="8"/>
  <c r="CY88" i="8"/>
  <c r="CZ88" i="8"/>
  <c r="D88" i="8"/>
  <c r="DG76" i="8"/>
  <c r="DH76" i="8"/>
  <c r="DI76" i="8"/>
  <c r="DJ76" i="8"/>
  <c r="DK76" i="8"/>
  <c r="DL76" i="8"/>
  <c r="AZ76" i="8"/>
  <c r="CX60" i="8"/>
  <c r="CY60" i="8"/>
  <c r="CZ60" i="8"/>
  <c r="D60" i="8"/>
  <c r="DJ89" i="8"/>
  <c r="DK89" i="8"/>
  <c r="DL89" i="8"/>
  <c r="DG89" i="8"/>
  <c r="DH89" i="8"/>
  <c r="DI89" i="8"/>
  <c r="AZ89" i="8"/>
  <c r="AZ70" i="8"/>
  <c r="DG70" i="8"/>
  <c r="DH70" i="8"/>
  <c r="DI70" i="8"/>
  <c r="DJ70" i="8"/>
  <c r="DK70" i="8"/>
  <c r="DL70" i="8"/>
  <c r="D70" i="8"/>
  <c r="CX83" i="8"/>
  <c r="CY83" i="8"/>
  <c r="CZ83" i="8"/>
  <c r="D83" i="8"/>
  <c r="CX75" i="8"/>
  <c r="CY75" i="8"/>
  <c r="CZ75" i="8"/>
  <c r="D75" i="8"/>
  <c r="CX61" i="8"/>
  <c r="CY61" i="8"/>
  <c r="CZ61" i="8"/>
  <c r="D61" i="8"/>
  <c r="AZ53" i="8"/>
  <c r="DJ53" i="8"/>
  <c r="DK53" i="8"/>
  <c r="DL53" i="8"/>
  <c r="DG53" i="8"/>
  <c r="DH53" i="8"/>
  <c r="DI53" i="8"/>
  <c r="AZ49" i="8"/>
  <c r="DG49" i="8"/>
  <c r="DH49" i="8"/>
  <c r="DI49" i="8"/>
  <c r="DJ49" i="8"/>
  <c r="DK49" i="8"/>
  <c r="DL49" i="8"/>
  <c r="AZ41" i="8"/>
  <c r="DG41" i="8"/>
  <c r="DH41" i="8"/>
  <c r="DI41" i="8"/>
  <c r="DJ41" i="8"/>
  <c r="DK41" i="8"/>
  <c r="DL41" i="8"/>
  <c r="AZ33" i="8"/>
  <c r="DG33" i="8"/>
  <c r="DH33" i="8"/>
  <c r="DI33" i="8"/>
  <c r="DJ33" i="8"/>
  <c r="DK33" i="8"/>
  <c r="DL33" i="8"/>
  <c r="AZ25" i="8"/>
  <c r="DG25" i="8"/>
  <c r="DH25" i="8"/>
  <c r="DI25" i="8"/>
  <c r="DJ25" i="8"/>
  <c r="DK25" i="8"/>
  <c r="DL25" i="8"/>
  <c r="CX84" i="8"/>
  <c r="CY84" i="8"/>
  <c r="CZ84" i="8"/>
  <c r="D84" i="8"/>
  <c r="DJ44" i="8"/>
  <c r="DK44" i="8"/>
  <c r="DL44" i="8"/>
  <c r="AZ44" i="8"/>
  <c r="DG44" i="8"/>
  <c r="DH44" i="8"/>
  <c r="DI44" i="8"/>
  <c r="DG38" i="8"/>
  <c r="DH38" i="8"/>
  <c r="DI38" i="8"/>
  <c r="DJ38" i="8"/>
  <c r="DK38" i="8"/>
  <c r="DL38" i="8"/>
  <c r="AZ38" i="8"/>
  <c r="CX40" i="8"/>
  <c r="CY40" i="8"/>
  <c r="CZ40" i="8"/>
  <c r="D40" i="8"/>
  <c r="CX22" i="8"/>
  <c r="CY22" i="8"/>
  <c r="CZ22" i="8"/>
  <c r="D22" i="8"/>
  <c r="AZ54" i="8"/>
  <c r="CX52" i="8"/>
  <c r="CY52" i="8"/>
  <c r="CZ52" i="8"/>
  <c r="D52" i="8"/>
  <c r="AZ12" i="8"/>
  <c r="DG12" i="8"/>
  <c r="DH12" i="8"/>
  <c r="DI12" i="8"/>
  <c r="DJ12" i="8"/>
  <c r="DK12" i="8"/>
  <c r="DL12" i="8"/>
  <c r="DJ73" i="8"/>
  <c r="DK73" i="8"/>
  <c r="DL73" i="8"/>
  <c r="DG73" i="8"/>
  <c r="DH73" i="8"/>
  <c r="DI73" i="8"/>
  <c r="AZ73" i="8"/>
  <c r="DJ19" i="8"/>
  <c r="DK19" i="8"/>
  <c r="DL19" i="8"/>
  <c r="AZ19" i="8"/>
  <c r="DG19" i="8"/>
  <c r="DH19" i="8"/>
  <c r="DI19" i="8"/>
  <c r="D17" i="8"/>
  <c r="CX12" i="8"/>
  <c r="CY12" i="8"/>
  <c r="CZ12" i="8"/>
  <c r="CX7" i="8"/>
  <c r="CY7" i="8"/>
  <c r="CZ7" i="8"/>
  <c r="D7" i="8"/>
  <c r="DJ3" i="8"/>
  <c r="DK3" i="8"/>
  <c r="DL3" i="8"/>
  <c r="AZ3" i="8"/>
  <c r="DG3" i="8"/>
  <c r="DH3" i="8"/>
  <c r="DI3" i="8"/>
  <c r="CX126" i="8"/>
  <c r="CY126" i="8"/>
  <c r="CZ126" i="8"/>
  <c r="D126" i="8"/>
  <c r="CX120" i="8"/>
  <c r="CY120" i="8"/>
  <c r="CZ120" i="8"/>
  <c r="D120" i="8"/>
  <c r="CX111" i="8"/>
  <c r="CY111" i="8"/>
  <c r="CZ111" i="8"/>
  <c r="D111" i="8"/>
  <c r="CX105" i="8"/>
  <c r="CY105" i="8"/>
  <c r="CZ105" i="8"/>
  <c r="D105" i="8"/>
  <c r="DJ109" i="8"/>
  <c r="DK109" i="8"/>
  <c r="DL109" i="8"/>
  <c r="AZ109" i="8"/>
  <c r="AY109" i="8"/>
  <c r="DG109" i="8"/>
  <c r="DH109" i="8"/>
  <c r="DI109" i="8"/>
  <c r="DG107" i="8"/>
  <c r="DH107" i="8"/>
  <c r="DI107" i="8"/>
  <c r="DJ107" i="8"/>
  <c r="DK107" i="8"/>
  <c r="DL107" i="8"/>
  <c r="AZ107" i="8"/>
  <c r="D112" i="8"/>
  <c r="CX112" i="8"/>
  <c r="CY112" i="8"/>
  <c r="CZ112" i="8"/>
  <c r="CX86" i="8"/>
  <c r="CY86" i="8"/>
  <c r="CZ86" i="8"/>
  <c r="D86" i="8"/>
  <c r="CX64" i="8"/>
  <c r="CY64" i="8"/>
  <c r="CZ64" i="8"/>
  <c r="D64" i="8"/>
  <c r="CX96" i="8"/>
  <c r="CY96" i="8"/>
  <c r="CZ96" i="8"/>
  <c r="D96" i="8"/>
  <c r="CX93" i="8"/>
  <c r="CY93" i="8"/>
  <c r="CZ93" i="8"/>
  <c r="D93" i="8"/>
  <c r="CX89" i="8"/>
  <c r="CY89" i="8"/>
  <c r="CZ89" i="8"/>
  <c r="D89" i="8"/>
  <c r="CX81" i="8"/>
  <c r="CY81" i="8"/>
  <c r="CZ81" i="8"/>
  <c r="D81" i="8"/>
  <c r="CX77" i="8"/>
  <c r="CY77" i="8"/>
  <c r="CZ77" i="8"/>
  <c r="D77" i="8"/>
  <c r="AZ66" i="8"/>
  <c r="DG66" i="8"/>
  <c r="DH66" i="8"/>
  <c r="DI66" i="8"/>
  <c r="DJ66" i="8"/>
  <c r="DK66" i="8"/>
  <c r="DL66" i="8"/>
  <c r="CX65" i="8"/>
  <c r="CY65" i="8"/>
  <c r="CZ65" i="8"/>
  <c r="D65" i="8"/>
  <c r="D58" i="8"/>
  <c r="DG87" i="8"/>
  <c r="DH87" i="8"/>
  <c r="DI87" i="8"/>
  <c r="AZ87" i="8"/>
  <c r="DJ87" i="8"/>
  <c r="DK87" i="8"/>
  <c r="DL87" i="8"/>
  <c r="DJ61" i="8"/>
  <c r="DK61" i="8"/>
  <c r="DL61" i="8"/>
  <c r="AZ61" i="8"/>
  <c r="DG61" i="8"/>
  <c r="DH61" i="8"/>
  <c r="DI61" i="8"/>
  <c r="D57" i="8"/>
  <c r="C57" i="8"/>
  <c r="CX57" i="8"/>
  <c r="CY57" i="8"/>
  <c r="CZ57" i="8"/>
  <c r="CX46" i="8"/>
  <c r="CY46" i="8"/>
  <c r="CZ46" i="8"/>
  <c r="D46" i="8"/>
  <c r="CX38" i="8"/>
  <c r="CY38" i="8"/>
  <c r="CZ38" i="8"/>
  <c r="D38" i="8"/>
  <c r="CX30" i="8"/>
  <c r="CY30" i="8"/>
  <c r="CZ30" i="8"/>
  <c r="D30" i="8"/>
  <c r="CX63" i="8"/>
  <c r="CY63" i="8"/>
  <c r="CZ63" i="8"/>
  <c r="D63" i="8"/>
  <c r="C63" i="8"/>
  <c r="DJ40" i="8"/>
  <c r="DK40" i="8"/>
  <c r="DL40" i="8"/>
  <c r="AZ40" i="8"/>
  <c r="DG40" i="8"/>
  <c r="DH40" i="8"/>
  <c r="DI40" i="8"/>
  <c r="DG34" i="8"/>
  <c r="DH34" i="8"/>
  <c r="DI34" i="8"/>
  <c r="DJ34" i="8"/>
  <c r="DK34" i="8"/>
  <c r="DL34" i="8"/>
  <c r="AZ34" i="8"/>
  <c r="DG21" i="8"/>
  <c r="DH21" i="8"/>
  <c r="DI21" i="8"/>
  <c r="DJ21" i="8"/>
  <c r="DK21" i="8"/>
  <c r="DL21" i="8"/>
  <c r="AZ21" i="8"/>
  <c r="D59" i="8"/>
  <c r="D55" i="8"/>
  <c r="CX55" i="8"/>
  <c r="CY55" i="8"/>
  <c r="CZ55" i="8"/>
  <c r="DJ52" i="8"/>
  <c r="DK52" i="8"/>
  <c r="DL52" i="8"/>
  <c r="AZ52" i="8"/>
  <c r="DG52" i="8"/>
  <c r="DH52" i="8"/>
  <c r="DI52" i="8"/>
  <c r="CX36" i="8"/>
  <c r="CY36" i="8"/>
  <c r="CZ36" i="8"/>
  <c r="D36" i="8"/>
  <c r="AZ8" i="8"/>
  <c r="DG8" i="8"/>
  <c r="DH8" i="8"/>
  <c r="DI8" i="8"/>
  <c r="DJ8" i="8"/>
  <c r="DK8" i="8"/>
  <c r="DL8" i="8"/>
  <c r="CX32" i="8"/>
  <c r="CY32" i="8"/>
  <c r="CZ32" i="8"/>
  <c r="D32" i="8"/>
  <c r="DG17" i="8"/>
  <c r="DH17" i="8"/>
  <c r="DI17" i="8"/>
  <c r="DJ17" i="8"/>
  <c r="DK17" i="8"/>
  <c r="DL17" i="8"/>
  <c r="AZ17" i="8"/>
  <c r="DG9" i="8"/>
  <c r="DH9" i="8"/>
  <c r="DI9" i="8"/>
  <c r="DJ9" i="8"/>
  <c r="DK9" i="8"/>
  <c r="DL9" i="8"/>
  <c r="AZ9" i="8"/>
  <c r="CX11" i="8"/>
  <c r="CY11" i="8"/>
  <c r="CZ11" i="8"/>
  <c r="D11" i="8"/>
  <c r="DJ7" i="8"/>
  <c r="DK7" i="8"/>
  <c r="DL7" i="8"/>
  <c r="AZ7" i="8"/>
  <c r="DG7" i="8"/>
  <c r="DH7" i="8"/>
  <c r="DI7" i="8"/>
  <c r="DJ123" i="6"/>
  <c r="DK123" i="6"/>
  <c r="DL123" i="6"/>
  <c r="DG126" i="6"/>
  <c r="DH126" i="6"/>
  <c r="DI126" i="6"/>
  <c r="DJ120" i="6"/>
  <c r="DK120" i="6"/>
  <c r="DL120" i="6"/>
  <c r="AZ118" i="6"/>
  <c r="CX109" i="6"/>
  <c r="CY109" i="6"/>
  <c r="CZ109" i="6"/>
  <c r="D109" i="6"/>
  <c r="C109" i="6"/>
  <c r="D121" i="6"/>
  <c r="CX116" i="6"/>
  <c r="CY116" i="6"/>
  <c r="CZ116" i="6"/>
  <c r="D116" i="6"/>
  <c r="DG103" i="6"/>
  <c r="DH103" i="6"/>
  <c r="DI103" i="6"/>
  <c r="DG99" i="6"/>
  <c r="DH99" i="6"/>
  <c r="DI99" i="6"/>
  <c r="AZ99" i="6"/>
  <c r="DJ99" i="6"/>
  <c r="DK99" i="6"/>
  <c r="DL99" i="6"/>
  <c r="CX82" i="6"/>
  <c r="CY82" i="6"/>
  <c r="CZ82" i="6"/>
  <c r="D82" i="6"/>
  <c r="CX66" i="6"/>
  <c r="CY66" i="6"/>
  <c r="CZ66" i="6"/>
  <c r="D66" i="6"/>
  <c r="CX128" i="6"/>
  <c r="CY128" i="6"/>
  <c r="CZ128" i="6"/>
  <c r="D128" i="6"/>
  <c r="DG115" i="6"/>
  <c r="DH115" i="6"/>
  <c r="DI115" i="6"/>
  <c r="DJ115" i="6"/>
  <c r="DK115" i="6"/>
  <c r="DL115" i="6"/>
  <c r="AZ115" i="6"/>
  <c r="D102" i="6"/>
  <c r="CX102" i="6"/>
  <c r="CY102" i="6"/>
  <c r="CZ102" i="6"/>
  <c r="CX71" i="6"/>
  <c r="CY71" i="6"/>
  <c r="CZ71" i="6"/>
  <c r="D71" i="6"/>
  <c r="CX67" i="6"/>
  <c r="CY67" i="6"/>
  <c r="CZ67" i="6"/>
  <c r="D67" i="6"/>
  <c r="CX111" i="6"/>
  <c r="CY111" i="6"/>
  <c r="CZ111" i="6"/>
  <c r="D111" i="6"/>
  <c r="CX93" i="6"/>
  <c r="CY93" i="6"/>
  <c r="CZ93" i="6"/>
  <c r="AZ76" i="6"/>
  <c r="DJ76" i="6"/>
  <c r="DK76" i="6"/>
  <c r="DL76" i="6"/>
  <c r="DG76" i="6"/>
  <c r="DH76" i="6"/>
  <c r="DI76" i="6"/>
  <c r="CX108" i="6"/>
  <c r="CY108" i="6"/>
  <c r="CZ108" i="6"/>
  <c r="D106" i="6"/>
  <c r="CX106" i="6"/>
  <c r="CY106" i="6"/>
  <c r="CZ106" i="6"/>
  <c r="DG70" i="6"/>
  <c r="DH70" i="6"/>
  <c r="DI70" i="6"/>
  <c r="DJ70" i="6"/>
  <c r="DK70" i="6"/>
  <c r="DL70" i="6"/>
  <c r="AZ70" i="6"/>
  <c r="CX88" i="6"/>
  <c r="CY88" i="6"/>
  <c r="CZ88" i="6"/>
  <c r="CX85" i="6"/>
  <c r="CY85" i="6"/>
  <c r="CZ85" i="6"/>
  <c r="CX56" i="6"/>
  <c r="CY56" i="6"/>
  <c r="CZ56" i="6"/>
  <c r="D56" i="6"/>
  <c r="CX48" i="6"/>
  <c r="CY48" i="6"/>
  <c r="CZ48" i="6"/>
  <c r="D48" i="6"/>
  <c r="CX28" i="6"/>
  <c r="CY28" i="6"/>
  <c r="CZ28" i="6"/>
  <c r="D28" i="6"/>
  <c r="CX81" i="6"/>
  <c r="CY81" i="6"/>
  <c r="CZ81" i="6"/>
  <c r="CX75" i="6"/>
  <c r="CY75" i="6"/>
  <c r="CZ75" i="6"/>
  <c r="D75" i="6"/>
  <c r="AZ54" i="6"/>
  <c r="DG54" i="6"/>
  <c r="DH54" i="6"/>
  <c r="DI54" i="6"/>
  <c r="DJ54" i="6"/>
  <c r="DK54" i="6"/>
  <c r="DL54" i="6"/>
  <c r="CX51" i="6"/>
  <c r="CY51" i="6"/>
  <c r="CZ51" i="6"/>
  <c r="D51" i="6"/>
  <c r="AZ26" i="6"/>
  <c r="DG26" i="6"/>
  <c r="DH26" i="6"/>
  <c r="DI26" i="6"/>
  <c r="DJ26" i="6"/>
  <c r="DK26" i="6"/>
  <c r="DL26" i="6"/>
  <c r="DG23" i="6"/>
  <c r="DH23" i="6"/>
  <c r="DI23" i="6"/>
  <c r="DJ23" i="6"/>
  <c r="DK23" i="6"/>
  <c r="DL23" i="6"/>
  <c r="AZ23" i="6"/>
  <c r="DG27" i="6"/>
  <c r="DH27" i="6"/>
  <c r="DI27" i="6"/>
  <c r="DJ27" i="6"/>
  <c r="DK27" i="6"/>
  <c r="DL27" i="6"/>
  <c r="AZ27" i="6"/>
  <c r="CX23" i="6"/>
  <c r="CY23" i="6"/>
  <c r="CZ23" i="6"/>
  <c r="D23" i="6"/>
  <c r="CX65" i="6"/>
  <c r="CY65" i="6"/>
  <c r="CZ65" i="6"/>
  <c r="DJ53" i="6"/>
  <c r="DK53" i="6"/>
  <c r="DL53" i="6"/>
  <c r="AZ53" i="6"/>
  <c r="DG53" i="6"/>
  <c r="DH53" i="6"/>
  <c r="DI53" i="6"/>
  <c r="DJ45" i="6"/>
  <c r="DK45" i="6"/>
  <c r="DL45" i="6"/>
  <c r="AZ45" i="6"/>
  <c r="DG45" i="6"/>
  <c r="DH45" i="6"/>
  <c r="DI45" i="6"/>
  <c r="DG39" i="6"/>
  <c r="DH39" i="6"/>
  <c r="DI39" i="6"/>
  <c r="DJ39" i="6"/>
  <c r="DK39" i="6"/>
  <c r="DL39" i="6"/>
  <c r="AZ39" i="6"/>
  <c r="CX29" i="6"/>
  <c r="CY29" i="6"/>
  <c r="CZ29" i="6"/>
  <c r="D29" i="6"/>
  <c r="DJ25" i="6"/>
  <c r="DK25" i="6"/>
  <c r="DL25" i="6"/>
  <c r="AZ25" i="6"/>
  <c r="DG25" i="6"/>
  <c r="DH25" i="6"/>
  <c r="DI25" i="6"/>
  <c r="CX14" i="6"/>
  <c r="CY14" i="6"/>
  <c r="CZ14" i="6"/>
  <c r="D14" i="6"/>
  <c r="D80" i="6"/>
  <c r="AZ72" i="6"/>
  <c r="DG72" i="6"/>
  <c r="DH72" i="6"/>
  <c r="DI72" i="6"/>
  <c r="DJ72" i="6"/>
  <c r="DK72" i="6"/>
  <c r="DL72" i="6"/>
  <c r="D61" i="6"/>
  <c r="DG22" i="6"/>
  <c r="DH22" i="6"/>
  <c r="DI22" i="6"/>
  <c r="DJ22" i="6"/>
  <c r="DK22" i="6"/>
  <c r="DL22" i="6"/>
  <c r="AZ22" i="6"/>
  <c r="CX5" i="6"/>
  <c r="CY5" i="6"/>
  <c r="CZ5" i="6"/>
  <c r="CX16" i="6"/>
  <c r="CY16" i="6"/>
  <c r="CZ16" i="6"/>
  <c r="D16" i="6"/>
  <c r="D13" i="6"/>
  <c r="DJ4" i="6"/>
  <c r="DK4" i="6"/>
  <c r="DL4" i="6"/>
  <c r="AZ4" i="6"/>
  <c r="DG4" i="6"/>
  <c r="DH4" i="6"/>
  <c r="DI4" i="6"/>
  <c r="CX123" i="6"/>
  <c r="CY123" i="6"/>
  <c r="CZ123" i="6"/>
  <c r="D123" i="6"/>
  <c r="D130" i="6"/>
  <c r="AZ130" i="6"/>
  <c r="CX105" i="6"/>
  <c r="CY105" i="6"/>
  <c r="CZ105" i="6"/>
  <c r="D105" i="6"/>
  <c r="AZ117" i="6"/>
  <c r="DJ117" i="6"/>
  <c r="DK117" i="6"/>
  <c r="DL117" i="6"/>
  <c r="DG117" i="6"/>
  <c r="DH117" i="6"/>
  <c r="DI117" i="6"/>
  <c r="DJ116" i="6"/>
  <c r="DK116" i="6"/>
  <c r="DL116" i="6"/>
  <c r="CX95" i="6"/>
  <c r="CY95" i="6"/>
  <c r="CZ95" i="6"/>
  <c r="D95" i="6"/>
  <c r="CX86" i="6"/>
  <c r="CY86" i="6"/>
  <c r="CZ86" i="6"/>
  <c r="D86" i="6"/>
  <c r="CX70" i="6"/>
  <c r="CY70" i="6"/>
  <c r="CZ70" i="6"/>
  <c r="D70" i="6"/>
  <c r="DJ128" i="6"/>
  <c r="DK128" i="6"/>
  <c r="DL128" i="6"/>
  <c r="AZ128" i="6"/>
  <c r="DG128" i="6"/>
  <c r="DH128" i="6"/>
  <c r="DI128" i="6"/>
  <c r="CX115" i="6"/>
  <c r="CY115" i="6"/>
  <c r="CZ115" i="6"/>
  <c r="D115" i="6"/>
  <c r="AZ107" i="6"/>
  <c r="D103" i="6"/>
  <c r="AZ102" i="6"/>
  <c r="DG102" i="6"/>
  <c r="DH102" i="6"/>
  <c r="DI102" i="6"/>
  <c r="DJ102" i="6"/>
  <c r="DK102" i="6"/>
  <c r="DL102" i="6"/>
  <c r="CX126" i="6"/>
  <c r="CY126" i="6"/>
  <c r="CZ126" i="6"/>
  <c r="D97" i="6"/>
  <c r="CX91" i="6"/>
  <c r="CY91" i="6"/>
  <c r="CZ91" i="6"/>
  <c r="D91" i="6"/>
  <c r="CX78" i="6"/>
  <c r="CY78" i="6"/>
  <c r="CZ78" i="6"/>
  <c r="D78" i="6"/>
  <c r="DG111" i="6"/>
  <c r="DH111" i="6"/>
  <c r="DI111" i="6"/>
  <c r="DJ111" i="6"/>
  <c r="DK111" i="6"/>
  <c r="DL111" i="6"/>
  <c r="AZ111" i="6"/>
  <c r="CX87" i="6"/>
  <c r="CY87" i="6"/>
  <c r="CZ87" i="6"/>
  <c r="D87" i="6"/>
  <c r="AZ80" i="6"/>
  <c r="DJ80" i="6"/>
  <c r="DK80" i="6"/>
  <c r="DL80" i="6"/>
  <c r="DG80" i="6"/>
  <c r="DH80" i="6"/>
  <c r="DI80" i="6"/>
  <c r="DG74" i="6"/>
  <c r="DH74" i="6"/>
  <c r="DI74" i="6"/>
  <c r="DJ74" i="6"/>
  <c r="DK74" i="6"/>
  <c r="DL74" i="6"/>
  <c r="AZ74" i="6"/>
  <c r="AZ106" i="6"/>
  <c r="DG106" i="6"/>
  <c r="DH106" i="6"/>
  <c r="DI106" i="6"/>
  <c r="DJ106" i="6"/>
  <c r="DK106" i="6"/>
  <c r="DL106" i="6"/>
  <c r="D96" i="6"/>
  <c r="CX96" i="6"/>
  <c r="CY96" i="6"/>
  <c r="CZ96" i="6"/>
  <c r="CX94" i="6"/>
  <c r="CY94" i="6"/>
  <c r="CZ94" i="6"/>
  <c r="DG90" i="6"/>
  <c r="DH90" i="6"/>
  <c r="DI90" i="6"/>
  <c r="DJ90" i="6"/>
  <c r="DK90" i="6"/>
  <c r="DL90" i="6"/>
  <c r="AZ90" i="6"/>
  <c r="CX83" i="6"/>
  <c r="CY83" i="6"/>
  <c r="CZ83" i="6"/>
  <c r="D83" i="6"/>
  <c r="DG88" i="6"/>
  <c r="DH88" i="6"/>
  <c r="DI88" i="6"/>
  <c r="CX76" i="6"/>
  <c r="CY76" i="6"/>
  <c r="CZ76" i="6"/>
  <c r="DG73" i="6"/>
  <c r="DH73" i="6"/>
  <c r="DI73" i="6"/>
  <c r="DJ59" i="6"/>
  <c r="DK59" i="6"/>
  <c r="DL59" i="6"/>
  <c r="DG59" i="6"/>
  <c r="DH59" i="6"/>
  <c r="DI59" i="6"/>
  <c r="AZ59" i="6"/>
  <c r="DJ75" i="6"/>
  <c r="DK75" i="6"/>
  <c r="DL75" i="6"/>
  <c r="AZ75" i="6"/>
  <c r="DG75" i="6"/>
  <c r="DH75" i="6"/>
  <c r="DI75" i="6"/>
  <c r="D73" i="6"/>
  <c r="CX62" i="6"/>
  <c r="CY62" i="6"/>
  <c r="CZ62" i="6"/>
  <c r="D62" i="6"/>
  <c r="AZ50" i="6"/>
  <c r="DG50" i="6"/>
  <c r="DH50" i="6"/>
  <c r="DI50" i="6"/>
  <c r="DJ50" i="6"/>
  <c r="DK50" i="6"/>
  <c r="DL50" i="6"/>
  <c r="CX47" i="6"/>
  <c r="CY47" i="6"/>
  <c r="CZ47" i="6"/>
  <c r="D47" i="6"/>
  <c r="CX77" i="6"/>
  <c r="CY77" i="6"/>
  <c r="CZ77" i="6"/>
  <c r="D38" i="6"/>
  <c r="CX33" i="6"/>
  <c r="CY33" i="6"/>
  <c r="CZ33" i="6"/>
  <c r="D33" i="6"/>
  <c r="CX64" i="6"/>
  <c r="CY64" i="6"/>
  <c r="CZ64" i="6"/>
  <c r="D64" i="6"/>
  <c r="DG60" i="6"/>
  <c r="DH60" i="6"/>
  <c r="DI60" i="6"/>
  <c r="DG47" i="6"/>
  <c r="DH47" i="6"/>
  <c r="DI47" i="6"/>
  <c r="DJ47" i="6"/>
  <c r="DK47" i="6"/>
  <c r="DL47" i="6"/>
  <c r="AZ47" i="6"/>
  <c r="DG43" i="6"/>
  <c r="DH43" i="6"/>
  <c r="DI43" i="6"/>
  <c r="DJ43" i="6"/>
  <c r="DK43" i="6"/>
  <c r="DL43" i="6"/>
  <c r="AZ43" i="6"/>
  <c r="CX11" i="6"/>
  <c r="CY11" i="6"/>
  <c r="CZ11" i="6"/>
  <c r="D11" i="6"/>
  <c r="D58" i="6"/>
  <c r="CX49" i="6"/>
  <c r="CY49" i="6"/>
  <c r="CZ49" i="6"/>
  <c r="D49" i="6"/>
  <c r="DJ29" i="6"/>
  <c r="DK29" i="6"/>
  <c r="DL29" i="6"/>
  <c r="AZ29" i="6"/>
  <c r="DG29" i="6"/>
  <c r="DH29" i="6"/>
  <c r="DI29" i="6"/>
  <c r="D27" i="6"/>
  <c r="CX10" i="6"/>
  <c r="CY10" i="6"/>
  <c r="CZ10" i="6"/>
  <c r="D10" i="6"/>
  <c r="D72" i="6"/>
  <c r="CX72" i="6"/>
  <c r="CY72" i="6"/>
  <c r="CZ72" i="6"/>
  <c r="D21" i="6"/>
  <c r="CX12" i="6"/>
  <c r="CY12" i="6"/>
  <c r="CZ12" i="6"/>
  <c r="D12" i="6"/>
  <c r="DG2" i="6"/>
  <c r="DH2" i="6"/>
  <c r="DI2" i="6"/>
  <c r="DJ2" i="6"/>
  <c r="DK2" i="6"/>
  <c r="DL2" i="6"/>
  <c r="AZ2" i="6"/>
  <c r="DJ16" i="6"/>
  <c r="DK16" i="6"/>
  <c r="DL16" i="6"/>
  <c r="AZ16" i="6"/>
  <c r="DG16" i="6"/>
  <c r="DH16" i="6"/>
  <c r="DI16" i="6"/>
  <c r="DG127" i="6"/>
  <c r="DH127" i="6"/>
  <c r="DI127" i="6"/>
  <c r="DJ127" i="6"/>
  <c r="DK127" i="6"/>
  <c r="DL127" i="6"/>
  <c r="AZ127" i="6"/>
  <c r="AZ129" i="6"/>
  <c r="DJ129" i="6"/>
  <c r="DK129" i="6"/>
  <c r="DL129" i="6"/>
  <c r="DG129" i="6"/>
  <c r="DH129" i="6"/>
  <c r="DI129" i="6"/>
  <c r="CX124" i="6"/>
  <c r="CY124" i="6"/>
  <c r="CZ124" i="6"/>
  <c r="D124" i="6"/>
  <c r="CX119" i="6"/>
  <c r="CY119" i="6"/>
  <c r="CZ119" i="6"/>
  <c r="D119" i="6"/>
  <c r="DJ119" i="6"/>
  <c r="DK119" i="6"/>
  <c r="DL119" i="6"/>
  <c r="CX114" i="6"/>
  <c r="CY114" i="6"/>
  <c r="CZ114" i="6"/>
  <c r="D114" i="6"/>
  <c r="CX101" i="6"/>
  <c r="CY101" i="6"/>
  <c r="CZ101" i="6"/>
  <c r="D101" i="6"/>
  <c r="D110" i="6"/>
  <c r="CX110" i="6"/>
  <c r="CY110" i="6"/>
  <c r="CZ110" i="6"/>
  <c r="D125" i="6"/>
  <c r="CX125" i="6"/>
  <c r="CY125" i="6"/>
  <c r="CZ125" i="6"/>
  <c r="CX117" i="6"/>
  <c r="CY117" i="6"/>
  <c r="CZ117" i="6"/>
  <c r="CX90" i="6"/>
  <c r="CY90" i="6"/>
  <c r="CZ90" i="6"/>
  <c r="D90" i="6"/>
  <c r="CX74" i="6"/>
  <c r="CY74" i="6"/>
  <c r="CZ74" i="6"/>
  <c r="D74" i="6"/>
  <c r="DJ109" i="6"/>
  <c r="DK109" i="6"/>
  <c r="DL109" i="6"/>
  <c r="AZ109" i="6"/>
  <c r="AY109" i="6"/>
  <c r="DG109" i="6"/>
  <c r="DH109" i="6"/>
  <c r="DI109" i="6"/>
  <c r="DG85" i="6"/>
  <c r="DH85" i="6"/>
  <c r="DI85" i="6"/>
  <c r="AZ85" i="6"/>
  <c r="DJ85" i="6"/>
  <c r="DK85" i="6"/>
  <c r="DL85" i="6"/>
  <c r="D107" i="6"/>
  <c r="AZ96" i="6"/>
  <c r="DG96" i="6"/>
  <c r="DH96" i="6"/>
  <c r="DI96" i="6"/>
  <c r="DJ96" i="6"/>
  <c r="DK96" i="6"/>
  <c r="DL96" i="6"/>
  <c r="D84" i="6"/>
  <c r="DG81" i="6"/>
  <c r="DH81" i="6"/>
  <c r="DI81" i="6"/>
  <c r="AZ81" i="6"/>
  <c r="DJ81" i="6"/>
  <c r="DK81" i="6"/>
  <c r="DL81" i="6"/>
  <c r="DG77" i="6"/>
  <c r="DH77" i="6"/>
  <c r="DI77" i="6"/>
  <c r="DJ77" i="6"/>
  <c r="DK77" i="6"/>
  <c r="DL77" i="6"/>
  <c r="AZ77" i="6"/>
  <c r="DG66" i="6"/>
  <c r="DH66" i="6"/>
  <c r="DI66" i="6"/>
  <c r="DJ66" i="6"/>
  <c r="DK66" i="6"/>
  <c r="DL66" i="6"/>
  <c r="AZ66" i="6"/>
  <c r="AZ92" i="6"/>
  <c r="DG92" i="6"/>
  <c r="DH92" i="6"/>
  <c r="DI92" i="6"/>
  <c r="DJ92" i="6"/>
  <c r="DK92" i="6"/>
  <c r="DL92" i="6"/>
  <c r="CX79" i="6"/>
  <c r="CY79" i="6"/>
  <c r="CZ79" i="6"/>
  <c r="D79" i="6"/>
  <c r="CX52" i="6"/>
  <c r="CY52" i="6"/>
  <c r="CZ52" i="6"/>
  <c r="D52" i="6"/>
  <c r="AZ46" i="6"/>
  <c r="DG46" i="6"/>
  <c r="DH46" i="6"/>
  <c r="DI46" i="6"/>
  <c r="DJ46" i="6"/>
  <c r="DK46" i="6"/>
  <c r="DL46" i="6"/>
  <c r="CX43" i="6"/>
  <c r="CY43" i="6"/>
  <c r="CZ43" i="6"/>
  <c r="D43" i="6"/>
  <c r="AZ34" i="6"/>
  <c r="DG34" i="6"/>
  <c r="DH34" i="6"/>
  <c r="DI34" i="6"/>
  <c r="DJ34" i="6"/>
  <c r="DK34" i="6"/>
  <c r="DL34" i="6"/>
  <c r="CX31" i="6"/>
  <c r="CY31" i="6"/>
  <c r="CZ31" i="6"/>
  <c r="D31" i="6"/>
  <c r="DJ33" i="6"/>
  <c r="DK33" i="6"/>
  <c r="DL33" i="6"/>
  <c r="AZ33" i="6"/>
  <c r="DG33" i="6"/>
  <c r="DH33" i="6"/>
  <c r="DI33" i="6"/>
  <c r="AZ68" i="6"/>
  <c r="DG68" i="6"/>
  <c r="DH68" i="6"/>
  <c r="DI68" i="6"/>
  <c r="DJ68" i="6"/>
  <c r="DK68" i="6"/>
  <c r="DL68" i="6"/>
  <c r="DJ64" i="6"/>
  <c r="DK64" i="6"/>
  <c r="DL64" i="6"/>
  <c r="AZ64" i="6"/>
  <c r="DG64" i="6"/>
  <c r="DH64" i="6"/>
  <c r="DI64" i="6"/>
  <c r="CX57" i="6"/>
  <c r="CY57" i="6"/>
  <c r="CZ57" i="6"/>
  <c r="D57" i="6"/>
  <c r="DG51" i="6"/>
  <c r="DH51" i="6"/>
  <c r="DI51" i="6"/>
  <c r="DJ51" i="6"/>
  <c r="DK51" i="6"/>
  <c r="DL51" i="6"/>
  <c r="AZ51" i="6"/>
  <c r="CX15" i="6"/>
  <c r="CY15" i="6"/>
  <c r="CZ15" i="6"/>
  <c r="D15" i="6"/>
  <c r="DJ49" i="6"/>
  <c r="DK49" i="6"/>
  <c r="DL49" i="6"/>
  <c r="AZ49" i="6"/>
  <c r="DG49" i="6"/>
  <c r="DH49" i="6"/>
  <c r="DI49" i="6"/>
  <c r="CX26" i="6"/>
  <c r="CY26" i="6"/>
  <c r="CZ26" i="6"/>
  <c r="CX22" i="6"/>
  <c r="CY22" i="6"/>
  <c r="CZ22" i="6"/>
  <c r="D22" i="6"/>
  <c r="CX6" i="6"/>
  <c r="CY6" i="6"/>
  <c r="CZ6" i="6"/>
  <c r="D6" i="6"/>
  <c r="CX41" i="6"/>
  <c r="CY41" i="6"/>
  <c r="CZ41" i="6"/>
  <c r="D41" i="6"/>
  <c r="CX37" i="6"/>
  <c r="CY37" i="6"/>
  <c r="CZ37" i="6"/>
  <c r="D37" i="6"/>
  <c r="CX17" i="6"/>
  <c r="CY17" i="6"/>
  <c r="CZ17" i="6"/>
  <c r="CX8" i="6"/>
  <c r="CY8" i="6"/>
  <c r="CZ8" i="6"/>
  <c r="D8" i="6"/>
  <c r="DJ12" i="6"/>
  <c r="DK12" i="6"/>
  <c r="DL12" i="6"/>
  <c r="AZ12" i="6"/>
  <c r="DG12" i="6"/>
  <c r="DH12" i="6"/>
  <c r="DI12" i="6"/>
  <c r="DG10" i="6"/>
  <c r="DH10" i="6"/>
  <c r="DI10" i="6"/>
  <c r="DJ10" i="6"/>
  <c r="DK10" i="6"/>
  <c r="DL10" i="6"/>
  <c r="AZ10" i="6"/>
  <c r="CX20" i="6"/>
  <c r="CY20" i="6"/>
  <c r="CZ20" i="6"/>
  <c r="D20" i="6"/>
  <c r="DG13" i="6"/>
  <c r="DH13" i="6"/>
  <c r="DI13" i="6"/>
  <c r="CX127" i="6"/>
  <c r="CY127" i="6"/>
  <c r="CZ127" i="6"/>
  <c r="D127" i="6"/>
  <c r="DJ124" i="6"/>
  <c r="DK124" i="6"/>
  <c r="DL124" i="6"/>
  <c r="AZ124" i="6"/>
  <c r="DG124" i="6"/>
  <c r="DH124" i="6"/>
  <c r="DI124" i="6"/>
  <c r="AZ121" i="6"/>
  <c r="DJ121" i="6"/>
  <c r="DK121" i="6"/>
  <c r="DL121" i="6"/>
  <c r="DG121" i="6"/>
  <c r="DH121" i="6"/>
  <c r="DI121" i="6"/>
  <c r="CX120" i="6"/>
  <c r="CY120" i="6"/>
  <c r="CZ120" i="6"/>
  <c r="D120" i="6"/>
  <c r="CX113" i="6"/>
  <c r="CY113" i="6"/>
  <c r="CZ113" i="6"/>
  <c r="D113" i="6"/>
  <c r="AZ110" i="6"/>
  <c r="DG110" i="6"/>
  <c r="DH110" i="6"/>
  <c r="DI110" i="6"/>
  <c r="DJ110" i="6"/>
  <c r="DK110" i="6"/>
  <c r="DL110" i="6"/>
  <c r="AZ125" i="6"/>
  <c r="DG125" i="6"/>
  <c r="DH125" i="6"/>
  <c r="DI125" i="6"/>
  <c r="DJ125" i="6"/>
  <c r="DK125" i="6"/>
  <c r="DL125" i="6"/>
  <c r="CX99" i="6"/>
  <c r="CY99" i="6"/>
  <c r="CZ99" i="6"/>
  <c r="D99" i="6"/>
  <c r="DG78" i="6"/>
  <c r="DH78" i="6"/>
  <c r="DI78" i="6"/>
  <c r="DJ78" i="6"/>
  <c r="DK78" i="6"/>
  <c r="DL78" i="6"/>
  <c r="AZ78" i="6"/>
  <c r="DG65" i="6"/>
  <c r="DH65" i="6"/>
  <c r="DI65" i="6"/>
  <c r="AZ65" i="6"/>
  <c r="DJ65" i="6"/>
  <c r="DK65" i="6"/>
  <c r="DL65" i="6"/>
  <c r="CX92" i="6"/>
  <c r="CY92" i="6"/>
  <c r="CZ92" i="6"/>
  <c r="D92" i="6"/>
  <c r="DJ79" i="6"/>
  <c r="DK79" i="6"/>
  <c r="DL79" i="6"/>
  <c r="AZ79" i="6"/>
  <c r="DG79" i="6"/>
  <c r="DH79" i="6"/>
  <c r="DI79" i="6"/>
  <c r="DG63" i="6"/>
  <c r="DH63" i="6"/>
  <c r="DI63" i="6"/>
  <c r="DJ63" i="6"/>
  <c r="DK63" i="6"/>
  <c r="DL63" i="6"/>
  <c r="AZ63" i="6"/>
  <c r="CX24" i="6"/>
  <c r="CY24" i="6"/>
  <c r="CZ24" i="6"/>
  <c r="D24" i="6"/>
  <c r="AZ58" i="6"/>
  <c r="DG58" i="6"/>
  <c r="DH58" i="6"/>
  <c r="DI58" i="6"/>
  <c r="DJ58" i="6"/>
  <c r="DK58" i="6"/>
  <c r="DL58" i="6"/>
  <c r="CX55" i="6"/>
  <c r="CY55" i="6"/>
  <c r="CZ55" i="6"/>
  <c r="D55" i="6"/>
  <c r="AZ42" i="6"/>
  <c r="DG42" i="6"/>
  <c r="DH42" i="6"/>
  <c r="DI42" i="6"/>
  <c r="DJ42" i="6"/>
  <c r="DK42" i="6"/>
  <c r="DL42" i="6"/>
  <c r="AZ38" i="6"/>
  <c r="DG38" i="6"/>
  <c r="DH38" i="6"/>
  <c r="DI38" i="6"/>
  <c r="DJ38" i="6"/>
  <c r="DK38" i="6"/>
  <c r="DL38" i="6"/>
  <c r="AZ30" i="6"/>
  <c r="DG30" i="6"/>
  <c r="DH30" i="6"/>
  <c r="DI30" i="6"/>
  <c r="DJ30" i="6"/>
  <c r="DK30" i="6"/>
  <c r="DL30" i="6"/>
  <c r="D68" i="6"/>
  <c r="CX68" i="6"/>
  <c r="CY68" i="6"/>
  <c r="CZ68" i="6"/>
  <c r="DJ57" i="6"/>
  <c r="DK57" i="6"/>
  <c r="DL57" i="6"/>
  <c r="AZ57" i="6"/>
  <c r="DG57" i="6"/>
  <c r="DH57" i="6"/>
  <c r="DI57" i="6"/>
  <c r="DG55" i="6"/>
  <c r="DH55" i="6"/>
  <c r="DI55" i="6"/>
  <c r="DJ55" i="6"/>
  <c r="DK55" i="6"/>
  <c r="DL55" i="6"/>
  <c r="AZ55" i="6"/>
  <c r="CX19" i="6"/>
  <c r="CY19" i="6"/>
  <c r="CZ19" i="6"/>
  <c r="D19" i="6"/>
  <c r="CX53" i="6"/>
  <c r="CY53" i="6"/>
  <c r="CZ53" i="6"/>
  <c r="D53" i="6"/>
  <c r="CX45" i="6"/>
  <c r="CY45" i="6"/>
  <c r="CZ45" i="6"/>
  <c r="D45" i="6"/>
  <c r="CX25" i="6"/>
  <c r="CY25" i="6"/>
  <c r="CZ25" i="6"/>
  <c r="D25" i="6"/>
  <c r="CX18" i="6"/>
  <c r="CY18" i="6"/>
  <c r="CZ18" i="6"/>
  <c r="D18" i="6"/>
  <c r="CX2" i="6"/>
  <c r="CY2" i="6"/>
  <c r="CZ2" i="6"/>
  <c r="D2" i="6"/>
  <c r="DJ41" i="6"/>
  <c r="DK41" i="6"/>
  <c r="DL41" i="6"/>
  <c r="AZ41" i="6"/>
  <c r="DG41" i="6"/>
  <c r="DH41" i="6"/>
  <c r="DI41" i="6"/>
  <c r="DJ37" i="6"/>
  <c r="DK37" i="6"/>
  <c r="DL37" i="6"/>
  <c r="AZ37" i="6"/>
  <c r="DG37" i="6"/>
  <c r="DH37" i="6"/>
  <c r="DI37" i="6"/>
  <c r="DJ8" i="6"/>
  <c r="DK8" i="6"/>
  <c r="DL8" i="6"/>
  <c r="AZ8" i="6"/>
  <c r="DG8" i="6"/>
  <c r="DH8" i="6"/>
  <c r="DI8" i="6"/>
  <c r="DG6" i="6"/>
  <c r="DH6" i="6"/>
  <c r="DI6" i="6"/>
  <c r="DJ6" i="6"/>
  <c r="DK6" i="6"/>
  <c r="DL6" i="6"/>
  <c r="AZ6" i="6"/>
  <c r="D9" i="6"/>
  <c r="CX4" i="6"/>
  <c r="CY4" i="6"/>
  <c r="CZ4" i="6"/>
  <c r="D4" i="6"/>
  <c r="DJ20" i="6"/>
  <c r="DK20" i="6"/>
  <c r="DL20" i="6"/>
  <c r="AZ20" i="6"/>
  <c r="DG20" i="6"/>
  <c r="DH20" i="6"/>
  <c r="DI20" i="6"/>
  <c r="AZ37" i="3"/>
  <c r="D70" i="3"/>
  <c r="AZ79" i="3"/>
  <c r="DG105" i="3"/>
  <c r="DH105" i="3"/>
  <c r="DI105" i="3"/>
  <c r="D119" i="3"/>
  <c r="CX99" i="3"/>
  <c r="CY99" i="3"/>
  <c r="CZ99" i="3"/>
  <c r="D29" i="3"/>
  <c r="D95" i="3"/>
  <c r="DJ8" i="3"/>
  <c r="DK8" i="3"/>
  <c r="DL8" i="3"/>
  <c r="DG21" i="3"/>
  <c r="DH21" i="3"/>
  <c r="DI21" i="3"/>
  <c r="DG33" i="3"/>
  <c r="DH33" i="3"/>
  <c r="DI33" i="3"/>
  <c r="DG51" i="3"/>
  <c r="DH51" i="3"/>
  <c r="DI51" i="3"/>
  <c r="CX71" i="3"/>
  <c r="CY71" i="3"/>
  <c r="CZ71" i="3"/>
  <c r="AZ73" i="3"/>
  <c r="DJ105" i="3"/>
  <c r="DK105" i="3"/>
  <c r="DL105" i="3"/>
  <c r="DJ12" i="3"/>
  <c r="DK12" i="3"/>
  <c r="DL12" i="3"/>
  <c r="DG12" i="3"/>
  <c r="DH12" i="3"/>
  <c r="DI12" i="3"/>
  <c r="DG114" i="3"/>
  <c r="DH114" i="3"/>
  <c r="DI114" i="3"/>
  <c r="AZ14" i="3"/>
  <c r="AZ21" i="3"/>
  <c r="D6" i="3"/>
  <c r="DJ51" i="3"/>
  <c r="DK51" i="3"/>
  <c r="DL51" i="3"/>
  <c r="CX87" i="3"/>
  <c r="CY87" i="3"/>
  <c r="CZ87" i="3"/>
  <c r="AZ61" i="3"/>
  <c r="D25" i="3"/>
  <c r="AZ2" i="1"/>
  <c r="DJ19" i="1"/>
  <c r="DK19" i="1"/>
  <c r="DL19" i="1"/>
  <c r="AZ30" i="1"/>
  <c r="CX60" i="1"/>
  <c r="CY60" i="1"/>
  <c r="CZ60" i="1"/>
  <c r="DG76" i="1"/>
  <c r="DH76" i="1"/>
  <c r="DI76" i="1"/>
  <c r="AZ73" i="1"/>
  <c r="DG79" i="1"/>
  <c r="DH79" i="1"/>
  <c r="DI79" i="1"/>
  <c r="DG65" i="1"/>
  <c r="DH65" i="1"/>
  <c r="DI65" i="1"/>
  <c r="D74" i="1"/>
  <c r="D70" i="1"/>
  <c r="AZ114" i="1"/>
  <c r="AZ122" i="1"/>
  <c r="DJ129" i="1"/>
  <c r="DK129" i="1"/>
  <c r="DL129" i="1"/>
  <c r="AZ40" i="1"/>
  <c r="DG47" i="1"/>
  <c r="DH47" i="1"/>
  <c r="DI47" i="1"/>
  <c r="AZ47" i="1"/>
  <c r="D7" i="1"/>
  <c r="CX7" i="1"/>
  <c r="CY7" i="1"/>
  <c r="CZ7" i="1"/>
  <c r="AZ16" i="1"/>
  <c r="DJ35" i="1"/>
  <c r="DK35" i="1"/>
  <c r="DL35" i="1"/>
  <c r="AZ38" i="1"/>
  <c r="D51" i="1"/>
  <c r="AZ66" i="1"/>
  <c r="AZ77" i="1"/>
  <c r="DG101" i="1"/>
  <c r="DH101" i="1"/>
  <c r="DI101" i="1"/>
  <c r="DJ113" i="1"/>
  <c r="DK113" i="1"/>
  <c r="DL113" i="1"/>
  <c r="D96" i="1"/>
  <c r="DG125" i="1"/>
  <c r="DH125" i="1"/>
  <c r="DI125" i="1"/>
  <c r="AZ129" i="1"/>
  <c r="DG28" i="1"/>
  <c r="DH28" i="1"/>
  <c r="DI28" i="1"/>
  <c r="AZ109" i="1"/>
  <c r="D24" i="1"/>
  <c r="CX86" i="1"/>
  <c r="CY86" i="1"/>
  <c r="CZ86" i="1"/>
  <c r="AZ12" i="1"/>
  <c r="DG12" i="1"/>
  <c r="DH12" i="1"/>
  <c r="DI12" i="1"/>
  <c r="DJ11" i="3"/>
  <c r="DK11" i="3"/>
  <c r="DL11" i="3"/>
  <c r="AZ11" i="3"/>
  <c r="DG11" i="3"/>
  <c r="DH11" i="3"/>
  <c r="DI11" i="3"/>
  <c r="CX17" i="3"/>
  <c r="CY17" i="3"/>
  <c r="CZ17" i="3"/>
  <c r="D17" i="3"/>
  <c r="DG13" i="3"/>
  <c r="DH13" i="3"/>
  <c r="DI13" i="3"/>
  <c r="AZ13" i="3"/>
  <c r="DJ13" i="3"/>
  <c r="DK13" i="3"/>
  <c r="DL13" i="3"/>
  <c r="D24" i="3"/>
  <c r="CX24" i="3"/>
  <c r="CY24" i="3"/>
  <c r="CZ24" i="3"/>
  <c r="CX34" i="3"/>
  <c r="CY34" i="3"/>
  <c r="CZ34" i="3"/>
  <c r="D34" i="3"/>
  <c r="AZ23" i="3"/>
  <c r="DG23" i="3"/>
  <c r="DH23" i="3"/>
  <c r="DI23" i="3"/>
  <c r="DJ23" i="3"/>
  <c r="DK23" i="3"/>
  <c r="DL23" i="3"/>
  <c r="AZ35" i="3"/>
  <c r="DJ35" i="3"/>
  <c r="DK35" i="3"/>
  <c r="DL35" i="3"/>
  <c r="DG35" i="3"/>
  <c r="DH35" i="3"/>
  <c r="DI35" i="3"/>
  <c r="D56" i="3"/>
  <c r="CX56" i="3"/>
  <c r="CY56" i="3"/>
  <c r="CZ56" i="3"/>
  <c r="D31" i="3"/>
  <c r="CX31" i="3"/>
  <c r="CY31" i="3"/>
  <c r="CZ31" i="3"/>
  <c r="DG38" i="3"/>
  <c r="DH38" i="3"/>
  <c r="DI38" i="3"/>
  <c r="CX47" i="3"/>
  <c r="CY47" i="3"/>
  <c r="CZ47" i="3"/>
  <c r="D47" i="3"/>
  <c r="D50" i="3"/>
  <c r="CX50" i="3"/>
  <c r="CY50" i="3"/>
  <c r="CZ50" i="3"/>
  <c r="D32" i="3"/>
  <c r="CX32" i="3"/>
  <c r="CY32" i="3"/>
  <c r="CZ32" i="3"/>
  <c r="D41" i="3"/>
  <c r="CX41" i="3"/>
  <c r="CY41" i="3"/>
  <c r="CZ41" i="3"/>
  <c r="D51" i="3"/>
  <c r="D86" i="3"/>
  <c r="CX86" i="3"/>
  <c r="CY86" i="3"/>
  <c r="CZ86" i="3"/>
  <c r="D89" i="3"/>
  <c r="CX89" i="3"/>
  <c r="CY89" i="3"/>
  <c r="CZ89" i="3"/>
  <c r="CX91" i="3"/>
  <c r="CY91" i="3"/>
  <c r="CZ91" i="3"/>
  <c r="D91" i="3"/>
  <c r="D59" i="3"/>
  <c r="CX74" i="3"/>
  <c r="CY74" i="3"/>
  <c r="CZ74" i="3"/>
  <c r="DJ75" i="3"/>
  <c r="DK75" i="3"/>
  <c r="DL75" i="3"/>
  <c r="DG75" i="3"/>
  <c r="DH75" i="3"/>
  <c r="DI75" i="3"/>
  <c r="AZ75" i="3"/>
  <c r="CX108" i="3"/>
  <c r="CY108" i="3"/>
  <c r="CZ108" i="3"/>
  <c r="D108" i="3"/>
  <c r="D122" i="3"/>
  <c r="CX122" i="3"/>
  <c r="CY122" i="3"/>
  <c r="CZ122" i="3"/>
  <c r="DG124" i="3"/>
  <c r="DH124" i="3"/>
  <c r="DI124" i="3"/>
  <c r="DJ124" i="3"/>
  <c r="DK124" i="3"/>
  <c r="DL124" i="3"/>
  <c r="AZ124" i="3"/>
  <c r="CX58" i="3"/>
  <c r="CY58" i="3"/>
  <c r="CZ58" i="3"/>
  <c r="D98" i="3"/>
  <c r="CX98" i="3"/>
  <c r="CY98" i="3"/>
  <c r="CZ98" i="3"/>
  <c r="CX100" i="3"/>
  <c r="CY100" i="3"/>
  <c r="CZ100" i="3"/>
  <c r="D100" i="3"/>
  <c r="DJ116" i="3"/>
  <c r="DK116" i="3"/>
  <c r="DL116" i="3"/>
  <c r="DG116" i="3"/>
  <c r="DH116" i="3"/>
  <c r="DI116" i="3"/>
  <c r="AZ116" i="3"/>
  <c r="AZ58" i="3"/>
  <c r="D102" i="3"/>
  <c r="CX102" i="3"/>
  <c r="CY102" i="3"/>
  <c r="CZ102" i="3"/>
  <c r="CX104" i="3"/>
  <c r="CY104" i="3"/>
  <c r="CZ104" i="3"/>
  <c r="D104" i="3"/>
  <c r="DJ120" i="3"/>
  <c r="DK120" i="3"/>
  <c r="DL120" i="3"/>
  <c r="DG120" i="3"/>
  <c r="DH120" i="3"/>
  <c r="DI120" i="3"/>
  <c r="AZ120" i="3"/>
  <c r="D82" i="3"/>
  <c r="CX123" i="3"/>
  <c r="CY123" i="3"/>
  <c r="CZ123" i="3"/>
  <c r="D103" i="3"/>
  <c r="D5" i="3"/>
  <c r="CX5" i="3"/>
  <c r="CY5" i="3"/>
  <c r="CZ5" i="3"/>
  <c r="CX4" i="3"/>
  <c r="CY4" i="3"/>
  <c r="CZ4" i="3"/>
  <c r="D4" i="3"/>
  <c r="DG16" i="3"/>
  <c r="DH16" i="3"/>
  <c r="DI16" i="3"/>
  <c r="D22" i="3"/>
  <c r="CX22" i="3"/>
  <c r="CY22" i="3"/>
  <c r="CZ22" i="3"/>
  <c r="D30" i="3"/>
  <c r="CX30" i="3"/>
  <c r="CY30" i="3"/>
  <c r="CZ30" i="3"/>
  <c r="AZ15" i="3"/>
  <c r="DJ15" i="3"/>
  <c r="DK15" i="3"/>
  <c r="DL15" i="3"/>
  <c r="DG15" i="3"/>
  <c r="DH15" i="3"/>
  <c r="DI15" i="3"/>
  <c r="CX3" i="3"/>
  <c r="CY3" i="3"/>
  <c r="CZ3" i="3"/>
  <c r="D3" i="3"/>
  <c r="AZ27" i="3"/>
  <c r="DG27" i="3"/>
  <c r="DH27" i="3"/>
  <c r="DI27" i="3"/>
  <c r="DJ27" i="3"/>
  <c r="DK27" i="3"/>
  <c r="DL27" i="3"/>
  <c r="D7" i="3"/>
  <c r="CX7" i="3"/>
  <c r="CY7" i="3"/>
  <c r="CZ7" i="3"/>
  <c r="D23" i="3"/>
  <c r="CX23" i="3"/>
  <c r="CY23" i="3"/>
  <c r="CZ23" i="3"/>
  <c r="D35" i="3"/>
  <c r="CX35" i="3"/>
  <c r="CY35" i="3"/>
  <c r="CZ35" i="3"/>
  <c r="D52" i="3"/>
  <c r="CX52" i="3"/>
  <c r="CY52" i="3"/>
  <c r="CZ52" i="3"/>
  <c r="AZ19" i="3"/>
  <c r="DG19" i="3"/>
  <c r="DH19" i="3"/>
  <c r="DI19" i="3"/>
  <c r="DJ19" i="3"/>
  <c r="DK19" i="3"/>
  <c r="DL19" i="3"/>
  <c r="D53" i="3"/>
  <c r="CX53" i="3"/>
  <c r="CY53" i="3"/>
  <c r="CZ53" i="3"/>
  <c r="D46" i="3"/>
  <c r="CX46" i="3"/>
  <c r="CY46" i="3"/>
  <c r="CZ46" i="3"/>
  <c r="CX55" i="3"/>
  <c r="CY55" i="3"/>
  <c r="CZ55" i="3"/>
  <c r="D55" i="3"/>
  <c r="D57" i="3"/>
  <c r="CX57" i="3"/>
  <c r="CY57" i="3"/>
  <c r="CZ57" i="3"/>
  <c r="AZ32" i="3"/>
  <c r="DJ32" i="3"/>
  <c r="DK32" i="3"/>
  <c r="DL32" i="3"/>
  <c r="DG32" i="3"/>
  <c r="DH32" i="3"/>
  <c r="DI32" i="3"/>
  <c r="D65" i="3"/>
  <c r="CX65" i="3"/>
  <c r="CY65" i="3"/>
  <c r="CZ65" i="3"/>
  <c r="D94" i="3"/>
  <c r="CX94" i="3"/>
  <c r="CY94" i="3"/>
  <c r="CZ94" i="3"/>
  <c r="DJ47" i="3"/>
  <c r="DK47" i="3"/>
  <c r="DL47" i="3"/>
  <c r="DG47" i="3"/>
  <c r="DH47" i="3"/>
  <c r="DI47" i="3"/>
  <c r="AZ47" i="3"/>
  <c r="CX63" i="3"/>
  <c r="CY63" i="3"/>
  <c r="CZ63" i="3"/>
  <c r="D63" i="3"/>
  <c r="CX75" i="3"/>
  <c r="CY75" i="3"/>
  <c r="CZ75" i="3"/>
  <c r="D75" i="3"/>
  <c r="D93" i="3"/>
  <c r="CX93" i="3"/>
  <c r="CY93" i="3"/>
  <c r="CZ93" i="3"/>
  <c r="D73" i="3"/>
  <c r="CX73" i="3"/>
  <c r="CY73" i="3"/>
  <c r="CZ73" i="3"/>
  <c r="D88" i="3"/>
  <c r="CX88" i="3"/>
  <c r="CY88" i="3"/>
  <c r="CZ88" i="3"/>
  <c r="D92" i="3"/>
  <c r="CX92" i="3"/>
  <c r="CY92" i="3"/>
  <c r="CZ92" i="3"/>
  <c r="CX78" i="3"/>
  <c r="CY78" i="3"/>
  <c r="CZ78" i="3"/>
  <c r="CX124" i="3"/>
  <c r="CY124" i="3"/>
  <c r="CZ124" i="3"/>
  <c r="D124" i="3"/>
  <c r="CX62" i="3"/>
  <c r="CY62" i="3"/>
  <c r="CZ62" i="3"/>
  <c r="DJ63" i="3"/>
  <c r="DK63" i="3"/>
  <c r="DL63" i="3"/>
  <c r="DG63" i="3"/>
  <c r="DH63" i="3"/>
  <c r="DI63" i="3"/>
  <c r="AZ63" i="3"/>
  <c r="DJ96" i="3"/>
  <c r="DK96" i="3"/>
  <c r="DL96" i="3"/>
  <c r="DJ112" i="3"/>
  <c r="DK112" i="3"/>
  <c r="DL112" i="3"/>
  <c r="DG112" i="3"/>
  <c r="DH112" i="3"/>
  <c r="DI112" i="3"/>
  <c r="AZ112" i="3"/>
  <c r="D36" i="3"/>
  <c r="CX36" i="3"/>
  <c r="CY36" i="3"/>
  <c r="CZ36" i="3"/>
  <c r="D54" i="3"/>
  <c r="CX54" i="3"/>
  <c r="CY54" i="3"/>
  <c r="CZ54" i="3"/>
  <c r="D76" i="3"/>
  <c r="CX76" i="3"/>
  <c r="CY76" i="3"/>
  <c r="CZ76" i="3"/>
  <c r="D77" i="3"/>
  <c r="CX77" i="3"/>
  <c r="CY77" i="3"/>
  <c r="CZ77" i="3"/>
  <c r="AZ99" i="3"/>
  <c r="D101" i="3"/>
  <c r="CX101" i="3"/>
  <c r="CY101" i="3"/>
  <c r="CZ101" i="3"/>
  <c r="D105" i="3"/>
  <c r="CX105" i="3"/>
  <c r="CY105" i="3"/>
  <c r="CZ105" i="3"/>
  <c r="D114" i="3"/>
  <c r="CX114" i="3"/>
  <c r="CY114" i="3"/>
  <c r="CZ114" i="3"/>
  <c r="CX116" i="3"/>
  <c r="CY116" i="3"/>
  <c r="CZ116" i="3"/>
  <c r="D116" i="3"/>
  <c r="AZ103" i="3"/>
  <c r="D118" i="3"/>
  <c r="CX118" i="3"/>
  <c r="CY118" i="3"/>
  <c r="CZ118" i="3"/>
  <c r="CX120" i="3"/>
  <c r="CY120" i="3"/>
  <c r="CZ120" i="3"/>
  <c r="D120" i="3"/>
  <c r="D127" i="3"/>
  <c r="AZ127" i="3"/>
  <c r="CX111" i="3"/>
  <c r="CY111" i="3"/>
  <c r="CZ111" i="3"/>
  <c r="D2" i="3"/>
  <c r="CX2" i="3"/>
  <c r="CY2" i="3"/>
  <c r="CZ2" i="3"/>
  <c r="CX9" i="3"/>
  <c r="CY9" i="3"/>
  <c r="CZ9" i="3"/>
  <c r="D9" i="3"/>
  <c r="CX10" i="3"/>
  <c r="CY10" i="3"/>
  <c r="CZ10" i="3"/>
  <c r="CX21" i="3"/>
  <c r="CY21" i="3"/>
  <c r="CZ21" i="3"/>
  <c r="D21" i="3"/>
  <c r="D18" i="3"/>
  <c r="CX18" i="3"/>
  <c r="CY18" i="3"/>
  <c r="CZ18" i="3"/>
  <c r="D20" i="3"/>
  <c r="CX20" i="3"/>
  <c r="CY20" i="3"/>
  <c r="CZ20" i="3"/>
  <c r="D28" i="3"/>
  <c r="CX28" i="3"/>
  <c r="CY28" i="3"/>
  <c r="CZ28" i="3"/>
  <c r="D12" i="3"/>
  <c r="CX12" i="3"/>
  <c r="CY12" i="3"/>
  <c r="CZ12" i="3"/>
  <c r="D15" i="3"/>
  <c r="CX15" i="3"/>
  <c r="CY15" i="3"/>
  <c r="CZ15" i="3"/>
  <c r="DG3" i="3"/>
  <c r="DH3" i="3"/>
  <c r="DI3" i="3"/>
  <c r="AZ3" i="3"/>
  <c r="DJ3" i="3"/>
  <c r="DK3" i="3"/>
  <c r="DL3" i="3"/>
  <c r="DG20" i="3"/>
  <c r="DH20" i="3"/>
  <c r="DI20" i="3"/>
  <c r="DG24" i="3"/>
  <c r="DH24" i="3"/>
  <c r="DI24" i="3"/>
  <c r="DG28" i="3"/>
  <c r="DH28" i="3"/>
  <c r="DI28" i="3"/>
  <c r="D27" i="3"/>
  <c r="CX27" i="3"/>
  <c r="CY27" i="3"/>
  <c r="CZ27" i="3"/>
  <c r="DJ7" i="3"/>
  <c r="DK7" i="3"/>
  <c r="DL7" i="3"/>
  <c r="DG7" i="3"/>
  <c r="DH7" i="3"/>
  <c r="DI7" i="3"/>
  <c r="AZ7" i="3"/>
  <c r="CX13" i="3"/>
  <c r="CY13" i="3"/>
  <c r="CZ13" i="3"/>
  <c r="D13" i="3"/>
  <c r="D16" i="3"/>
  <c r="CX16" i="3"/>
  <c r="CY16" i="3"/>
  <c r="CZ16" i="3"/>
  <c r="D48" i="3"/>
  <c r="CX48" i="3"/>
  <c r="CY48" i="3"/>
  <c r="CZ48" i="3"/>
  <c r="D19" i="3"/>
  <c r="CX19" i="3"/>
  <c r="CY19" i="3"/>
  <c r="CZ19" i="3"/>
  <c r="D33" i="3"/>
  <c r="CX33" i="3"/>
  <c r="CY33" i="3"/>
  <c r="CZ33" i="3"/>
  <c r="DJ39" i="3"/>
  <c r="DK39" i="3"/>
  <c r="DL39" i="3"/>
  <c r="CX37" i="3"/>
  <c r="CY37" i="3"/>
  <c r="CZ37" i="3"/>
  <c r="D81" i="3"/>
  <c r="CX81" i="3"/>
  <c r="CY81" i="3"/>
  <c r="CZ81" i="3"/>
  <c r="D60" i="3"/>
  <c r="CX60" i="3"/>
  <c r="CY60" i="3"/>
  <c r="CZ60" i="3"/>
  <c r="D69" i="3"/>
  <c r="CX69" i="3"/>
  <c r="CY69" i="3"/>
  <c r="CZ69" i="3"/>
  <c r="D85" i="3"/>
  <c r="CX85" i="3"/>
  <c r="CY85" i="3"/>
  <c r="CZ85" i="3"/>
  <c r="D61" i="3"/>
  <c r="CX61" i="3"/>
  <c r="CY61" i="3"/>
  <c r="CZ61" i="3"/>
  <c r="D72" i="3"/>
  <c r="CX72" i="3"/>
  <c r="CY72" i="3"/>
  <c r="CZ72" i="3"/>
  <c r="CX125" i="3"/>
  <c r="CY125" i="3"/>
  <c r="CZ125" i="3"/>
  <c r="D125" i="3"/>
  <c r="D67" i="3"/>
  <c r="D83" i="3"/>
  <c r="AZ94" i="3"/>
  <c r="CX96" i="3"/>
  <c r="CY96" i="3"/>
  <c r="CZ96" i="3"/>
  <c r="D96" i="3"/>
  <c r="D110" i="3"/>
  <c r="CX110" i="3"/>
  <c r="CY110" i="3"/>
  <c r="CZ110" i="3"/>
  <c r="CX112" i="3"/>
  <c r="CY112" i="3"/>
  <c r="CZ112" i="3"/>
  <c r="D112" i="3"/>
  <c r="D117" i="3"/>
  <c r="CX117" i="3"/>
  <c r="CY117" i="3"/>
  <c r="CZ117" i="3"/>
  <c r="AZ36" i="3"/>
  <c r="DG36" i="3"/>
  <c r="DH36" i="3"/>
  <c r="DI36" i="3"/>
  <c r="DJ36" i="3"/>
  <c r="DK36" i="3"/>
  <c r="DL36" i="3"/>
  <c r="AZ115" i="3"/>
  <c r="D126" i="3"/>
  <c r="CX126" i="3"/>
  <c r="CY126" i="3"/>
  <c r="CZ126" i="3"/>
  <c r="D128" i="3"/>
  <c r="CX128" i="3"/>
  <c r="CY128" i="3"/>
  <c r="CZ128" i="3"/>
  <c r="D121" i="3"/>
  <c r="CX121" i="3"/>
  <c r="CY121" i="3"/>
  <c r="CZ121" i="3"/>
  <c r="CX119" i="3"/>
  <c r="CY119" i="3"/>
  <c r="CZ119" i="3"/>
  <c r="CX107" i="3"/>
  <c r="CY107" i="3"/>
  <c r="CZ107" i="3"/>
  <c r="D8" i="3"/>
  <c r="CX8" i="3"/>
  <c r="CY8" i="3"/>
  <c r="CZ8" i="3"/>
  <c r="D11" i="3"/>
  <c r="CX11" i="3"/>
  <c r="CY11" i="3"/>
  <c r="CZ11" i="3"/>
  <c r="CX14" i="3"/>
  <c r="CY14" i="3"/>
  <c r="CZ14" i="3"/>
  <c r="D14" i="3"/>
  <c r="D26" i="3"/>
  <c r="CX26" i="3"/>
  <c r="CY26" i="3"/>
  <c r="CZ26" i="3"/>
  <c r="CX38" i="3"/>
  <c r="CY38" i="3"/>
  <c r="CZ38" i="3"/>
  <c r="D38" i="3"/>
  <c r="D40" i="3"/>
  <c r="CX40" i="3"/>
  <c r="CY40" i="3"/>
  <c r="CZ40" i="3"/>
  <c r="D44" i="3"/>
  <c r="CX44" i="3"/>
  <c r="CY44" i="3"/>
  <c r="CZ44" i="3"/>
  <c r="AZ31" i="3"/>
  <c r="DJ31" i="3"/>
  <c r="DK31" i="3"/>
  <c r="DL31" i="3"/>
  <c r="DG31" i="3"/>
  <c r="DH31" i="3"/>
  <c r="DI31" i="3"/>
  <c r="D39" i="3"/>
  <c r="CX39" i="3"/>
  <c r="CY39" i="3"/>
  <c r="CZ39" i="3"/>
  <c r="AZ40" i="3"/>
  <c r="CX43" i="3"/>
  <c r="CY43" i="3"/>
  <c r="CZ43" i="3"/>
  <c r="D43" i="3"/>
  <c r="D45" i="3"/>
  <c r="CX45" i="3"/>
  <c r="CY45" i="3"/>
  <c r="CZ45" i="3"/>
  <c r="D49" i="3"/>
  <c r="CX49" i="3"/>
  <c r="CY49" i="3"/>
  <c r="CZ49" i="3"/>
  <c r="D42" i="3"/>
  <c r="CX42" i="3"/>
  <c r="CY42" i="3"/>
  <c r="CZ42" i="3"/>
  <c r="D80" i="3"/>
  <c r="CX80" i="3"/>
  <c r="CY80" i="3"/>
  <c r="CZ80" i="3"/>
  <c r="DJ55" i="3"/>
  <c r="DK55" i="3"/>
  <c r="DL55" i="3"/>
  <c r="DG55" i="3"/>
  <c r="DH55" i="3"/>
  <c r="DI55" i="3"/>
  <c r="AZ55" i="3"/>
  <c r="D68" i="3"/>
  <c r="CX68" i="3"/>
  <c r="CY68" i="3"/>
  <c r="CZ68" i="3"/>
  <c r="D84" i="3"/>
  <c r="CX84" i="3"/>
  <c r="CY84" i="3"/>
  <c r="CZ84" i="3"/>
  <c r="D90" i="3"/>
  <c r="CX90" i="3"/>
  <c r="CY90" i="3"/>
  <c r="CZ90" i="3"/>
  <c r="DJ43" i="3"/>
  <c r="DK43" i="3"/>
  <c r="DL43" i="3"/>
  <c r="DG43" i="3"/>
  <c r="DH43" i="3"/>
  <c r="DI43" i="3"/>
  <c r="AZ43" i="3"/>
  <c r="CX79" i="3"/>
  <c r="CY79" i="3"/>
  <c r="CZ79" i="3"/>
  <c r="D79" i="3"/>
  <c r="DJ91" i="3"/>
  <c r="DK91" i="3"/>
  <c r="DL91" i="3"/>
  <c r="DG91" i="3"/>
  <c r="DH91" i="3"/>
  <c r="DI91" i="3"/>
  <c r="AZ91" i="3"/>
  <c r="D106" i="3"/>
  <c r="CX106" i="3"/>
  <c r="CY106" i="3"/>
  <c r="CZ106" i="3"/>
  <c r="DJ108" i="3"/>
  <c r="DK108" i="3"/>
  <c r="DL108" i="3"/>
  <c r="AZ126" i="3"/>
  <c r="DJ126" i="3"/>
  <c r="DK126" i="3"/>
  <c r="DL126" i="3"/>
  <c r="DG126" i="3"/>
  <c r="DH126" i="3"/>
  <c r="DI126" i="3"/>
  <c r="D97" i="3"/>
  <c r="CX97" i="3"/>
  <c r="CY97" i="3"/>
  <c r="CZ97" i="3"/>
  <c r="D113" i="3"/>
  <c r="CX113" i="3"/>
  <c r="CY113" i="3"/>
  <c r="CZ113" i="3"/>
  <c r="DJ100" i="3"/>
  <c r="DK100" i="3"/>
  <c r="DL100" i="3"/>
  <c r="DG100" i="3"/>
  <c r="DH100" i="3"/>
  <c r="DI100" i="3"/>
  <c r="AZ100" i="3"/>
  <c r="D64" i="3"/>
  <c r="CX64" i="3"/>
  <c r="CY64" i="3"/>
  <c r="CZ64" i="3"/>
  <c r="DJ104" i="3"/>
  <c r="DK104" i="3"/>
  <c r="DL104" i="3"/>
  <c r="DG104" i="3"/>
  <c r="DH104" i="3"/>
  <c r="DI104" i="3"/>
  <c r="AZ104" i="3"/>
  <c r="D129" i="3"/>
  <c r="CX129" i="3"/>
  <c r="CY129" i="3"/>
  <c r="CZ129" i="3"/>
  <c r="DJ4" i="1"/>
  <c r="DK4" i="1"/>
  <c r="DL4" i="1"/>
  <c r="DH4" i="1"/>
  <c r="DI4" i="1"/>
  <c r="AZ4" i="1"/>
  <c r="CX2" i="1"/>
  <c r="CY2" i="1"/>
  <c r="CZ2" i="1"/>
  <c r="D5" i="1"/>
  <c r="CX5" i="1"/>
  <c r="CY5" i="1"/>
  <c r="CZ5" i="1"/>
  <c r="D3" i="1"/>
  <c r="CX3" i="1"/>
  <c r="CY3" i="1"/>
  <c r="CZ3" i="1"/>
  <c r="CX10" i="1"/>
  <c r="CY10" i="1"/>
  <c r="CZ10" i="1"/>
  <c r="CX6" i="1"/>
  <c r="CY6" i="1"/>
  <c r="CZ6" i="1"/>
  <c r="DK8" i="1"/>
  <c r="DL8" i="1"/>
  <c r="DG8" i="1"/>
  <c r="DH8" i="1"/>
  <c r="DI8" i="1"/>
  <c r="AZ8" i="1"/>
  <c r="CY11" i="1"/>
  <c r="CZ11" i="1"/>
  <c r="CX16" i="1"/>
  <c r="CY16" i="1"/>
  <c r="CZ16" i="1"/>
  <c r="D16" i="1"/>
  <c r="DJ18" i="1"/>
  <c r="DK18" i="1"/>
  <c r="DL18" i="1"/>
  <c r="DG18" i="1"/>
  <c r="DH18" i="1"/>
  <c r="DI18" i="1"/>
  <c r="AZ18" i="1"/>
  <c r="D26" i="1"/>
  <c r="CX26" i="1"/>
  <c r="CY26" i="1"/>
  <c r="CZ26" i="1"/>
  <c r="D27" i="1"/>
  <c r="CX27" i="1"/>
  <c r="CY27" i="1"/>
  <c r="CZ27" i="1"/>
  <c r="AZ31" i="1"/>
  <c r="DG31" i="1"/>
  <c r="DH31" i="1"/>
  <c r="DI31" i="1"/>
  <c r="DJ31" i="1"/>
  <c r="DK31" i="1"/>
  <c r="DL31" i="1"/>
  <c r="DG23" i="1"/>
  <c r="DH23" i="1"/>
  <c r="DI23" i="1"/>
  <c r="D53" i="1"/>
  <c r="CX53" i="1"/>
  <c r="CY53" i="1"/>
  <c r="CZ53" i="1"/>
  <c r="D54" i="1"/>
  <c r="CX54" i="1"/>
  <c r="CY54" i="1"/>
  <c r="CZ54" i="1"/>
  <c r="CX56" i="1"/>
  <c r="CY56" i="1"/>
  <c r="CZ56" i="1"/>
  <c r="D56" i="1"/>
  <c r="CX58" i="1"/>
  <c r="CY58" i="1"/>
  <c r="CZ58" i="1"/>
  <c r="DG39" i="1"/>
  <c r="DH39" i="1"/>
  <c r="DI39" i="1"/>
  <c r="CX61" i="1"/>
  <c r="CY61" i="1"/>
  <c r="CZ61" i="1"/>
  <c r="D61" i="1"/>
  <c r="D69" i="1"/>
  <c r="CX69" i="1"/>
  <c r="CY69" i="1"/>
  <c r="CZ69" i="1"/>
  <c r="D60" i="1"/>
  <c r="AZ64" i="1"/>
  <c r="CX79" i="1"/>
  <c r="CY79" i="1"/>
  <c r="CZ79" i="1"/>
  <c r="D79" i="1"/>
  <c r="CX83" i="1"/>
  <c r="CY83" i="1"/>
  <c r="CZ83" i="1"/>
  <c r="D94" i="1"/>
  <c r="CX94" i="1"/>
  <c r="CY94" i="1"/>
  <c r="CZ94" i="1"/>
  <c r="D98" i="1"/>
  <c r="CX98" i="1"/>
  <c r="CY98" i="1"/>
  <c r="CZ98" i="1"/>
  <c r="D102" i="1"/>
  <c r="CX102" i="1"/>
  <c r="CY102" i="1"/>
  <c r="CZ102" i="1"/>
  <c r="D99" i="1"/>
  <c r="CX99" i="1"/>
  <c r="CY99" i="1"/>
  <c r="CZ99" i="1"/>
  <c r="D86" i="1"/>
  <c r="D106" i="1"/>
  <c r="CX106" i="1"/>
  <c r="CY106" i="1"/>
  <c r="CZ106" i="1"/>
  <c r="D115" i="1"/>
  <c r="CX115" i="1"/>
  <c r="CY115" i="1"/>
  <c r="CZ115" i="1"/>
  <c r="D127" i="1"/>
  <c r="CX127" i="1"/>
  <c r="CY127" i="1"/>
  <c r="CZ127" i="1"/>
  <c r="CX82" i="1"/>
  <c r="CY82" i="1"/>
  <c r="CZ82" i="1"/>
  <c r="CX105" i="1"/>
  <c r="CY105" i="1"/>
  <c r="CZ105" i="1"/>
  <c r="D105" i="1"/>
  <c r="CX8" i="1"/>
  <c r="CY8" i="1"/>
  <c r="CZ8" i="1"/>
  <c r="D8" i="1"/>
  <c r="CX20" i="1"/>
  <c r="CY20" i="1"/>
  <c r="CZ20" i="1"/>
  <c r="D20" i="1"/>
  <c r="DJ14" i="1"/>
  <c r="DK14" i="1"/>
  <c r="DL14" i="1"/>
  <c r="DG14" i="1"/>
  <c r="DH14" i="1"/>
  <c r="DI14" i="1"/>
  <c r="AZ14" i="1"/>
  <c r="CX30" i="1"/>
  <c r="CY30" i="1"/>
  <c r="CZ30" i="1"/>
  <c r="D30" i="1"/>
  <c r="D33" i="1"/>
  <c r="CX33" i="1"/>
  <c r="CY33" i="1"/>
  <c r="CZ33" i="1"/>
  <c r="CX37" i="1"/>
  <c r="CY37" i="1"/>
  <c r="CZ37" i="1"/>
  <c r="CX32" i="1"/>
  <c r="CY32" i="1"/>
  <c r="CZ32" i="1"/>
  <c r="D32" i="1"/>
  <c r="D35" i="1"/>
  <c r="CX35" i="1"/>
  <c r="CY35" i="1"/>
  <c r="CZ35" i="1"/>
  <c r="D43" i="1"/>
  <c r="CX43" i="1"/>
  <c r="CY43" i="1"/>
  <c r="CZ43" i="1"/>
  <c r="D46" i="1"/>
  <c r="CX46" i="1"/>
  <c r="CY46" i="1"/>
  <c r="CZ46" i="1"/>
  <c r="D57" i="1"/>
  <c r="CX57" i="1"/>
  <c r="CY57" i="1"/>
  <c r="CZ57" i="1"/>
  <c r="DJ62" i="1"/>
  <c r="DK62" i="1"/>
  <c r="DL62" i="1"/>
  <c r="AZ62" i="1"/>
  <c r="DG62" i="1"/>
  <c r="DH62" i="1"/>
  <c r="DI62" i="1"/>
  <c r="DG46" i="1"/>
  <c r="DH46" i="1"/>
  <c r="DI46" i="1"/>
  <c r="D40" i="1"/>
  <c r="CX65" i="1"/>
  <c r="CY65" i="1"/>
  <c r="CZ65" i="1"/>
  <c r="D65" i="1"/>
  <c r="D73" i="1"/>
  <c r="CX73" i="1"/>
  <c r="CY73" i="1"/>
  <c r="CZ73" i="1"/>
  <c r="D81" i="1"/>
  <c r="CX81" i="1"/>
  <c r="CY81" i="1"/>
  <c r="CZ81" i="1"/>
  <c r="CX91" i="1"/>
  <c r="CY91" i="1"/>
  <c r="CZ91" i="1"/>
  <c r="D91" i="1"/>
  <c r="D90" i="1"/>
  <c r="CX90" i="1"/>
  <c r="CY90" i="1"/>
  <c r="CZ90" i="1"/>
  <c r="CX89" i="1"/>
  <c r="CY89" i="1"/>
  <c r="CZ89" i="1"/>
  <c r="D89" i="1"/>
  <c r="CX59" i="1"/>
  <c r="CY59" i="1"/>
  <c r="CZ59" i="1"/>
  <c r="D103" i="1"/>
  <c r="CX103" i="1"/>
  <c r="CY103" i="1"/>
  <c r="CZ103" i="1"/>
  <c r="D111" i="1"/>
  <c r="CX111" i="1"/>
  <c r="CY111" i="1"/>
  <c r="CZ111" i="1"/>
  <c r="D107" i="1"/>
  <c r="CX107" i="1"/>
  <c r="CY107" i="1"/>
  <c r="CZ107" i="1"/>
  <c r="CX119" i="1"/>
  <c r="CY119" i="1"/>
  <c r="CZ119" i="1"/>
  <c r="D119" i="1"/>
  <c r="CX78" i="1"/>
  <c r="CY78" i="1"/>
  <c r="CZ78" i="1"/>
  <c r="AZ128" i="1"/>
  <c r="DJ128" i="1"/>
  <c r="DK128" i="1"/>
  <c r="DL128" i="1"/>
  <c r="DG128" i="1"/>
  <c r="DH128" i="1"/>
  <c r="DI128" i="1"/>
  <c r="CX112" i="1"/>
  <c r="CY112" i="1"/>
  <c r="CZ112" i="1"/>
  <c r="CX120" i="1"/>
  <c r="CY120" i="1"/>
  <c r="CZ120" i="1"/>
  <c r="CX22" i="1"/>
  <c r="CY22" i="1"/>
  <c r="CZ22" i="1"/>
  <c r="D22" i="1"/>
  <c r="D18" i="1"/>
  <c r="CX18" i="1"/>
  <c r="CY18" i="1"/>
  <c r="CZ18" i="1"/>
  <c r="D21" i="1"/>
  <c r="CX21" i="1"/>
  <c r="CY21" i="1"/>
  <c r="CZ21" i="1"/>
  <c r="D28" i="1"/>
  <c r="CX28" i="1"/>
  <c r="CY28" i="1"/>
  <c r="CZ28" i="1"/>
  <c r="CX24" i="1"/>
  <c r="CY24" i="1"/>
  <c r="CZ24" i="1"/>
  <c r="D34" i="1"/>
  <c r="CX34" i="1"/>
  <c r="CY34" i="1"/>
  <c r="CZ34" i="1"/>
  <c r="D39" i="1"/>
  <c r="CX39" i="1"/>
  <c r="CY39" i="1"/>
  <c r="CZ39" i="1"/>
  <c r="D38" i="1"/>
  <c r="CX38" i="1"/>
  <c r="CY38" i="1"/>
  <c r="CZ38" i="1"/>
  <c r="CX64" i="1"/>
  <c r="CY64" i="1"/>
  <c r="CZ64" i="1"/>
  <c r="D77" i="1"/>
  <c r="CX77" i="1"/>
  <c r="CY77" i="1"/>
  <c r="CZ77" i="1"/>
  <c r="CX85" i="1"/>
  <c r="CY85" i="1"/>
  <c r="CZ85" i="1"/>
  <c r="D85" i="1"/>
  <c r="CX87" i="1"/>
  <c r="CY87" i="1"/>
  <c r="CZ87" i="1"/>
  <c r="D87" i="1"/>
  <c r="DJ123" i="1"/>
  <c r="DK123" i="1"/>
  <c r="DL123" i="1"/>
  <c r="DG123" i="1"/>
  <c r="DH123" i="1"/>
  <c r="DI123" i="1"/>
  <c r="AZ123" i="1"/>
  <c r="DG89" i="1"/>
  <c r="DH89" i="1"/>
  <c r="DI89" i="1"/>
  <c r="CX113" i="1"/>
  <c r="CY113" i="1"/>
  <c r="CZ113" i="1"/>
  <c r="D113" i="1"/>
  <c r="D125" i="1"/>
  <c r="CX125" i="1"/>
  <c r="CY125" i="1"/>
  <c r="CZ125" i="1"/>
  <c r="AZ125" i="1"/>
  <c r="AZ121" i="1"/>
  <c r="CX104" i="1"/>
  <c r="CY104" i="1"/>
  <c r="CZ104" i="1"/>
  <c r="D12" i="1"/>
  <c r="CX12" i="1"/>
  <c r="CY12" i="1"/>
  <c r="CZ12" i="1"/>
  <c r="D14" i="1"/>
  <c r="CX14" i="1"/>
  <c r="CY14" i="1"/>
  <c r="CZ14" i="1"/>
  <c r="D23" i="1"/>
  <c r="CX23" i="1"/>
  <c r="CY23" i="1"/>
  <c r="CZ23" i="1"/>
  <c r="D31" i="1"/>
  <c r="CX31" i="1"/>
  <c r="CY31" i="1"/>
  <c r="CZ31" i="1"/>
  <c r="D42" i="1"/>
  <c r="CX42" i="1"/>
  <c r="CY42" i="1"/>
  <c r="CZ42" i="1"/>
  <c r="CX44" i="1"/>
  <c r="CY44" i="1"/>
  <c r="CZ44" i="1"/>
  <c r="D49" i="1"/>
  <c r="CX49" i="1"/>
  <c r="CY49" i="1"/>
  <c r="CZ49" i="1"/>
  <c r="AZ52" i="1"/>
  <c r="DJ52" i="1"/>
  <c r="DK52" i="1"/>
  <c r="DL52" i="1"/>
  <c r="DG52" i="1"/>
  <c r="DH52" i="1"/>
  <c r="DI52" i="1"/>
  <c r="CX47" i="1"/>
  <c r="CY47" i="1"/>
  <c r="CZ47" i="1"/>
  <c r="D47" i="1"/>
  <c r="D50" i="1"/>
  <c r="CX50" i="1"/>
  <c r="CY50" i="1"/>
  <c r="CZ50" i="1"/>
  <c r="DK56" i="1"/>
  <c r="DL56" i="1"/>
  <c r="DG56" i="1"/>
  <c r="DH56" i="1"/>
  <c r="DI56" i="1"/>
  <c r="AZ56" i="1"/>
  <c r="CX62" i="1"/>
  <c r="CY62" i="1"/>
  <c r="CZ62" i="1"/>
  <c r="D62" i="1"/>
  <c r="DJ91" i="1"/>
  <c r="DK91" i="1"/>
  <c r="DL91" i="1"/>
  <c r="AZ91" i="1"/>
  <c r="DG91" i="1"/>
  <c r="DH91" i="1"/>
  <c r="DI91" i="1"/>
  <c r="D95" i="1"/>
  <c r="CX95" i="1"/>
  <c r="CY95" i="1"/>
  <c r="CZ95" i="1"/>
  <c r="CX117" i="1"/>
  <c r="CY117" i="1"/>
  <c r="CZ117" i="1"/>
  <c r="D117" i="1"/>
  <c r="D114" i="1"/>
  <c r="CX114" i="1"/>
  <c r="CY114" i="1"/>
  <c r="CZ114" i="1"/>
  <c r="CX121" i="1"/>
  <c r="CY121" i="1"/>
  <c r="CZ121" i="1"/>
  <c r="D121" i="1"/>
  <c r="CX123" i="1"/>
  <c r="CY123" i="1"/>
  <c r="CZ123" i="1"/>
  <c r="D123" i="1"/>
  <c r="D55" i="1"/>
  <c r="CX55" i="1"/>
  <c r="CY55" i="1"/>
  <c r="CZ55" i="1"/>
  <c r="D11" i="1"/>
  <c r="DG10" i="1"/>
  <c r="DH10" i="1"/>
  <c r="DI10" i="1"/>
  <c r="AZ10" i="1"/>
  <c r="D108" i="1"/>
  <c r="CX108" i="1"/>
  <c r="CY108" i="1"/>
  <c r="CZ108" i="1"/>
  <c r="AZ60" i="1"/>
  <c r="DG60" i="1"/>
  <c r="DH60" i="1"/>
  <c r="DI60" i="1"/>
  <c r="AZ28" i="3"/>
  <c r="DG40" i="3"/>
  <c r="DH40" i="3"/>
  <c r="DI40" i="3"/>
  <c r="DG93" i="3"/>
  <c r="DH93" i="3"/>
  <c r="DI93" i="3"/>
  <c r="AZ93" i="3"/>
  <c r="AZ121" i="3"/>
  <c r="DG121" i="3"/>
  <c r="DH121" i="3"/>
  <c r="DI121" i="3"/>
  <c r="DJ121" i="3"/>
  <c r="DK121" i="3"/>
  <c r="DL121" i="3"/>
  <c r="DJ129" i="3"/>
  <c r="DK129" i="3"/>
  <c r="DL129" i="3"/>
  <c r="DG129" i="3"/>
  <c r="DH129" i="3"/>
  <c r="DI129" i="3"/>
  <c r="AZ17" i="3"/>
  <c r="DJ17" i="3"/>
  <c r="DK17" i="3"/>
  <c r="DL17" i="3"/>
  <c r="DG37" i="3"/>
  <c r="DH37" i="3"/>
  <c r="DI37" i="3"/>
  <c r="DJ37" i="3"/>
  <c r="DK37" i="3"/>
  <c r="DL37" i="3"/>
  <c r="CX6" i="3"/>
  <c r="CY6" i="3"/>
  <c r="CZ6" i="3"/>
  <c r="DG62" i="6"/>
  <c r="DH62" i="6"/>
  <c r="DI62" i="6"/>
  <c r="AZ62" i="6"/>
  <c r="DJ3" i="6"/>
  <c r="DK3" i="6"/>
  <c r="DL3" i="6"/>
  <c r="DG3" i="6"/>
  <c r="DH3" i="6"/>
  <c r="DI3" i="6"/>
  <c r="AZ3" i="6"/>
  <c r="AZ84" i="6"/>
  <c r="DG84" i="6"/>
  <c r="DH84" i="6"/>
  <c r="DI84" i="6"/>
  <c r="DG89" i="6"/>
  <c r="DH89" i="6"/>
  <c r="DI89" i="6"/>
  <c r="DJ89" i="6"/>
  <c r="DK89" i="6"/>
  <c r="DL89" i="6"/>
  <c r="AZ89" i="6"/>
  <c r="DG100" i="6"/>
  <c r="DH100" i="6"/>
  <c r="DI100" i="6"/>
  <c r="AZ100" i="6"/>
  <c r="DJ100" i="6"/>
  <c r="DK100" i="6"/>
  <c r="DL100" i="6"/>
  <c r="DG94" i="6"/>
  <c r="DH94" i="6"/>
  <c r="DI94" i="6"/>
  <c r="AZ94" i="6"/>
  <c r="DJ94" i="6"/>
  <c r="DK94" i="6"/>
  <c r="DL94" i="6"/>
  <c r="DJ93" i="6"/>
  <c r="DK93" i="6"/>
  <c r="DL93" i="6"/>
  <c r="DG93" i="6"/>
  <c r="DH93" i="6"/>
  <c r="DI93" i="6"/>
  <c r="AZ93" i="6"/>
  <c r="DJ103" i="6"/>
  <c r="DK103" i="6"/>
  <c r="DL103" i="6"/>
  <c r="AZ103" i="6"/>
  <c r="DG97" i="6"/>
  <c r="DH97" i="6"/>
  <c r="DI97" i="6"/>
  <c r="DJ97" i="6"/>
  <c r="DK97" i="6"/>
  <c r="DL97" i="6"/>
  <c r="DJ60" i="6"/>
  <c r="DK60" i="6"/>
  <c r="DL60" i="6"/>
  <c r="AZ60" i="6"/>
  <c r="DJ71" i="6"/>
  <c r="DK71" i="6"/>
  <c r="DL71" i="6"/>
  <c r="DG71" i="6"/>
  <c r="DH71" i="6"/>
  <c r="DI71" i="6"/>
  <c r="D100" i="6"/>
  <c r="AZ13" i="6"/>
  <c r="AZ130" i="8"/>
  <c r="DJ130" i="8"/>
  <c r="DK130" i="8"/>
  <c r="DL130" i="8"/>
  <c r="DG130" i="8"/>
  <c r="DH130" i="8"/>
  <c r="DI130" i="8"/>
  <c r="DG118" i="8"/>
  <c r="DH118" i="8"/>
  <c r="DI118" i="8"/>
  <c r="AZ118" i="8"/>
  <c r="DJ118" i="8"/>
  <c r="DK118" i="8"/>
  <c r="DL118" i="8"/>
  <c r="DJ68" i="8"/>
  <c r="DK68" i="8"/>
  <c r="DL68" i="8"/>
  <c r="DG68" i="8"/>
  <c r="DH68" i="8"/>
  <c r="DI68" i="8"/>
  <c r="AZ68" i="8"/>
  <c r="DG120" i="8"/>
  <c r="DH120" i="8"/>
  <c r="DI120" i="8"/>
  <c r="DJ120" i="8"/>
  <c r="DK120" i="8"/>
  <c r="DL120" i="8"/>
  <c r="AZ120" i="8"/>
  <c r="CX89" i="6"/>
  <c r="CY89" i="6"/>
  <c r="CZ89" i="6"/>
  <c r="D89" i="6"/>
  <c r="AZ88" i="6"/>
  <c r="D108" i="6"/>
  <c r="DJ91" i="6"/>
  <c r="DK91" i="6"/>
  <c r="DL91" i="6"/>
  <c r="DG91" i="6"/>
  <c r="DH91" i="6"/>
  <c r="DI91" i="6"/>
  <c r="AZ106" i="8"/>
  <c r="DG106" i="8"/>
  <c r="DH106" i="8"/>
  <c r="DI106" i="8"/>
  <c r="DJ106" i="8"/>
  <c r="DK106" i="8"/>
  <c r="DL106" i="8"/>
  <c r="DG72" i="8"/>
  <c r="DH72" i="8"/>
  <c r="DI72" i="8"/>
  <c r="AZ72" i="8"/>
  <c r="DJ72" i="8"/>
  <c r="DK72" i="8"/>
  <c r="DL72" i="8"/>
  <c r="AZ91" i="6"/>
  <c r="AZ56" i="6"/>
  <c r="AZ5" i="6"/>
  <c r="CX73" i="6"/>
  <c r="CY73" i="6"/>
  <c r="CZ73" i="6"/>
  <c r="D112" i="6"/>
  <c r="AZ9" i="6"/>
  <c r="DJ9" i="6"/>
  <c r="DK9" i="6"/>
  <c r="DL9" i="6"/>
  <c r="AZ78" i="8"/>
  <c r="DG78" i="8"/>
  <c r="DH78" i="8"/>
  <c r="DI78" i="8"/>
  <c r="DJ78" i="8"/>
  <c r="DK78" i="8"/>
  <c r="DL78" i="8"/>
  <c r="DK115" i="10"/>
  <c r="DL115" i="10"/>
  <c r="DM115" i="10"/>
  <c r="D78" i="8"/>
  <c r="D29" i="8"/>
  <c r="DH54" i="10"/>
  <c r="DI54" i="10"/>
  <c r="DJ54" i="10"/>
  <c r="DK54" i="10"/>
  <c r="DL54" i="10"/>
  <c r="DM54" i="10"/>
  <c r="CX104" i="8"/>
  <c r="CY104" i="8"/>
  <c r="CZ104" i="8"/>
  <c r="CX31" i="8"/>
  <c r="CY31" i="8"/>
  <c r="CZ31" i="8"/>
  <c r="DJ58" i="8"/>
  <c r="DK58" i="8"/>
  <c r="DL58" i="8"/>
  <c r="DG43" i="8"/>
  <c r="DH43" i="8"/>
  <c r="DI43" i="8"/>
  <c r="CX8" i="8"/>
  <c r="CY8" i="8"/>
  <c r="CZ8" i="8"/>
  <c r="CX9" i="8"/>
  <c r="CY9" i="8"/>
  <c r="CZ9" i="8"/>
  <c r="DJ6" i="8"/>
  <c r="DK6" i="8"/>
  <c r="DL6" i="8"/>
  <c r="D116" i="10"/>
  <c r="CY116" i="10"/>
  <c r="CZ116" i="10"/>
  <c r="DA116" i="10"/>
  <c r="DG111" i="8"/>
  <c r="DH111" i="8"/>
  <c r="DI111" i="8"/>
  <c r="CX110" i="8"/>
  <c r="CY110" i="8"/>
  <c r="CZ110" i="8"/>
  <c r="D94" i="8"/>
  <c r="AZ95" i="10"/>
  <c r="AY95" i="10"/>
  <c r="DK95" i="10"/>
  <c r="DL95" i="10"/>
  <c r="DM95" i="10"/>
  <c r="DH95" i="10"/>
  <c r="DI95" i="10"/>
  <c r="DJ95" i="10"/>
  <c r="D43" i="10"/>
  <c r="DH53" i="10"/>
  <c r="DI53" i="10"/>
  <c r="DJ53" i="10"/>
  <c r="DA128" i="1"/>
  <c r="DB128" i="1"/>
  <c r="DC128" i="1"/>
  <c r="DA121" i="1"/>
  <c r="DB121" i="1"/>
  <c r="DC121" i="1"/>
  <c r="DA115" i="1"/>
  <c r="DB115" i="1"/>
  <c r="DC115" i="1"/>
  <c r="CD94" i="1"/>
  <c r="CE94" i="1"/>
  <c r="CF94" i="1"/>
  <c r="BG94" i="1"/>
  <c r="BA94" i="1"/>
  <c r="BH93" i="1"/>
  <c r="BG85" i="1"/>
  <c r="BA85" i="1"/>
  <c r="DA64" i="1"/>
  <c r="DB64" i="1"/>
  <c r="DC64" i="1"/>
  <c r="AC63" i="1"/>
  <c r="BG54" i="1"/>
  <c r="BA54" i="1"/>
  <c r="CD52" i="1"/>
  <c r="CE52" i="1"/>
  <c r="CF52" i="1"/>
  <c r="E52" i="1"/>
  <c r="CH49" i="1"/>
  <c r="CI49" i="1"/>
  <c r="CJ49" i="1"/>
  <c r="DD48" i="1"/>
  <c r="DE48" i="1"/>
  <c r="DF48" i="1"/>
  <c r="AC45" i="1"/>
  <c r="CD36" i="1"/>
  <c r="CE36" i="1"/>
  <c r="CF36" i="1"/>
  <c r="DA30" i="1"/>
  <c r="DB30" i="1"/>
  <c r="DC30" i="1"/>
  <c r="BH25" i="1"/>
  <c r="DD23" i="1"/>
  <c r="DE23" i="1"/>
  <c r="DF23" i="1"/>
  <c r="DA18" i="1"/>
  <c r="DB18" i="1"/>
  <c r="DC18" i="1"/>
  <c r="E130" i="3"/>
  <c r="CD130" i="3"/>
  <c r="CE130" i="3"/>
  <c r="CF130" i="3"/>
  <c r="CH126" i="3"/>
  <c r="CI126" i="3"/>
  <c r="CJ126" i="3"/>
  <c r="BG113" i="3"/>
  <c r="BA113" i="3"/>
  <c r="BH108" i="3"/>
  <c r="BH96" i="3"/>
  <c r="CH88" i="3"/>
  <c r="CI88" i="3"/>
  <c r="CJ88" i="3"/>
  <c r="DD88" i="3"/>
  <c r="DE88" i="3"/>
  <c r="DF88" i="3"/>
  <c r="BG80" i="3"/>
  <c r="BA80" i="3"/>
  <c r="BH77" i="3"/>
  <c r="BG71" i="3"/>
  <c r="BA71" i="3"/>
  <c r="BG64" i="3"/>
  <c r="BA64" i="3"/>
  <c r="DA59" i="3"/>
  <c r="DB59" i="3"/>
  <c r="DC59" i="3"/>
  <c r="DA55" i="3"/>
  <c r="DB55" i="3"/>
  <c r="DC55" i="3"/>
  <c r="DH66" i="10"/>
  <c r="DI66" i="10"/>
  <c r="DJ66" i="10"/>
  <c r="DD126" i="1"/>
  <c r="DE126" i="1"/>
  <c r="DF126" i="1"/>
  <c r="BG119" i="1"/>
  <c r="BA119" i="1"/>
  <c r="CH118" i="1"/>
  <c r="CI118" i="1"/>
  <c r="CJ118" i="1"/>
  <c r="CH116" i="1"/>
  <c r="CI116" i="1"/>
  <c r="CJ116" i="1"/>
  <c r="AC110" i="1"/>
  <c r="BH90" i="1"/>
  <c r="BG90" i="1"/>
  <c r="BA90" i="1"/>
  <c r="BG82" i="1"/>
  <c r="BA82" i="1"/>
  <c r="AZ82" i="1"/>
  <c r="BG72" i="1"/>
  <c r="BA72" i="1"/>
  <c r="E72" i="1"/>
  <c r="BG42" i="1"/>
  <c r="BA42" i="1"/>
  <c r="CH41" i="1"/>
  <c r="CI41" i="1"/>
  <c r="CJ41" i="1"/>
  <c r="DD29" i="1"/>
  <c r="DE29" i="1"/>
  <c r="DF29" i="1"/>
  <c r="DB124" i="3"/>
  <c r="DC124" i="3"/>
  <c r="BG122" i="3"/>
  <c r="BA122" i="3"/>
  <c r="CH121" i="3"/>
  <c r="CI121" i="3"/>
  <c r="CJ121" i="3"/>
  <c r="CH105" i="3"/>
  <c r="CI105" i="3"/>
  <c r="CJ105" i="3"/>
  <c r="BH127" i="1"/>
  <c r="CD123" i="1"/>
  <c r="CE123" i="1"/>
  <c r="CF123" i="1"/>
  <c r="CH122" i="1"/>
  <c r="CI122" i="1"/>
  <c r="CJ122" i="1"/>
  <c r="BG117" i="1"/>
  <c r="BA117" i="1"/>
  <c r="BH113" i="1"/>
  <c r="E92" i="1"/>
  <c r="CD83" i="1"/>
  <c r="CE83" i="1"/>
  <c r="CF83" i="1"/>
  <c r="CH80" i="1"/>
  <c r="CI80" i="1"/>
  <c r="CJ80" i="1"/>
  <c r="BH72" i="1"/>
  <c r="DA62" i="1"/>
  <c r="DB62" i="1"/>
  <c r="DC62" i="1"/>
  <c r="BH33" i="1"/>
  <c r="CH32" i="1"/>
  <c r="CI32" i="1"/>
  <c r="CJ32" i="1"/>
  <c r="DA29" i="1"/>
  <c r="DB29" i="1"/>
  <c r="DC29" i="1"/>
  <c r="BG20" i="1"/>
  <c r="BA20" i="1"/>
  <c r="BG119" i="3"/>
  <c r="BA119" i="3"/>
  <c r="DD109" i="3"/>
  <c r="DE109" i="3"/>
  <c r="DF109" i="3"/>
  <c r="AC109" i="3"/>
  <c r="CH109" i="3"/>
  <c r="CI109" i="3"/>
  <c r="CJ109" i="3"/>
  <c r="DA91" i="3"/>
  <c r="DB91" i="3"/>
  <c r="DC91" i="3"/>
  <c r="BH87" i="3"/>
  <c r="DG87" i="3"/>
  <c r="DH87" i="3"/>
  <c r="DI87" i="3"/>
  <c r="CH56" i="3"/>
  <c r="CI56" i="3"/>
  <c r="CJ56" i="3"/>
  <c r="CH84" i="1"/>
  <c r="CI84" i="1"/>
  <c r="CJ84" i="1"/>
  <c r="DD72" i="1"/>
  <c r="DE72" i="1"/>
  <c r="DF72" i="1"/>
  <c r="BG24" i="1"/>
  <c r="BA24" i="1"/>
  <c r="DA24" i="1"/>
  <c r="DB24" i="1"/>
  <c r="DC24" i="1"/>
  <c r="BG11" i="1"/>
  <c r="BA11" i="1"/>
  <c r="CD87" i="3"/>
  <c r="CE87" i="3"/>
  <c r="CF87" i="3"/>
  <c r="DA87" i="3"/>
  <c r="DB87" i="3"/>
  <c r="DC87" i="3"/>
  <c r="DD80" i="3"/>
  <c r="DE80" i="3"/>
  <c r="DF80" i="3"/>
  <c r="CH68" i="3"/>
  <c r="CI68" i="3"/>
  <c r="CJ68" i="3"/>
  <c r="BH66" i="3"/>
  <c r="E66" i="3"/>
  <c r="DA20" i="3"/>
  <c r="DB20" i="3"/>
  <c r="DC20" i="3"/>
  <c r="CH48" i="3"/>
  <c r="CI48" i="3"/>
  <c r="CJ48" i="3"/>
  <c r="DA16" i="3"/>
  <c r="DB16" i="3"/>
  <c r="DC16" i="3"/>
  <c r="BG78" i="3"/>
  <c r="BA78" i="3"/>
  <c r="BG45" i="3"/>
  <c r="BA45" i="3"/>
  <c r="BH39" i="3"/>
  <c r="BH29" i="3"/>
  <c r="DG29" i="3"/>
  <c r="DH29" i="3"/>
  <c r="DI29" i="3"/>
  <c r="DD12" i="3"/>
  <c r="DE12" i="3"/>
  <c r="DF12" i="3"/>
  <c r="DA9" i="3"/>
  <c r="DB9" i="3"/>
  <c r="DC9" i="3"/>
  <c r="AC122" i="1"/>
  <c r="CH110" i="1"/>
  <c r="CI110" i="1"/>
  <c r="CJ110" i="1"/>
  <c r="AC41" i="1"/>
  <c r="DA47" i="3"/>
  <c r="DB47" i="3"/>
  <c r="DC47" i="3"/>
  <c r="CH18" i="3"/>
  <c r="CI18" i="3"/>
  <c r="CJ18" i="3"/>
  <c r="DA38" i="3"/>
  <c r="DB38" i="3"/>
  <c r="DC38" i="3"/>
  <c r="BG5" i="3"/>
  <c r="BA5" i="3"/>
  <c r="BG9" i="3"/>
  <c r="BA9" i="3"/>
  <c r="AC7" i="6"/>
  <c r="DD48" i="6"/>
  <c r="DE48" i="6"/>
  <c r="DF48" i="6"/>
  <c r="AC63" i="6"/>
  <c r="BG69" i="6"/>
  <c r="BA69" i="6"/>
  <c r="CH71" i="6"/>
  <c r="CI71" i="6"/>
  <c r="CJ71" i="6"/>
  <c r="CH86" i="6"/>
  <c r="CI86" i="6"/>
  <c r="CJ86" i="6"/>
  <c r="E98" i="6"/>
  <c r="CD99" i="6"/>
  <c r="CE99" i="6"/>
  <c r="CF99" i="6"/>
  <c r="CH115" i="6"/>
  <c r="CI115" i="6"/>
  <c r="CJ115" i="6"/>
  <c r="BH123" i="6"/>
  <c r="CH124" i="6"/>
  <c r="CI124" i="6"/>
  <c r="CJ124" i="6"/>
  <c r="AC36" i="6"/>
  <c r="AC40" i="6"/>
  <c r="BH116" i="6"/>
  <c r="E129" i="6"/>
  <c r="E69" i="6"/>
  <c r="CD113" i="6"/>
  <c r="CE113" i="6"/>
  <c r="CF113" i="6"/>
  <c r="CD13" i="8"/>
  <c r="CE13" i="8"/>
  <c r="CF13" i="8"/>
  <c r="E23" i="8"/>
  <c r="BG26" i="8"/>
  <c r="BA26" i="8"/>
  <c r="BG27" i="8"/>
  <c r="BA27" i="8"/>
  <c r="BG39" i="8"/>
  <c r="BA39" i="8"/>
  <c r="AZ39" i="8"/>
  <c r="DD39" i="8"/>
  <c r="DE39" i="8"/>
  <c r="DF39" i="8"/>
  <c r="DD64" i="8"/>
  <c r="DE64" i="8"/>
  <c r="DF64" i="8"/>
  <c r="BH77" i="8"/>
  <c r="AZ77" i="8"/>
  <c r="CH27" i="8"/>
  <c r="CI27" i="8"/>
  <c r="CJ27" i="8"/>
  <c r="E47" i="8"/>
  <c r="BG47" i="8"/>
  <c r="BA47" i="8"/>
  <c r="AC76" i="8"/>
  <c r="CH76" i="8"/>
  <c r="CI76" i="8"/>
  <c r="CJ76" i="8"/>
  <c r="DD51" i="8"/>
  <c r="DE51" i="8"/>
  <c r="DF51" i="8"/>
  <c r="AC51" i="8"/>
  <c r="CD55" i="8"/>
  <c r="CE55" i="8"/>
  <c r="CF55" i="8"/>
  <c r="BH55" i="8"/>
  <c r="AC56" i="8"/>
  <c r="CD67" i="8"/>
  <c r="CE67" i="8"/>
  <c r="CF67" i="8"/>
  <c r="E67" i="8"/>
  <c r="DA38" i="8"/>
  <c r="DB38" i="8"/>
  <c r="DC38" i="8"/>
  <c r="E53" i="8"/>
  <c r="BG74" i="8"/>
  <c r="BA74" i="8"/>
  <c r="E74" i="8"/>
  <c r="AC80" i="8"/>
  <c r="CH84" i="8"/>
  <c r="CI84" i="8"/>
  <c r="CJ84" i="8"/>
  <c r="AC100" i="8"/>
  <c r="BG125" i="8"/>
  <c r="BA125" i="8"/>
  <c r="AC127" i="8"/>
  <c r="BG3" i="10"/>
  <c r="BA3" i="10"/>
  <c r="DB16" i="10"/>
  <c r="DC16" i="10"/>
  <c r="DD16" i="10"/>
  <c r="DE25" i="10"/>
  <c r="DF25" i="10"/>
  <c r="DG25" i="10"/>
  <c r="BG40" i="10"/>
  <c r="BA40" i="10"/>
  <c r="BG43" i="10"/>
  <c r="BA43" i="10"/>
  <c r="BG68" i="10"/>
  <c r="BA68" i="10"/>
  <c r="BG122" i="10"/>
  <c r="BA122" i="10"/>
  <c r="E50" i="10"/>
  <c r="CY50" i="10"/>
  <c r="CZ50" i="10"/>
  <c r="DA50" i="10"/>
  <c r="DB55" i="10"/>
  <c r="DC55" i="10"/>
  <c r="DD55" i="10"/>
  <c r="DE65" i="10"/>
  <c r="DF65" i="10"/>
  <c r="DG65" i="10"/>
  <c r="D51" i="8"/>
  <c r="CX51" i="8"/>
  <c r="CY51" i="8"/>
  <c r="CZ51" i="8"/>
  <c r="DJ47" i="8"/>
  <c r="DK47" i="8"/>
  <c r="DL47" i="8"/>
  <c r="DG47" i="8"/>
  <c r="DH47" i="8"/>
  <c r="DI47" i="8"/>
  <c r="AZ47" i="8"/>
  <c r="DG39" i="8"/>
  <c r="DH39" i="8"/>
  <c r="DI39" i="8"/>
  <c r="DJ39" i="8"/>
  <c r="DK39" i="8"/>
  <c r="DL39" i="8"/>
  <c r="CX129" i="6"/>
  <c r="CY129" i="6"/>
  <c r="CZ129" i="6"/>
  <c r="D129" i="6"/>
  <c r="D98" i="6"/>
  <c r="CX98" i="6"/>
  <c r="CY98" i="6"/>
  <c r="CZ98" i="6"/>
  <c r="DG9" i="3"/>
  <c r="DH9" i="3"/>
  <c r="DI9" i="3"/>
  <c r="DJ5" i="3"/>
  <c r="DK5" i="3"/>
  <c r="DL5" i="3"/>
  <c r="D41" i="1"/>
  <c r="CX41" i="1"/>
  <c r="CY41" i="1"/>
  <c r="CZ41" i="1"/>
  <c r="CX109" i="3"/>
  <c r="CY109" i="3"/>
  <c r="CZ109" i="3"/>
  <c r="D109" i="3"/>
  <c r="C109" i="3"/>
  <c r="DG20" i="1"/>
  <c r="DH20" i="1"/>
  <c r="DI20" i="1"/>
  <c r="D92" i="1"/>
  <c r="CX92" i="1"/>
  <c r="CY92" i="1"/>
  <c r="CZ92" i="1"/>
  <c r="DJ82" i="1"/>
  <c r="DK82" i="1"/>
  <c r="DL82" i="1"/>
  <c r="DG82" i="1"/>
  <c r="DH82" i="1"/>
  <c r="DI82" i="1"/>
  <c r="DG71" i="3"/>
  <c r="DH71" i="3"/>
  <c r="DI71" i="3"/>
  <c r="D45" i="1"/>
  <c r="CX45" i="1"/>
  <c r="CY45" i="1"/>
  <c r="CZ45" i="1"/>
  <c r="AZ85" i="1"/>
  <c r="D50" i="10"/>
  <c r="DK40" i="10"/>
  <c r="DL40" i="10"/>
  <c r="DM40" i="10"/>
  <c r="CX127" i="8"/>
  <c r="CY127" i="8"/>
  <c r="CZ127" i="8"/>
  <c r="D127" i="8"/>
  <c r="CX80" i="8"/>
  <c r="CY80" i="8"/>
  <c r="CZ80" i="8"/>
  <c r="D80" i="8"/>
  <c r="D74" i="8"/>
  <c r="CX74" i="8"/>
  <c r="CY74" i="8"/>
  <c r="CZ74" i="8"/>
  <c r="D56" i="8"/>
  <c r="CX56" i="8"/>
  <c r="CY56" i="8"/>
  <c r="CZ56" i="8"/>
  <c r="D47" i="8"/>
  <c r="CX47" i="8"/>
  <c r="CY47" i="8"/>
  <c r="CZ47" i="8"/>
  <c r="AZ27" i="8"/>
  <c r="DJ27" i="8"/>
  <c r="DK27" i="8"/>
  <c r="DL27" i="8"/>
  <c r="DG27" i="8"/>
  <c r="DH27" i="8"/>
  <c r="DI27" i="8"/>
  <c r="DG116" i="6"/>
  <c r="DH116" i="6"/>
  <c r="DI116" i="6"/>
  <c r="AZ116" i="6"/>
  <c r="DG123" i="6"/>
  <c r="DH123" i="6"/>
  <c r="DI123" i="6"/>
  <c r="AZ123" i="6"/>
  <c r="AZ78" i="3"/>
  <c r="DG78" i="3"/>
  <c r="DH78" i="3"/>
  <c r="DI78" i="3"/>
  <c r="DJ78" i="3"/>
  <c r="DK78" i="3"/>
  <c r="DL78" i="3"/>
  <c r="AZ24" i="1"/>
  <c r="DJ24" i="1"/>
  <c r="DK24" i="1"/>
  <c r="DL24" i="1"/>
  <c r="DG24" i="1"/>
  <c r="DH24" i="1"/>
  <c r="DI24" i="1"/>
  <c r="AZ113" i="1"/>
  <c r="DG113" i="1"/>
  <c r="DH113" i="1"/>
  <c r="DI113" i="1"/>
  <c r="AZ127" i="1"/>
  <c r="DG127" i="1"/>
  <c r="DH127" i="1"/>
  <c r="DI127" i="1"/>
  <c r="DG42" i="1"/>
  <c r="DH42" i="1"/>
  <c r="DI42" i="1"/>
  <c r="DJ42" i="1"/>
  <c r="DK42" i="1"/>
  <c r="DL42" i="1"/>
  <c r="AZ42" i="1"/>
  <c r="DG90" i="1"/>
  <c r="DH90" i="1"/>
  <c r="DI90" i="1"/>
  <c r="DJ90" i="1"/>
  <c r="DK90" i="1"/>
  <c r="DL90" i="1"/>
  <c r="AZ90" i="1"/>
  <c r="AZ77" i="3"/>
  <c r="DG77" i="3"/>
  <c r="DH77" i="3"/>
  <c r="DI77" i="3"/>
  <c r="DG96" i="3"/>
  <c r="DH96" i="3"/>
  <c r="DI96" i="3"/>
  <c r="AZ96" i="3"/>
  <c r="AZ25" i="1"/>
  <c r="DG25" i="1"/>
  <c r="DH25" i="1"/>
  <c r="DI25" i="1"/>
  <c r="DG54" i="1"/>
  <c r="DH54" i="1"/>
  <c r="DI54" i="1"/>
  <c r="AZ54" i="1"/>
  <c r="DJ54" i="1"/>
  <c r="DK54" i="1"/>
  <c r="DL54" i="1"/>
  <c r="AZ93" i="1"/>
  <c r="DG93" i="1"/>
  <c r="DH93" i="1"/>
  <c r="DI93" i="1"/>
  <c r="AZ87" i="3"/>
  <c r="DH122" i="10"/>
  <c r="DI122" i="10"/>
  <c r="DJ122" i="10"/>
  <c r="DK122" i="10"/>
  <c r="DL122" i="10"/>
  <c r="DM122" i="10"/>
  <c r="AZ122" i="10"/>
  <c r="DG125" i="8"/>
  <c r="DH125" i="8"/>
  <c r="DI125" i="8"/>
  <c r="AZ125" i="8"/>
  <c r="DJ125" i="8"/>
  <c r="DK125" i="8"/>
  <c r="DL125" i="8"/>
  <c r="AZ74" i="8"/>
  <c r="DJ74" i="8"/>
  <c r="DK74" i="8"/>
  <c r="DL74" i="8"/>
  <c r="DG74" i="8"/>
  <c r="DH74" i="8"/>
  <c r="DI74" i="8"/>
  <c r="DG55" i="8"/>
  <c r="DH55" i="8"/>
  <c r="DI55" i="8"/>
  <c r="AZ55" i="8"/>
  <c r="DJ26" i="8"/>
  <c r="DK26" i="8"/>
  <c r="DL26" i="8"/>
  <c r="DG26" i="8"/>
  <c r="DH26" i="8"/>
  <c r="DI26" i="8"/>
  <c r="AZ26" i="8"/>
  <c r="CX40" i="6"/>
  <c r="CY40" i="6"/>
  <c r="CZ40" i="6"/>
  <c r="D40" i="6"/>
  <c r="CX7" i="6"/>
  <c r="CY7" i="6"/>
  <c r="CZ7" i="6"/>
  <c r="D7" i="6"/>
  <c r="D122" i="1"/>
  <c r="CX122" i="1"/>
  <c r="CY122" i="1"/>
  <c r="CZ122" i="1"/>
  <c r="D66" i="3"/>
  <c r="CX66" i="3"/>
  <c r="CY66" i="3"/>
  <c r="CZ66" i="3"/>
  <c r="DJ119" i="3"/>
  <c r="DK119" i="3"/>
  <c r="DL119" i="3"/>
  <c r="DG119" i="3"/>
  <c r="DH119" i="3"/>
  <c r="DI119" i="3"/>
  <c r="AZ119" i="3"/>
  <c r="DJ117" i="1"/>
  <c r="DK117" i="1"/>
  <c r="DL117" i="1"/>
  <c r="AZ117" i="1"/>
  <c r="DG117" i="1"/>
  <c r="DH117" i="1"/>
  <c r="DI117" i="1"/>
  <c r="D72" i="1"/>
  <c r="CX72" i="1"/>
  <c r="CY72" i="1"/>
  <c r="CZ72" i="1"/>
  <c r="DJ119" i="1"/>
  <c r="DK119" i="1"/>
  <c r="DL119" i="1"/>
  <c r="DG119" i="1"/>
  <c r="DH119" i="1"/>
  <c r="DI119" i="1"/>
  <c r="AZ119" i="1"/>
  <c r="DJ80" i="3"/>
  <c r="DK80" i="3"/>
  <c r="DL80" i="3"/>
  <c r="AZ80" i="3"/>
  <c r="DG80" i="3"/>
  <c r="DH80" i="3"/>
  <c r="DI80" i="3"/>
  <c r="DG108" i="3"/>
  <c r="DH108" i="3"/>
  <c r="DI108" i="3"/>
  <c r="AZ108" i="3"/>
  <c r="D130" i="3"/>
  <c r="C130" i="3"/>
  <c r="CX130" i="3"/>
  <c r="CY130" i="3"/>
  <c r="CZ130" i="3"/>
  <c r="CX63" i="1"/>
  <c r="CY63" i="1"/>
  <c r="CZ63" i="1"/>
  <c r="D63" i="1"/>
  <c r="DG94" i="1"/>
  <c r="DH94" i="1"/>
  <c r="DI94" i="1"/>
  <c r="DJ94" i="1"/>
  <c r="DK94" i="1"/>
  <c r="DL94" i="1"/>
  <c r="AZ94" i="1"/>
  <c r="CX100" i="8"/>
  <c r="CY100" i="8"/>
  <c r="CZ100" i="8"/>
  <c r="D100" i="8"/>
  <c r="D53" i="8"/>
  <c r="CX53" i="8"/>
  <c r="CY53" i="8"/>
  <c r="CZ53" i="8"/>
  <c r="D67" i="8"/>
  <c r="CX67" i="8"/>
  <c r="CY67" i="8"/>
  <c r="CZ67" i="8"/>
  <c r="D76" i="8"/>
  <c r="CX76" i="8"/>
  <c r="CY76" i="8"/>
  <c r="CZ76" i="8"/>
  <c r="CX23" i="8"/>
  <c r="CY23" i="8"/>
  <c r="CZ23" i="8"/>
  <c r="D23" i="8"/>
  <c r="CX69" i="6"/>
  <c r="CY69" i="6"/>
  <c r="CZ69" i="6"/>
  <c r="D69" i="6"/>
  <c r="D36" i="6"/>
  <c r="CX36" i="6"/>
  <c r="CY36" i="6"/>
  <c r="CZ36" i="6"/>
  <c r="DJ69" i="6"/>
  <c r="DK69" i="6"/>
  <c r="DL69" i="6"/>
  <c r="AZ69" i="6"/>
  <c r="DG69" i="6"/>
  <c r="DH69" i="6"/>
  <c r="DI69" i="6"/>
  <c r="AZ39" i="3"/>
  <c r="DG39" i="3"/>
  <c r="DH39" i="3"/>
  <c r="DI39" i="3"/>
  <c r="DG66" i="3"/>
  <c r="DH66" i="3"/>
  <c r="DI66" i="3"/>
  <c r="AZ66" i="3"/>
  <c r="DJ11" i="1"/>
  <c r="DK11" i="1"/>
  <c r="DL11" i="1"/>
  <c r="DG11" i="1"/>
  <c r="DH11" i="1"/>
  <c r="DI11" i="1"/>
  <c r="AZ11" i="1"/>
  <c r="AZ33" i="1"/>
  <c r="DG33" i="1"/>
  <c r="DH33" i="1"/>
  <c r="DI33" i="1"/>
  <c r="DJ72" i="1"/>
  <c r="DK72" i="1"/>
  <c r="DL72" i="1"/>
  <c r="AZ72" i="1"/>
  <c r="DG72" i="1"/>
  <c r="DH72" i="1"/>
  <c r="DI72" i="1"/>
  <c r="D110" i="1"/>
  <c r="CX110" i="1"/>
  <c r="CY110" i="1"/>
  <c r="CZ110" i="1"/>
  <c r="DJ64" i="3"/>
  <c r="DK64" i="3"/>
  <c r="DL64" i="3"/>
  <c r="DG64" i="3"/>
  <c r="DH64" i="3"/>
  <c r="DI64" i="3"/>
  <c r="AZ64" i="3"/>
  <c r="AZ113" i="3"/>
  <c r="DG113" i="3"/>
  <c r="DH113" i="3"/>
  <c r="DI113" i="3"/>
  <c r="DJ113" i="3"/>
  <c r="DK113" i="3"/>
  <c r="DL113" i="3"/>
  <c r="D52" i="1"/>
  <c r="CX52" i="1"/>
  <c r="CY52" i="1"/>
  <c r="CZ52" i="1"/>
  <c r="AZ29" i="3"/>
  <c r="C66" i="3"/>
  <c r="C97" i="3"/>
  <c r="C105" i="3"/>
  <c r="C104" i="3"/>
  <c r="C14" i="3"/>
  <c r="C18" i="3"/>
  <c r="C44" i="3"/>
  <c r="C127" i="3"/>
  <c r="C58" i="3"/>
  <c r="C87" i="3"/>
  <c r="C110" i="3"/>
  <c r="C50" i="3"/>
  <c r="C61" i="3"/>
  <c r="C89" i="3"/>
  <c r="C72" i="3"/>
  <c r="C95" i="3"/>
  <c r="C119" i="3"/>
  <c r="C45" i="3"/>
  <c r="C125" i="3"/>
  <c r="C52" i="3"/>
  <c r="C42" i="3"/>
  <c r="C40" i="3"/>
  <c r="C57" i="3"/>
  <c r="C10" i="3"/>
  <c r="C46" i="3"/>
  <c r="C47" i="3"/>
  <c r="C81" i="3"/>
  <c r="C90" i="3"/>
  <c r="C20" i="3"/>
  <c r="C25" i="3"/>
  <c r="C129" i="3"/>
  <c r="C51" i="3"/>
  <c r="C3" i="3"/>
  <c r="C12" i="3"/>
  <c r="C35" i="3"/>
  <c r="C16" i="3"/>
  <c r="C24" i="3"/>
  <c r="C28" i="3"/>
  <c r="C23" i="3"/>
  <c r="C11" i="3"/>
  <c r="C65" i="3"/>
  <c r="C68" i="3"/>
  <c r="C114" i="3"/>
  <c r="C123" i="3"/>
  <c r="C15" i="3"/>
  <c r="C59" i="3"/>
  <c r="C126" i="3"/>
  <c r="C7" i="3"/>
  <c r="C31" i="3"/>
  <c r="C29" i="3"/>
  <c r="C56" i="3"/>
  <c r="C85" i="3"/>
  <c r="C75" i="3"/>
  <c r="C71" i="3"/>
  <c r="C53" i="3"/>
  <c r="C79" i="3"/>
  <c r="C32" i="3"/>
  <c r="C88" i="3"/>
  <c r="C8" i="3"/>
  <c r="C63" i="3"/>
  <c r="C60" i="3"/>
  <c r="C91" i="3"/>
  <c r="C39" i="3"/>
  <c r="C94" i="3"/>
  <c r="C70" i="3"/>
  <c r="C78" i="3"/>
  <c r="C124" i="3"/>
  <c r="C62" i="3"/>
  <c r="C19" i="3"/>
  <c r="C34" i="3"/>
  <c r="C67" i="3"/>
  <c r="C103" i="3"/>
  <c r="C43" i="3"/>
  <c r="C21" i="3"/>
  <c r="C108" i="3"/>
  <c r="C38" i="3"/>
  <c r="C86" i="3"/>
  <c r="C96" i="3"/>
  <c r="C120" i="3"/>
  <c r="C100" i="3"/>
  <c r="C117" i="3"/>
  <c r="C33" i="3"/>
  <c r="C36" i="3"/>
  <c r="C98" i="3"/>
  <c r="C101" i="3"/>
  <c r="C128" i="3"/>
  <c r="C55" i="3"/>
  <c r="C113" i="3"/>
  <c r="C69" i="3"/>
  <c r="C41" i="3"/>
  <c r="C76" i="3"/>
  <c r="C17" i="3"/>
  <c r="C26" i="3"/>
  <c r="C122" i="3"/>
  <c r="C115" i="3"/>
  <c r="C92" i="3"/>
  <c r="C121" i="3"/>
  <c r="C73" i="3"/>
  <c r="C106" i="3"/>
  <c r="C30" i="3"/>
  <c r="C74" i="3"/>
  <c r="C83" i="3"/>
  <c r="C9" i="3"/>
  <c r="C48" i="3"/>
  <c r="C5" i="3"/>
  <c r="C99" i="3"/>
  <c r="C82" i="3"/>
  <c r="C2" i="3"/>
  <c r="C37" i="3"/>
  <c r="C54" i="3"/>
  <c r="C111" i="3"/>
  <c r="C112" i="3"/>
  <c r="C4" i="3"/>
  <c r="C13" i="3"/>
  <c r="C93" i="3"/>
  <c r="C80" i="3"/>
  <c r="C77" i="3"/>
  <c r="C107" i="3"/>
  <c r="C118" i="3"/>
  <c r="C64" i="3"/>
  <c r="C22" i="3"/>
  <c r="C84" i="3"/>
  <c r="C116" i="3"/>
  <c r="C6" i="3"/>
  <c r="C27" i="3"/>
  <c r="C102" i="3"/>
  <c r="C49" i="3"/>
  <c r="AZ68" i="10"/>
  <c r="DH68" i="10"/>
  <c r="DI68" i="10"/>
  <c r="DJ68" i="10"/>
  <c r="DK68" i="10"/>
  <c r="DL68" i="10"/>
  <c r="DM68" i="10"/>
  <c r="AZ45" i="3"/>
  <c r="DJ45" i="3"/>
  <c r="DK45" i="3"/>
  <c r="DL45" i="3"/>
  <c r="DG45" i="3"/>
  <c r="DH45" i="3"/>
  <c r="DI45" i="3"/>
  <c r="AZ122" i="3"/>
  <c r="DJ122" i="3"/>
  <c r="DK122" i="3"/>
  <c r="DL122" i="3"/>
  <c r="DG122" i="3"/>
  <c r="DH122" i="3"/>
  <c r="DI122" i="3"/>
  <c r="AZ71" i="3"/>
  <c r="DJ71" i="3"/>
  <c r="DK71" i="3"/>
  <c r="DL71" i="3"/>
  <c r="AZ43" i="10"/>
  <c r="DK43" i="10"/>
  <c r="DL43" i="10"/>
  <c r="DM43" i="10"/>
  <c r="DH43" i="10"/>
  <c r="DI43" i="10"/>
  <c r="DJ43" i="10"/>
  <c r="DK3" i="10"/>
  <c r="DL3" i="10"/>
  <c r="DM3" i="10"/>
  <c r="DG77" i="8"/>
  <c r="DH77" i="8"/>
  <c r="DI77" i="8"/>
  <c r="D63" i="6"/>
  <c r="CX63" i="6"/>
  <c r="CY63" i="6"/>
  <c r="CZ63" i="6"/>
  <c r="DJ9" i="3"/>
  <c r="DK9" i="3"/>
  <c r="DL9" i="3"/>
  <c r="AZ9" i="3"/>
  <c r="DJ85" i="1"/>
  <c r="DK85" i="1"/>
  <c r="DL85" i="1"/>
  <c r="DG85" i="1"/>
  <c r="DH85" i="1"/>
  <c r="DI85" i="1"/>
  <c r="AZ40" i="10"/>
  <c r="DH40" i="10"/>
  <c r="DI40" i="10"/>
  <c r="DJ40" i="10"/>
  <c r="AZ20" i="1"/>
  <c r="DJ20" i="1"/>
  <c r="DK20" i="1"/>
  <c r="DL20" i="1"/>
  <c r="D64" i="1"/>
  <c r="D109" i="1"/>
  <c r="CX109" i="1"/>
  <c r="CY109" i="1"/>
  <c r="CZ109" i="1"/>
  <c r="DG31" i="6"/>
  <c r="DH31" i="6"/>
  <c r="DI31" i="6"/>
  <c r="AZ31" i="6"/>
  <c r="DJ7" i="6"/>
  <c r="DK7" i="6"/>
  <c r="DL7" i="6"/>
  <c r="AZ7" i="6"/>
  <c r="DG7" i="6"/>
  <c r="DH7" i="6"/>
  <c r="DI7" i="6"/>
  <c r="DG14" i="6"/>
  <c r="DH14" i="6"/>
  <c r="DI14" i="6"/>
  <c r="AZ14" i="6"/>
  <c r="DJ14" i="6"/>
  <c r="DK14" i="6"/>
  <c r="DL14" i="6"/>
  <c r="CX74" i="1"/>
  <c r="CY74" i="1"/>
  <c r="CZ74" i="1"/>
  <c r="DG126" i="1"/>
  <c r="DH126" i="1"/>
  <c r="DI126" i="1"/>
  <c r="DJ112" i="6"/>
  <c r="DK112" i="6"/>
  <c r="DL112" i="6"/>
  <c r="AZ112" i="6"/>
  <c r="DG112" i="6"/>
  <c r="DH112" i="6"/>
  <c r="DI112" i="6"/>
  <c r="DG115" i="1"/>
  <c r="DH115" i="1"/>
  <c r="DI115" i="1"/>
  <c r="AZ105" i="3"/>
  <c r="AZ105" i="6"/>
  <c r="DJ105" i="6"/>
  <c r="DK105" i="6"/>
  <c r="DL105" i="6"/>
  <c r="DG105" i="6"/>
  <c r="DH105" i="6"/>
  <c r="DI105" i="6"/>
  <c r="AZ61" i="6"/>
  <c r="DJ61" i="6"/>
  <c r="DK61" i="6"/>
  <c r="DL61" i="6"/>
  <c r="DG100" i="8"/>
  <c r="DH100" i="8"/>
  <c r="DI100" i="8"/>
  <c r="AZ100" i="8"/>
  <c r="DJ100" i="8"/>
  <c r="DK100" i="8"/>
  <c r="DL100" i="8"/>
  <c r="AZ40" i="6"/>
  <c r="DG40" i="6"/>
  <c r="DH40" i="6"/>
  <c r="DI40" i="6"/>
  <c r="DJ15" i="6"/>
  <c r="DK15" i="6"/>
  <c r="DL15" i="6"/>
  <c r="DG15" i="6"/>
  <c r="DH15" i="6"/>
  <c r="DI15" i="6"/>
  <c r="D91" i="8"/>
  <c r="CX91" i="8"/>
  <c r="CY91" i="8"/>
  <c r="CZ91" i="8"/>
  <c r="D39" i="6"/>
  <c r="CX39" i="6"/>
  <c r="CY39" i="6"/>
  <c r="CZ39" i="6"/>
  <c r="D35" i="6"/>
  <c r="CX35" i="6"/>
  <c r="CY35" i="6"/>
  <c r="CZ35" i="6"/>
  <c r="AZ31" i="8"/>
  <c r="DG31" i="8"/>
  <c r="DH31" i="8"/>
  <c r="DI31" i="8"/>
  <c r="DJ31" i="8"/>
  <c r="DK31" i="8"/>
  <c r="DL31" i="8"/>
  <c r="CX82" i="8"/>
  <c r="CY82" i="8"/>
  <c r="CZ82" i="8"/>
  <c r="AZ82" i="8"/>
  <c r="DG82" i="8"/>
  <c r="DH82" i="8"/>
  <c r="DI82" i="8"/>
  <c r="DG71" i="8"/>
  <c r="DH71" i="8"/>
  <c r="DI71" i="8"/>
  <c r="DJ71" i="8"/>
  <c r="DK71" i="8"/>
  <c r="DL71" i="8"/>
  <c r="DG64" i="8"/>
  <c r="DH64" i="8"/>
  <c r="DI64" i="8"/>
  <c r="AZ64" i="8"/>
  <c r="AZ30" i="8"/>
  <c r="DJ30" i="8"/>
  <c r="DK30" i="8"/>
  <c r="DL30" i="8"/>
  <c r="D115" i="10"/>
  <c r="DH72" i="10"/>
  <c r="DI72" i="10"/>
  <c r="DJ72" i="10"/>
  <c r="DK72" i="10"/>
  <c r="DL72" i="10"/>
  <c r="DM72" i="10"/>
  <c r="AZ72" i="10"/>
  <c r="AY72" i="10"/>
  <c r="DB97" i="1"/>
  <c r="DC97" i="1"/>
  <c r="DB75" i="1"/>
  <c r="DC75" i="1"/>
  <c r="AZ66" i="10"/>
  <c r="DK66" i="10"/>
  <c r="DL66" i="10"/>
  <c r="DM66" i="10"/>
  <c r="DK28" i="10"/>
  <c r="DL28" i="10"/>
  <c r="DM28" i="10"/>
  <c r="CY101" i="10"/>
  <c r="CZ101" i="10"/>
  <c r="DA101" i="10"/>
  <c r="DK99" i="10"/>
  <c r="DL99" i="10"/>
  <c r="DM99" i="10"/>
  <c r="DH99" i="10"/>
  <c r="DI99" i="10"/>
  <c r="DJ99" i="10"/>
  <c r="AZ5" i="10"/>
  <c r="DK5" i="10"/>
  <c r="DL5" i="10"/>
  <c r="DM5" i="10"/>
  <c r="DB125" i="1"/>
  <c r="DC125" i="1"/>
  <c r="DB36" i="1"/>
  <c r="DC36" i="1"/>
  <c r="CY3" i="10"/>
  <c r="CZ3" i="10"/>
  <c r="DA3" i="10"/>
  <c r="DH4" i="10"/>
  <c r="DI4" i="10"/>
  <c r="DJ4" i="10"/>
  <c r="BG96" i="1"/>
  <c r="BA96" i="1"/>
  <c r="BH19" i="1"/>
  <c r="E17" i="1"/>
  <c r="BG3" i="1"/>
  <c r="BA3" i="1"/>
  <c r="AZ4" i="10"/>
  <c r="BG130" i="1"/>
  <c r="BA130" i="1"/>
  <c r="AC129" i="1"/>
  <c r="AC88" i="1"/>
  <c r="BH7" i="1"/>
  <c r="CH21" i="1"/>
  <c r="CI21" i="1"/>
  <c r="CJ21" i="1"/>
  <c r="BG6" i="1"/>
  <c r="BA6" i="1"/>
  <c r="DA83" i="3"/>
  <c r="DB83" i="3"/>
  <c r="DC83" i="3"/>
  <c r="BG26" i="3"/>
  <c r="BA26" i="3"/>
  <c r="CH22" i="3"/>
  <c r="CI22" i="3"/>
  <c r="CJ22" i="3"/>
  <c r="DD4" i="3"/>
  <c r="DE4" i="3"/>
  <c r="DF4" i="3"/>
  <c r="CD108" i="3"/>
  <c r="CE108" i="3"/>
  <c r="CF108" i="3"/>
  <c r="BG83" i="3"/>
  <c r="BA83" i="3"/>
  <c r="CD71" i="3"/>
  <c r="CE71" i="3"/>
  <c r="CF71" i="3"/>
  <c r="BG22" i="3"/>
  <c r="BA22" i="3"/>
  <c r="CD4" i="3"/>
  <c r="CE4" i="3"/>
  <c r="CF4" i="3"/>
  <c r="BG4" i="3"/>
  <c r="BA4" i="3"/>
  <c r="BH5" i="3"/>
  <c r="DA5" i="3"/>
  <c r="DB5" i="3"/>
  <c r="DC5" i="3"/>
  <c r="DB51" i="6"/>
  <c r="DC51" i="6"/>
  <c r="D54" i="6"/>
  <c r="DB99" i="6"/>
  <c r="DC99" i="6"/>
  <c r="CH7" i="6"/>
  <c r="CI7" i="6"/>
  <c r="CJ7" i="6"/>
  <c r="CH104" i="6"/>
  <c r="CI104" i="6"/>
  <c r="CJ104" i="6"/>
  <c r="CH113" i="6"/>
  <c r="CI113" i="6"/>
  <c r="CJ113" i="6"/>
  <c r="E118" i="6"/>
  <c r="BH120" i="6"/>
  <c r="CH128" i="6"/>
  <c r="CI128" i="6"/>
  <c r="CJ128" i="6"/>
  <c r="BG122" i="6"/>
  <c r="BA122" i="6"/>
  <c r="E122" i="6"/>
  <c r="DD98" i="6"/>
  <c r="DE98" i="6"/>
  <c r="DF98" i="6"/>
  <c r="CD90" i="6"/>
  <c r="CE90" i="6"/>
  <c r="CF90" i="6"/>
  <c r="BG98" i="6"/>
  <c r="BA98" i="6"/>
  <c r="BH104" i="6"/>
  <c r="BH119" i="6"/>
  <c r="DB9" i="8"/>
  <c r="DC9" i="8"/>
  <c r="CD56" i="8"/>
  <c r="CE56" i="8"/>
  <c r="CF56" i="8"/>
  <c r="DD55" i="8"/>
  <c r="DE55" i="8"/>
  <c r="DF55" i="8"/>
  <c r="AC72" i="8"/>
  <c r="BH117" i="8"/>
  <c r="CH116" i="8"/>
  <c r="CI116" i="8"/>
  <c r="CJ116" i="8"/>
  <c r="BH116" i="8"/>
  <c r="E118" i="8"/>
  <c r="E129" i="8"/>
  <c r="BH3" i="10"/>
  <c r="AZ3" i="10"/>
  <c r="E13" i="10"/>
  <c r="E9" i="10"/>
  <c r="AC24" i="10"/>
  <c r="DE24" i="10"/>
  <c r="DF24" i="10"/>
  <c r="DG24" i="10"/>
  <c r="E47" i="10"/>
  <c r="DB47" i="10"/>
  <c r="DC47" i="10"/>
  <c r="DD47" i="10"/>
  <c r="E26" i="10"/>
  <c r="BH128" i="10"/>
  <c r="BH25" i="10"/>
  <c r="BH39" i="10"/>
  <c r="CI128" i="10"/>
  <c r="CJ128" i="10"/>
  <c r="CK128" i="10"/>
  <c r="CI25" i="10"/>
  <c r="CJ25" i="10"/>
  <c r="CK25" i="10"/>
  <c r="BH28" i="10"/>
  <c r="DH28" i="10"/>
  <c r="DI28" i="10"/>
  <c r="DJ28" i="10"/>
  <c r="AC29" i="10"/>
  <c r="BH36" i="10"/>
  <c r="DB38" i="10"/>
  <c r="DC38" i="10"/>
  <c r="DD38" i="10"/>
  <c r="AC39" i="10"/>
  <c r="AC75" i="10"/>
  <c r="DB51" i="10"/>
  <c r="DC51" i="10"/>
  <c r="DD51" i="10"/>
  <c r="AC52" i="10"/>
  <c r="BH55" i="10"/>
  <c r="BH67" i="10"/>
  <c r="CI68" i="10"/>
  <c r="CJ68" i="10"/>
  <c r="CK68" i="10"/>
  <c r="AC68" i="10"/>
  <c r="BG69" i="10"/>
  <c r="BA69" i="10"/>
  <c r="BH86" i="10"/>
  <c r="AC89" i="10"/>
  <c r="BH91" i="10"/>
  <c r="DE103" i="10"/>
  <c r="DF103" i="10"/>
  <c r="DG103" i="10"/>
  <c r="AC108" i="10"/>
  <c r="BG110" i="10"/>
  <c r="BA110" i="10"/>
  <c r="E113" i="10"/>
  <c r="BH115" i="10"/>
  <c r="DB122" i="10"/>
  <c r="DC122" i="10"/>
  <c r="DD122" i="10"/>
  <c r="BG50" i="10"/>
  <c r="BA50" i="10"/>
  <c r="DE54" i="10"/>
  <c r="DF54" i="10"/>
  <c r="DG54" i="10"/>
  <c r="BH69" i="10"/>
  <c r="E71" i="10"/>
  <c r="AC86" i="10"/>
  <c r="BH102" i="10"/>
  <c r="DB106" i="10"/>
  <c r="DC106" i="10"/>
  <c r="DD106" i="10"/>
  <c r="BG106" i="10"/>
  <c r="BA106" i="10"/>
  <c r="AC107" i="10"/>
  <c r="AC117" i="10"/>
  <c r="DE126" i="10"/>
  <c r="DF126" i="10"/>
  <c r="DG126" i="10"/>
  <c r="D107" i="10"/>
  <c r="CY107" i="10"/>
  <c r="CZ107" i="10"/>
  <c r="DA107" i="10"/>
  <c r="CY86" i="10"/>
  <c r="CZ86" i="10"/>
  <c r="DA86" i="10"/>
  <c r="D86" i="10"/>
  <c r="DK50" i="10"/>
  <c r="DL50" i="10"/>
  <c r="DM50" i="10"/>
  <c r="DH50" i="10"/>
  <c r="DI50" i="10"/>
  <c r="DJ50" i="10"/>
  <c r="AZ50" i="10"/>
  <c r="DK110" i="10"/>
  <c r="DL110" i="10"/>
  <c r="DM110" i="10"/>
  <c r="DH110" i="10"/>
  <c r="DI110" i="10"/>
  <c r="DJ110" i="10"/>
  <c r="AZ110" i="10"/>
  <c r="CY89" i="10"/>
  <c r="CZ89" i="10"/>
  <c r="DA89" i="10"/>
  <c r="D89" i="10"/>
  <c r="AZ36" i="10"/>
  <c r="DH36" i="10"/>
  <c r="DI36" i="10"/>
  <c r="DJ36" i="10"/>
  <c r="AZ25" i="10"/>
  <c r="AZ28" i="10"/>
  <c r="AZ39" i="10"/>
  <c r="AZ55" i="10"/>
  <c r="AZ67" i="10"/>
  <c r="AZ69" i="10"/>
  <c r="AZ86" i="10"/>
  <c r="AZ91" i="10"/>
  <c r="AZ102" i="10"/>
  <c r="AZ106" i="10"/>
  <c r="AZ115" i="10"/>
  <c r="AZ128" i="10"/>
  <c r="AY73" i="10"/>
  <c r="DH25" i="10"/>
  <c r="DI25" i="10"/>
  <c r="DJ25" i="10"/>
  <c r="CX129" i="8"/>
  <c r="CY129" i="8"/>
  <c r="CZ129" i="8"/>
  <c r="D129" i="8"/>
  <c r="D72" i="8"/>
  <c r="CX72" i="8"/>
  <c r="CY72" i="8"/>
  <c r="CZ72" i="8"/>
  <c r="AZ104" i="6"/>
  <c r="DG104" i="6"/>
  <c r="DH104" i="6"/>
  <c r="DI104" i="6"/>
  <c r="AZ26" i="3"/>
  <c r="DG26" i="3"/>
  <c r="DH26" i="3"/>
  <c r="DI26" i="3"/>
  <c r="DJ26" i="3"/>
  <c r="DK26" i="3"/>
  <c r="DL26" i="3"/>
  <c r="DJ130" i="1"/>
  <c r="DK130" i="1"/>
  <c r="DL130" i="1"/>
  <c r="DG130" i="1"/>
  <c r="DH130" i="1"/>
  <c r="DI130" i="1"/>
  <c r="AZ130" i="1"/>
  <c r="DJ96" i="1"/>
  <c r="DK96" i="1"/>
  <c r="DL96" i="1"/>
  <c r="DG96" i="1"/>
  <c r="DH96" i="1"/>
  <c r="DI96" i="1"/>
  <c r="AZ96" i="1"/>
  <c r="DK106" i="10"/>
  <c r="DL106" i="10"/>
  <c r="DM106" i="10"/>
  <c r="DH106" i="10"/>
  <c r="DI106" i="10"/>
  <c r="DJ106" i="10"/>
  <c r="CY71" i="10"/>
  <c r="CZ71" i="10"/>
  <c r="DA71" i="10"/>
  <c r="D71" i="10"/>
  <c r="D108" i="10"/>
  <c r="CY108" i="10"/>
  <c r="CZ108" i="10"/>
  <c r="DA108" i="10"/>
  <c r="DH86" i="10"/>
  <c r="DI86" i="10"/>
  <c r="DJ86" i="10"/>
  <c r="DH67" i="10"/>
  <c r="DI67" i="10"/>
  <c r="DJ67" i="10"/>
  <c r="D75" i="10"/>
  <c r="CY75" i="10"/>
  <c r="CZ75" i="10"/>
  <c r="DA75" i="10"/>
  <c r="CY29" i="10"/>
  <c r="CZ29" i="10"/>
  <c r="DA29" i="10"/>
  <c r="D29" i="10"/>
  <c r="C29" i="10"/>
  <c r="CY47" i="10"/>
  <c r="CZ47" i="10"/>
  <c r="DA47" i="10"/>
  <c r="D47" i="10"/>
  <c r="CX118" i="8"/>
  <c r="CY118" i="8"/>
  <c r="CZ118" i="8"/>
  <c r="D118" i="8"/>
  <c r="C118" i="8"/>
  <c r="AZ98" i="6"/>
  <c r="AZ119" i="6"/>
  <c r="AZ120" i="6"/>
  <c r="AZ122" i="6"/>
  <c r="AY14" i="6"/>
  <c r="DJ98" i="6"/>
  <c r="DK98" i="6"/>
  <c r="DL98" i="6"/>
  <c r="DG98" i="6"/>
  <c r="DH98" i="6"/>
  <c r="DI98" i="6"/>
  <c r="CX122" i="6"/>
  <c r="CY122" i="6"/>
  <c r="CZ122" i="6"/>
  <c r="D122" i="6"/>
  <c r="DG120" i="6"/>
  <c r="DH120" i="6"/>
  <c r="DI120" i="6"/>
  <c r="AZ5" i="3"/>
  <c r="DG5" i="3"/>
  <c r="DH5" i="3"/>
  <c r="DI5" i="3"/>
  <c r="AZ4" i="3"/>
  <c r="AZ22" i="3"/>
  <c r="AZ83" i="3"/>
  <c r="AY105" i="3"/>
  <c r="DG4" i="3"/>
  <c r="DH4" i="3"/>
  <c r="DI4" i="3"/>
  <c r="DJ4" i="3"/>
  <c r="DK4" i="3"/>
  <c r="DL4" i="3"/>
  <c r="DJ83" i="3"/>
  <c r="DK83" i="3"/>
  <c r="DL83" i="3"/>
  <c r="DG83" i="3"/>
  <c r="DH83" i="3"/>
  <c r="DI83" i="3"/>
  <c r="AZ7" i="1"/>
  <c r="DG7" i="1"/>
  <c r="DH7" i="1"/>
  <c r="DI7" i="1"/>
  <c r="AZ3" i="1"/>
  <c r="DG3" i="1"/>
  <c r="DH3" i="1"/>
  <c r="DI3" i="1"/>
  <c r="DJ3" i="1"/>
  <c r="DK3" i="1"/>
  <c r="DL3" i="1"/>
  <c r="C91" i="8"/>
  <c r="DH3" i="10"/>
  <c r="DI3" i="10"/>
  <c r="DJ3" i="10"/>
  <c r="DH115" i="10"/>
  <c r="DI115" i="10"/>
  <c r="DJ115" i="10"/>
  <c r="DK69" i="10"/>
  <c r="DL69" i="10"/>
  <c r="DM69" i="10"/>
  <c r="DH69" i="10"/>
  <c r="DI69" i="10"/>
  <c r="DJ69" i="10"/>
  <c r="DH55" i="10"/>
  <c r="DI55" i="10"/>
  <c r="DJ55" i="10"/>
  <c r="CY39" i="10"/>
  <c r="CZ39" i="10"/>
  <c r="DA39" i="10"/>
  <c r="D39" i="10"/>
  <c r="DH128" i="10"/>
  <c r="DI128" i="10"/>
  <c r="DJ128" i="10"/>
  <c r="D9" i="10"/>
  <c r="CY9" i="10"/>
  <c r="CZ9" i="10"/>
  <c r="DA9" i="10"/>
  <c r="DG116" i="8"/>
  <c r="DH116" i="8"/>
  <c r="DI116" i="8"/>
  <c r="AZ116" i="8"/>
  <c r="AZ117" i="8"/>
  <c r="AY72" i="8"/>
  <c r="AY117" i="8"/>
  <c r="DG117" i="8"/>
  <c r="DH117" i="8"/>
  <c r="DI117" i="8"/>
  <c r="DJ122" i="6"/>
  <c r="DK122" i="6"/>
  <c r="DL122" i="6"/>
  <c r="DG122" i="6"/>
  <c r="DH122" i="6"/>
  <c r="DI122" i="6"/>
  <c r="CX118" i="6"/>
  <c r="CY118" i="6"/>
  <c r="CZ118" i="6"/>
  <c r="D118" i="6"/>
  <c r="C118" i="6"/>
  <c r="D88" i="1"/>
  <c r="CX88" i="1"/>
  <c r="CY88" i="1"/>
  <c r="CZ88" i="1"/>
  <c r="CX17" i="1"/>
  <c r="CY17" i="1"/>
  <c r="CZ17" i="1"/>
  <c r="D17" i="1"/>
  <c r="D129" i="1"/>
  <c r="C109" i="1"/>
  <c r="AY64" i="8"/>
  <c r="AY77" i="8"/>
  <c r="D117" i="10"/>
  <c r="CY117" i="10"/>
  <c r="CZ117" i="10"/>
  <c r="DA117" i="10"/>
  <c r="DH102" i="10"/>
  <c r="DI102" i="10"/>
  <c r="DJ102" i="10"/>
  <c r="D113" i="10"/>
  <c r="CY113" i="10"/>
  <c r="CZ113" i="10"/>
  <c r="DA113" i="10"/>
  <c r="DH91" i="10"/>
  <c r="DI91" i="10"/>
  <c r="DJ91" i="10"/>
  <c r="D68" i="10"/>
  <c r="CY68" i="10"/>
  <c r="CZ68" i="10"/>
  <c r="DA68" i="10"/>
  <c r="D52" i="10"/>
  <c r="CY52" i="10"/>
  <c r="CZ52" i="10"/>
  <c r="DA52" i="10"/>
  <c r="DH39" i="10"/>
  <c r="DI39" i="10"/>
  <c r="DJ39" i="10"/>
  <c r="CY26" i="10"/>
  <c r="CZ26" i="10"/>
  <c r="DA26" i="10"/>
  <c r="D26" i="10"/>
  <c r="CY24" i="10"/>
  <c r="CZ24" i="10"/>
  <c r="DA24" i="10"/>
  <c r="D24" i="10"/>
  <c r="D13" i="10"/>
  <c r="C13" i="10"/>
  <c r="CY13" i="10"/>
  <c r="CZ13" i="10"/>
  <c r="DA13" i="10"/>
  <c r="AY119" i="6"/>
  <c r="DG119" i="6"/>
  <c r="DH119" i="6"/>
  <c r="DI119" i="6"/>
  <c r="C54" i="6"/>
  <c r="AY22" i="3"/>
  <c r="DG22" i="3"/>
  <c r="DH22" i="3"/>
  <c r="DI22" i="3"/>
  <c r="DJ22" i="3"/>
  <c r="DK22" i="3"/>
  <c r="DL22" i="3"/>
  <c r="DJ6" i="1"/>
  <c r="DK6" i="1"/>
  <c r="DL6" i="1"/>
  <c r="DG6" i="1"/>
  <c r="DH6" i="1"/>
  <c r="DI6" i="1"/>
  <c r="AZ6" i="1"/>
  <c r="C129" i="1"/>
  <c r="CX129" i="1"/>
  <c r="CY129" i="1"/>
  <c r="CZ129" i="1"/>
  <c r="DG19" i="1"/>
  <c r="DH19" i="1"/>
  <c r="DI19" i="1"/>
  <c r="AZ19" i="1"/>
  <c r="AY19" i="1"/>
  <c r="AY28" i="10"/>
  <c r="C115" i="10"/>
  <c r="AY82" i="8"/>
  <c r="C39" i="6"/>
  <c r="AY40" i="6"/>
  <c r="AY105" i="6"/>
  <c r="AY112" i="6"/>
  <c r="AY60" i="6"/>
  <c r="AY11" i="6"/>
  <c r="AY24" i="6"/>
  <c r="AY121" i="6"/>
  <c r="AY110" i="6"/>
  <c r="AY50" i="6"/>
  <c r="AY32" i="6"/>
  <c r="AY44" i="6"/>
  <c r="AY87" i="6"/>
  <c r="AY114" i="6"/>
  <c r="AY51" i="6"/>
  <c r="AY117" i="6"/>
  <c r="AY90" i="6"/>
  <c r="AY63" i="6"/>
  <c r="AY2" i="6"/>
  <c r="AY86" i="6"/>
  <c r="AY99" i="6"/>
  <c r="AY66" i="6"/>
  <c r="AY54" i="6"/>
  <c r="AY111" i="6"/>
  <c r="AY23" i="6"/>
  <c r="AY126" i="6"/>
  <c r="AY53" i="6"/>
  <c r="AY93" i="6"/>
  <c r="AY84" i="6"/>
  <c r="AY100" i="6"/>
  <c r="AY91" i="6"/>
  <c r="AY103" i="6"/>
  <c r="AY48" i="6"/>
  <c r="AY106" i="6"/>
  <c r="AY85" i="6"/>
  <c r="AY25" i="6"/>
  <c r="AY118" i="6"/>
  <c r="AY46" i="6"/>
  <c r="AY22" i="6"/>
  <c r="AY6" i="6"/>
  <c r="AY77" i="6"/>
  <c r="AY128" i="6"/>
  <c r="AY101" i="6"/>
  <c r="AY15" i="6"/>
  <c r="AY108" i="6"/>
  <c r="AY37" i="6"/>
  <c r="AY124" i="6"/>
  <c r="AY57" i="6"/>
  <c r="AY83" i="6"/>
  <c r="AY18" i="6"/>
  <c r="AY16" i="6"/>
  <c r="AY41" i="6"/>
  <c r="AY78" i="6"/>
  <c r="AY55" i="6"/>
  <c r="AY96" i="6"/>
  <c r="AY107" i="6"/>
  <c r="AY34" i="6"/>
  <c r="AY62" i="6"/>
  <c r="AY88" i="6"/>
  <c r="AY13" i="6"/>
  <c r="AY42" i="6"/>
  <c r="AY38" i="6"/>
  <c r="AY92" i="6"/>
  <c r="AY26" i="6"/>
  <c r="AY129" i="6"/>
  <c r="AY52" i="6"/>
  <c r="AY75" i="6"/>
  <c r="AY7" i="6"/>
  <c r="AY73" i="6"/>
  <c r="AY30" i="6"/>
  <c r="AY113" i="6"/>
  <c r="AY27" i="6"/>
  <c r="AY21" i="6"/>
  <c r="AY39" i="6"/>
  <c r="AY80" i="6"/>
  <c r="AY79" i="6"/>
  <c r="AY3" i="6"/>
  <c r="AY8" i="6"/>
  <c r="AY72" i="6"/>
  <c r="AY130" i="6"/>
  <c r="AY10" i="6"/>
  <c r="AY68" i="6"/>
  <c r="AY33" i="6"/>
  <c r="AY127" i="6"/>
  <c r="AY47" i="6"/>
  <c r="AY67" i="6"/>
  <c r="AY94" i="6"/>
  <c r="AY56" i="6"/>
  <c r="AY89" i="6"/>
  <c r="AY4" i="6"/>
  <c r="AY5" i="6"/>
  <c r="AY125" i="6"/>
  <c r="AY19" i="6"/>
  <c r="AY59" i="6"/>
  <c r="AY28" i="6"/>
  <c r="AY71" i="6"/>
  <c r="AY35" i="6"/>
  <c r="AY43" i="6"/>
  <c r="AY12" i="6"/>
  <c r="AY65" i="6"/>
  <c r="AY58" i="6"/>
  <c r="AY36" i="6"/>
  <c r="AY29" i="6"/>
  <c r="AY70" i="6"/>
  <c r="AY64" i="6"/>
  <c r="AY102" i="6"/>
  <c r="AY115" i="6"/>
  <c r="AY81" i="6"/>
  <c r="AY97" i="6"/>
  <c r="AY49" i="6"/>
  <c r="AY45" i="6"/>
  <c r="AY74" i="6"/>
  <c r="AY76" i="6"/>
  <c r="AY82" i="6"/>
  <c r="AY17" i="6"/>
  <c r="AY95" i="6"/>
  <c r="AY20" i="6"/>
  <c r="AY123" i="6"/>
  <c r="AY116" i="6"/>
  <c r="AY9" i="6"/>
  <c r="AY20" i="1"/>
  <c r="AY40" i="10"/>
  <c r="AY71" i="3"/>
  <c r="AY69" i="6"/>
  <c r="AY6" i="1"/>
  <c r="C24" i="10"/>
  <c r="AY39" i="10"/>
  <c r="AY43" i="10"/>
  <c r="AY5" i="10"/>
  <c r="AY55" i="8"/>
  <c r="C57" i="6"/>
  <c r="C6" i="6"/>
  <c r="C14" i="6"/>
  <c r="C104" i="6"/>
  <c r="C31" i="6"/>
  <c r="C44" i="6"/>
  <c r="C102" i="6"/>
  <c r="C105" i="6"/>
  <c r="C53" i="6"/>
  <c r="C114" i="6"/>
  <c r="C51" i="6"/>
  <c r="C66" i="6"/>
  <c r="C116" i="6"/>
  <c r="C20" i="6"/>
  <c r="C76" i="6"/>
  <c r="C111" i="6"/>
  <c r="C18" i="6"/>
  <c r="C45" i="6"/>
  <c r="C2" i="6"/>
  <c r="C101" i="6"/>
  <c r="C77" i="6"/>
  <c r="C19" i="6"/>
  <c r="C7" i="6"/>
  <c r="C59" i="6"/>
  <c r="C49" i="6"/>
  <c r="C12" i="6"/>
  <c r="C99" i="6"/>
  <c r="C81" i="6"/>
  <c r="C41" i="6"/>
  <c r="C95" i="6"/>
  <c r="AY47" i="8"/>
  <c r="AY89" i="8"/>
  <c r="AY8" i="8"/>
  <c r="AY52" i="8"/>
  <c r="AY58" i="8"/>
  <c r="AY60" i="8"/>
  <c r="AY25" i="8"/>
  <c r="AY121" i="8"/>
  <c r="AY59" i="8"/>
  <c r="AY98" i="8"/>
  <c r="AY7" i="8"/>
  <c r="AY44" i="8"/>
  <c r="AY34" i="8"/>
  <c r="AY119" i="8"/>
  <c r="AY68" i="8"/>
  <c r="AY28" i="8"/>
  <c r="AY16" i="8"/>
  <c r="AY49" i="8"/>
  <c r="AY86" i="8"/>
  <c r="AY79" i="8"/>
  <c r="AY129" i="8"/>
  <c r="AY99" i="8"/>
  <c r="AY106" i="8"/>
  <c r="AY15" i="8"/>
  <c r="AY71" i="8"/>
  <c r="AY51" i="8"/>
  <c r="AY101" i="8"/>
  <c r="AY53" i="8"/>
  <c r="AY70" i="8"/>
  <c r="AY122" i="1"/>
  <c r="AY15" i="1"/>
  <c r="AY67" i="1"/>
  <c r="AY125" i="1"/>
  <c r="AY128" i="1"/>
  <c r="AY84" i="1"/>
  <c r="AY71" i="1"/>
  <c r="AY64" i="1"/>
  <c r="AY113" i="1"/>
  <c r="AY78" i="1"/>
  <c r="AY40" i="1"/>
  <c r="AY35" i="1"/>
  <c r="AY68" i="1"/>
  <c r="AY46" i="1"/>
  <c r="AY61" i="1"/>
  <c r="AY23" i="1"/>
  <c r="AY108" i="1"/>
  <c r="AY92" i="1"/>
  <c r="AY119" i="1"/>
  <c r="AY102" i="1"/>
  <c r="AY60" i="1"/>
  <c r="AY33" i="1"/>
  <c r="AY56" i="1"/>
  <c r="AY116" i="1"/>
  <c r="AY44" i="1"/>
  <c r="AY107" i="1"/>
  <c r="AY16" i="1"/>
  <c r="AY86" i="1"/>
  <c r="AY123" i="1"/>
  <c r="AY52" i="1"/>
  <c r="AY114" i="1"/>
  <c r="AY115" i="1"/>
  <c r="AY2" i="1"/>
  <c r="AY111" i="1"/>
  <c r="AY37" i="1"/>
  <c r="AY49" i="1"/>
  <c r="AY63" i="1"/>
  <c r="AY24" i="1"/>
  <c r="AY88" i="1"/>
  <c r="AY73" i="1"/>
  <c r="AY21" i="1"/>
  <c r="AY28" i="1"/>
  <c r="AY106" i="1"/>
  <c r="AY124" i="1"/>
  <c r="AY126" i="1"/>
  <c r="AY98" i="1"/>
  <c r="AY103" i="1"/>
  <c r="AY57" i="1"/>
  <c r="AY85" i="1"/>
  <c r="AY4" i="1"/>
  <c r="AY39" i="1"/>
  <c r="AY42" i="1"/>
  <c r="AY27" i="1"/>
  <c r="AY32" i="1"/>
  <c r="AY14" i="1"/>
  <c r="AY69" i="1"/>
  <c r="AY99" i="1"/>
  <c r="AY90" i="1"/>
  <c r="AY79" i="1"/>
  <c r="AY77" i="1"/>
  <c r="AY65" i="1"/>
  <c r="AY89" i="1"/>
  <c r="AY30" i="1"/>
  <c r="AY55" i="1"/>
  <c r="AY36" i="1"/>
  <c r="AY9" i="1"/>
  <c r="AY54" i="1"/>
  <c r="AY66" i="1"/>
  <c r="AY76" i="1"/>
  <c r="AY101" i="1"/>
  <c r="AY11" i="1"/>
  <c r="AY121" i="1"/>
  <c r="AY83" i="1"/>
  <c r="AY109" i="1"/>
  <c r="AY3" i="1"/>
  <c r="AY41" i="1"/>
  <c r="AY94" i="1"/>
  <c r="AY53" i="1"/>
  <c r="AY22" i="1"/>
  <c r="AY10" i="1"/>
  <c r="AY51" i="1"/>
  <c r="AY75" i="1"/>
  <c r="AY95" i="1"/>
  <c r="AY127" i="1"/>
  <c r="AY50" i="1"/>
  <c r="AY74" i="1"/>
  <c r="AY5" i="1"/>
  <c r="AY87" i="1"/>
  <c r="AY112" i="1"/>
  <c r="AY82" i="1"/>
  <c r="AY70" i="1"/>
  <c r="AY45" i="1"/>
  <c r="AY47" i="1"/>
  <c r="AY29" i="1"/>
  <c r="AY12" i="1"/>
  <c r="AY58" i="1"/>
  <c r="AY38" i="1"/>
  <c r="AY62" i="1"/>
  <c r="AY59" i="1"/>
  <c r="AY17" i="1"/>
  <c r="AY100" i="1"/>
  <c r="AY129" i="1"/>
  <c r="AY120" i="1"/>
  <c r="AY118" i="1"/>
  <c r="AY18" i="1"/>
  <c r="AY105" i="1"/>
  <c r="AY117" i="1"/>
  <c r="AY13" i="1"/>
  <c r="AY97" i="1"/>
  <c r="AY34" i="1"/>
  <c r="AY43" i="1"/>
  <c r="AY104" i="1"/>
  <c r="AY93" i="1"/>
  <c r="AY91" i="1"/>
  <c r="AY110" i="1"/>
  <c r="AY31" i="1"/>
  <c r="AY48" i="1"/>
  <c r="AY26" i="1"/>
  <c r="AY25" i="1"/>
  <c r="AY80" i="1"/>
  <c r="AY8" i="1"/>
  <c r="AY81" i="1"/>
  <c r="AY72" i="1"/>
  <c r="AY7" i="1"/>
  <c r="C75" i="10"/>
  <c r="AY68" i="10"/>
  <c r="C52" i="8"/>
  <c r="C21" i="8"/>
  <c r="C65" i="8"/>
  <c r="C7" i="8"/>
  <c r="C33" i="8"/>
  <c r="C26" i="8"/>
  <c r="C31" i="8"/>
  <c r="C99" i="8"/>
  <c r="C70" i="8"/>
  <c r="C87" i="8"/>
  <c r="C27" i="8"/>
  <c r="C8" i="8"/>
  <c r="C106" i="8"/>
  <c r="C105" i="8"/>
  <c r="C15" i="8"/>
  <c r="C5" i="8"/>
  <c r="C40" i="8"/>
  <c r="C64" i="8"/>
  <c r="C115" i="8"/>
  <c r="C111" i="8"/>
  <c r="C102" i="8"/>
  <c r="C79" i="8"/>
  <c r="C46" i="8"/>
  <c r="C123" i="8"/>
  <c r="C54" i="8"/>
  <c r="C81" i="8"/>
  <c r="C76" i="8"/>
  <c r="C74" i="8"/>
  <c r="C94" i="8"/>
  <c r="C90" i="8"/>
  <c r="C61" i="8"/>
  <c r="C104" i="8"/>
  <c r="C22" i="8"/>
  <c r="C55" i="8"/>
  <c r="C120" i="8"/>
  <c r="C48" i="8"/>
  <c r="C113" i="8"/>
  <c r="C17" i="8"/>
  <c r="C45" i="8"/>
  <c r="C93" i="8"/>
  <c r="C62" i="8"/>
  <c r="C42" i="8"/>
  <c r="C16" i="8"/>
  <c r="C3" i="8"/>
  <c r="C30" i="8"/>
  <c r="C83" i="8"/>
  <c r="C68" i="8"/>
  <c r="C128" i="8"/>
  <c r="C59" i="8"/>
  <c r="C130" i="8"/>
  <c r="C2" i="8"/>
  <c r="C85" i="8"/>
  <c r="C28" i="8"/>
  <c r="C112" i="8"/>
  <c r="C77" i="8"/>
  <c r="C38" i="8"/>
  <c r="C67" i="8"/>
  <c r="C78" i="8"/>
  <c r="C80" i="8"/>
  <c r="C51" i="8"/>
  <c r="C23" i="8"/>
  <c r="C103" i="8"/>
  <c r="C110" i="8"/>
  <c r="C72" i="8"/>
  <c r="C119" i="8"/>
  <c r="C35" i="8"/>
  <c r="C32" i="8"/>
  <c r="C13" i="8"/>
  <c r="C37" i="8"/>
  <c r="C18" i="8"/>
  <c r="C121" i="8"/>
  <c r="C44" i="8"/>
  <c r="C12" i="8"/>
  <c r="C58" i="8"/>
  <c r="C126" i="8"/>
  <c r="C34" i="8"/>
  <c r="C60" i="8"/>
  <c r="C124" i="8"/>
  <c r="C39" i="8"/>
  <c r="C50" i="8"/>
  <c r="C11" i="8"/>
  <c r="C10" i="8"/>
  <c r="C69" i="8"/>
  <c r="C43" i="8"/>
  <c r="C24" i="8"/>
  <c r="C122" i="8"/>
  <c r="C49" i="8"/>
  <c r="C88" i="8"/>
  <c r="C127" i="8"/>
  <c r="C56" i="8"/>
  <c r="C29" i="8"/>
  <c r="C100" i="8"/>
  <c r="C73" i="8"/>
  <c r="C114" i="8"/>
  <c r="C14" i="8"/>
  <c r="C125" i="8"/>
  <c r="C82" i="8"/>
  <c r="C108" i="8"/>
  <c r="C84" i="8"/>
  <c r="C41" i="8"/>
  <c r="C101" i="8"/>
  <c r="C6" i="8"/>
  <c r="C97" i="8"/>
  <c r="C71" i="8"/>
  <c r="C9" i="8"/>
  <c r="C20" i="8"/>
  <c r="C86" i="8"/>
  <c r="C75" i="8"/>
  <c r="C25" i="8"/>
  <c r="C19" i="8"/>
  <c r="C4" i="8"/>
  <c r="C98" i="8"/>
  <c r="C96" i="8"/>
  <c r="C107" i="8"/>
  <c r="C117" i="8"/>
  <c r="C116" i="8"/>
  <c r="C92" i="8"/>
  <c r="C89" i="8"/>
  <c r="C66" i="8"/>
  <c r="C36" i="8"/>
  <c r="C47" i="8"/>
  <c r="C53" i="8"/>
  <c r="C129" i="8"/>
  <c r="AY36" i="10"/>
  <c r="C107" i="10"/>
  <c r="AY14" i="10"/>
  <c r="AY27" i="10"/>
  <c r="AY89" i="10"/>
  <c r="AY20" i="10"/>
  <c r="AY31" i="10"/>
  <c r="AY90" i="10"/>
  <c r="AY53" i="10"/>
  <c r="AY123" i="10"/>
  <c r="AY129" i="10"/>
  <c r="AY127" i="10"/>
  <c r="AY16" i="10"/>
  <c r="AY85" i="10"/>
  <c r="AY81" i="10"/>
  <c r="AY19" i="10"/>
  <c r="AY23" i="10"/>
  <c r="AY103" i="10"/>
  <c r="AY124" i="10"/>
  <c r="AY116" i="10"/>
  <c r="AY32" i="10"/>
  <c r="AY12" i="10"/>
  <c r="AY6" i="10"/>
  <c r="AY117" i="10"/>
  <c r="AY108" i="10"/>
  <c r="AY82" i="10"/>
  <c r="C68" i="10"/>
  <c r="C113" i="10"/>
  <c r="C117" i="10"/>
  <c r="C108" i="1"/>
  <c r="C49" i="1"/>
  <c r="C110" i="1"/>
  <c r="C28" i="1"/>
  <c r="C119" i="1"/>
  <c r="C100" i="1"/>
  <c r="C45" i="1"/>
  <c r="C58" i="1"/>
  <c r="C16" i="1"/>
  <c r="C128" i="1"/>
  <c r="C76" i="1"/>
  <c r="C3" i="1"/>
  <c r="C35" i="1"/>
  <c r="C25" i="1"/>
  <c r="C112" i="1"/>
  <c r="C17" i="1"/>
  <c r="C103" i="1"/>
  <c r="C67" i="1"/>
  <c r="C101" i="1"/>
  <c r="C31" i="1"/>
  <c r="C74" i="1"/>
  <c r="C79" i="1"/>
  <c r="C113" i="1"/>
  <c r="C7" i="1"/>
  <c r="C9" i="1"/>
  <c r="C73" i="1"/>
  <c r="C127" i="1"/>
  <c r="C30" i="1"/>
  <c r="C4" i="1"/>
  <c r="C29" i="1"/>
  <c r="C32" i="1"/>
  <c r="C124" i="1"/>
  <c r="C46" i="1"/>
  <c r="C69" i="1"/>
  <c r="C68" i="1"/>
  <c r="C92" i="1"/>
  <c r="C56" i="1"/>
  <c r="C6" i="1"/>
  <c r="C47" i="1"/>
  <c r="C72" i="1"/>
  <c r="C55" i="1"/>
  <c r="C19" i="1"/>
  <c r="C83" i="1"/>
  <c r="C66" i="1"/>
  <c r="C13" i="1"/>
  <c r="C94" i="1"/>
  <c r="C120" i="1"/>
  <c r="C85" i="1"/>
  <c r="C15" i="1"/>
  <c r="C96" i="1"/>
  <c r="C40" i="1"/>
  <c r="C12" i="1"/>
  <c r="C80" i="1"/>
  <c r="C21" i="1"/>
  <c r="C75" i="1"/>
  <c r="C44" i="1"/>
  <c r="C50" i="1"/>
  <c r="C54" i="1"/>
  <c r="C37" i="1"/>
  <c r="C52" i="1"/>
  <c r="C48" i="1"/>
  <c r="C86" i="1"/>
  <c r="C26" i="1"/>
  <c r="C121" i="1"/>
  <c r="C87" i="1"/>
  <c r="C27" i="1"/>
  <c r="C63" i="1"/>
  <c r="C23" i="1"/>
  <c r="C97" i="1"/>
  <c r="C106" i="1"/>
  <c r="C125" i="1"/>
  <c r="C14" i="1"/>
  <c r="C104" i="1"/>
  <c r="C82" i="1"/>
  <c r="C41" i="1"/>
  <c r="C8" i="1"/>
  <c r="C51" i="1"/>
  <c r="C61" i="1"/>
  <c r="C59" i="1"/>
  <c r="C126" i="1"/>
  <c r="C107" i="1"/>
  <c r="C5" i="1"/>
  <c r="C78" i="1"/>
  <c r="C10" i="1"/>
  <c r="C62" i="1"/>
  <c r="C91" i="1"/>
  <c r="C99" i="1"/>
  <c r="C117" i="1"/>
  <c r="C114" i="1"/>
  <c r="C24" i="1"/>
  <c r="C34" i="1"/>
  <c r="C105" i="1"/>
  <c r="C89" i="1"/>
  <c r="C2" i="1"/>
  <c r="C36" i="1"/>
  <c r="C33" i="1"/>
  <c r="C42" i="1"/>
  <c r="C122" i="1"/>
  <c r="C98" i="1"/>
  <c r="C20" i="1"/>
  <c r="C111" i="1"/>
  <c r="C22" i="1"/>
  <c r="C53" i="1"/>
  <c r="C90" i="1"/>
  <c r="C123" i="1"/>
  <c r="C95" i="1"/>
  <c r="C65" i="1"/>
  <c r="C130" i="1"/>
  <c r="C116" i="1"/>
  <c r="C39" i="1"/>
  <c r="C102" i="1"/>
  <c r="C118" i="1"/>
  <c r="C115" i="1"/>
  <c r="C84" i="1"/>
  <c r="C18" i="1"/>
  <c r="C77" i="1"/>
  <c r="C38" i="1"/>
  <c r="C71" i="1"/>
  <c r="C81" i="1"/>
  <c r="C57" i="1"/>
  <c r="C60" i="1"/>
  <c r="C93" i="1"/>
  <c r="C43" i="1"/>
  <c r="C11" i="1"/>
  <c r="C70" i="1"/>
  <c r="AY116" i="8"/>
  <c r="C64" i="1"/>
  <c r="C69" i="6"/>
  <c r="C50" i="6"/>
  <c r="C68" i="6"/>
  <c r="C32" i="6"/>
  <c r="C64" i="6"/>
  <c r="C38" i="6"/>
  <c r="C75" i="6"/>
  <c r="C25" i="6"/>
  <c r="C100" i="6"/>
  <c r="C121" i="6"/>
  <c r="C33" i="6"/>
  <c r="C22" i="6"/>
  <c r="C127" i="6"/>
  <c r="C35" i="6"/>
  <c r="C67" i="6"/>
  <c r="C80" i="6"/>
  <c r="C10" i="6"/>
  <c r="C106" i="6"/>
  <c r="C29" i="6"/>
  <c r="C78" i="6"/>
  <c r="C71" i="6"/>
  <c r="C61" i="6"/>
  <c r="C5" i="6"/>
  <c r="C23" i="6"/>
  <c r="C107" i="6"/>
  <c r="C74" i="6"/>
  <c r="C103" i="6"/>
  <c r="C119" i="6"/>
  <c r="C125" i="6"/>
  <c r="C60" i="6"/>
  <c r="C124" i="6"/>
  <c r="AY69" i="8"/>
  <c r="AY29" i="8"/>
  <c r="AY24" i="8"/>
  <c r="AY61" i="8"/>
  <c r="AY76" i="8"/>
  <c r="AY87" i="8"/>
  <c r="AY39" i="8"/>
  <c r="AY128" i="8"/>
  <c r="AY45" i="8"/>
  <c r="AY14" i="8"/>
  <c r="AY114" i="8"/>
  <c r="AY18" i="8"/>
  <c r="AY73" i="8"/>
  <c r="AY12" i="8"/>
  <c r="AY78" i="8"/>
  <c r="AY107" i="8"/>
  <c r="AY123" i="8"/>
  <c r="AY62" i="8"/>
  <c r="AY19" i="8"/>
  <c r="AY17" i="8"/>
  <c r="AY9" i="8"/>
  <c r="AY4" i="8"/>
  <c r="AY97" i="8"/>
  <c r="AY65" i="8"/>
  <c r="AY56" i="8"/>
  <c r="AY41" i="8"/>
  <c r="AY40" i="8"/>
  <c r="AY127" i="8"/>
  <c r="AY80" i="8"/>
  <c r="AY66" i="10"/>
  <c r="C47" i="10"/>
  <c r="AY96" i="1"/>
  <c r="AY130" i="1"/>
  <c r="C89" i="10"/>
  <c r="C86" i="10"/>
  <c r="AY49" i="10"/>
  <c r="AY22" i="10"/>
  <c r="AY107" i="10"/>
  <c r="AY83" i="10"/>
  <c r="AY114" i="10"/>
  <c r="AY54" i="10"/>
  <c r="AY74" i="10"/>
  <c r="AY70" i="10"/>
  <c r="AY44" i="10"/>
  <c r="AY2" i="10"/>
  <c r="AY51" i="10"/>
  <c r="AY18" i="10"/>
  <c r="AY104" i="10"/>
  <c r="AY96" i="10"/>
  <c r="AY84" i="10"/>
  <c r="AY94" i="10"/>
  <c r="AY113" i="10"/>
  <c r="AY37" i="10"/>
  <c r="AY75" i="10"/>
  <c r="AY112" i="10"/>
  <c r="AY61" i="10"/>
  <c r="AY48" i="10"/>
  <c r="AY125" i="10"/>
  <c r="AY7" i="10"/>
  <c r="C26" i="10"/>
  <c r="AY91" i="10"/>
  <c r="C34" i="10"/>
  <c r="C42" i="10"/>
  <c r="C66" i="10"/>
  <c r="C104" i="10"/>
  <c r="C28" i="10"/>
  <c r="C90" i="10"/>
  <c r="C48" i="10"/>
  <c r="C74" i="10"/>
  <c r="C94" i="10"/>
  <c r="C99" i="10"/>
  <c r="C129" i="10"/>
  <c r="C131" i="10"/>
  <c r="C78" i="10"/>
  <c r="C19" i="10"/>
  <c r="C59" i="10"/>
  <c r="C12" i="10"/>
  <c r="C4" i="10"/>
  <c r="C41" i="10"/>
  <c r="C76" i="10"/>
  <c r="C100" i="10"/>
  <c r="C51" i="10"/>
  <c r="C64" i="10"/>
  <c r="C80" i="10"/>
  <c r="C45" i="10"/>
  <c r="C11" i="10"/>
  <c r="C73" i="10"/>
  <c r="C65" i="10"/>
  <c r="C123" i="10"/>
  <c r="C36" i="10"/>
  <c r="C30" i="10"/>
  <c r="C83" i="10"/>
  <c r="C111" i="10"/>
  <c r="C122" i="10"/>
  <c r="C69" i="10"/>
  <c r="C53" i="10"/>
  <c r="C18" i="10"/>
  <c r="C121" i="10"/>
  <c r="C20" i="10"/>
  <c r="C37" i="10"/>
  <c r="C14" i="10"/>
  <c r="C9" i="10"/>
  <c r="C38" i="10"/>
  <c r="C40" i="10"/>
  <c r="C93" i="10"/>
  <c r="C33" i="10"/>
  <c r="C91" i="10"/>
  <c r="C119" i="10"/>
  <c r="C8" i="10"/>
  <c r="C127" i="10"/>
  <c r="C7" i="10"/>
  <c r="C126" i="10"/>
  <c r="C81" i="10"/>
  <c r="C103" i="10"/>
  <c r="C25" i="10"/>
  <c r="C23" i="10"/>
  <c r="C6" i="10"/>
  <c r="C22" i="10"/>
  <c r="C43" i="10"/>
  <c r="C70" i="10"/>
  <c r="C62" i="10"/>
  <c r="C79" i="10"/>
  <c r="C21" i="10"/>
  <c r="C16" i="10"/>
  <c r="C130" i="10"/>
  <c r="C84" i="10"/>
  <c r="C60" i="10"/>
  <c r="C55" i="10"/>
  <c r="C106" i="10"/>
  <c r="C97" i="10"/>
  <c r="C3" i="10"/>
  <c r="C56" i="10"/>
  <c r="C92" i="10"/>
  <c r="C82" i="10"/>
  <c r="C114" i="10"/>
  <c r="C10" i="10"/>
  <c r="C110" i="10"/>
  <c r="C17" i="10"/>
  <c r="C120" i="10"/>
  <c r="C54" i="10"/>
  <c r="C2" i="10"/>
  <c r="C15" i="10"/>
  <c r="C96" i="10"/>
  <c r="C118" i="10"/>
  <c r="C31" i="10"/>
  <c r="C27" i="10"/>
  <c r="C46" i="10"/>
  <c r="C128" i="10"/>
  <c r="C125" i="10"/>
  <c r="C5" i="10"/>
  <c r="C124" i="10"/>
  <c r="C67" i="10"/>
  <c r="C85" i="10"/>
  <c r="C112" i="10"/>
  <c r="C49" i="10"/>
  <c r="C35" i="10"/>
  <c r="C105" i="10"/>
  <c r="C61" i="10"/>
  <c r="C102" i="10"/>
  <c r="C32" i="10"/>
  <c r="C44" i="10"/>
  <c r="C116" i="10"/>
  <c r="C88" i="10"/>
  <c r="C98" i="10"/>
  <c r="C50" i="10"/>
  <c r="AY128" i="10"/>
  <c r="AY55" i="10"/>
  <c r="C63" i="6"/>
  <c r="AY31" i="6"/>
  <c r="C40" i="6"/>
  <c r="C91" i="6"/>
  <c r="C90" i="6"/>
  <c r="C13" i="6"/>
  <c r="C34" i="6"/>
  <c r="C8" i="6"/>
  <c r="C120" i="6"/>
  <c r="C15" i="6"/>
  <c r="C108" i="6"/>
  <c r="C85" i="6"/>
  <c r="C24" i="6"/>
  <c r="C82" i="6"/>
  <c r="C56" i="6"/>
  <c r="C93" i="6"/>
  <c r="C58" i="6"/>
  <c r="C4" i="6"/>
  <c r="C3" i="6"/>
  <c r="C17" i="6"/>
  <c r="C26" i="6"/>
  <c r="C128" i="6"/>
  <c r="C92" i="6"/>
  <c r="C11" i="6"/>
  <c r="C96" i="6"/>
  <c r="C129" i="6"/>
  <c r="C87" i="6"/>
  <c r="C123" i="6"/>
  <c r="C37" i="6"/>
  <c r="C42" i="6"/>
  <c r="C94" i="6"/>
  <c r="C16" i="6"/>
  <c r="C112" i="6"/>
  <c r="AY10" i="8"/>
  <c r="AY75" i="8"/>
  <c r="AY46" i="8"/>
  <c r="AY91" i="8"/>
  <c r="AY83" i="8"/>
  <c r="AY5" i="8"/>
  <c r="AY118" i="8"/>
  <c r="AY21" i="8"/>
  <c r="AY94" i="8"/>
  <c r="AY102" i="8"/>
  <c r="AY113" i="8"/>
  <c r="AY36" i="8"/>
  <c r="AY122" i="8"/>
  <c r="AY27" i="8"/>
  <c r="AY120" i="8"/>
  <c r="AY11" i="8"/>
  <c r="AY105" i="8"/>
  <c r="AY35" i="8"/>
  <c r="AY13" i="8"/>
  <c r="AY90" i="8"/>
  <c r="AY93" i="8"/>
  <c r="AY115" i="8"/>
  <c r="AY48" i="8"/>
  <c r="AY37" i="8"/>
  <c r="AY54" i="8"/>
  <c r="AY43" i="8"/>
  <c r="AY22" i="8"/>
  <c r="AY81" i="8"/>
  <c r="AY33" i="8"/>
  <c r="AY4" i="10"/>
  <c r="AY120" i="6"/>
  <c r="AY67" i="10"/>
  <c r="C108" i="10"/>
  <c r="AY106" i="10"/>
  <c r="AY50" i="10"/>
  <c r="AY122" i="10"/>
  <c r="AY35" i="10"/>
  <c r="AY88" i="10"/>
  <c r="AY15" i="10"/>
  <c r="AY47" i="10"/>
  <c r="AY21" i="10"/>
  <c r="AY8" i="10"/>
  <c r="AY11" i="10"/>
  <c r="AY30" i="10"/>
  <c r="AY41" i="10"/>
  <c r="AY120" i="10"/>
  <c r="AY24" i="10"/>
  <c r="AY126" i="10"/>
  <c r="AY56" i="10"/>
  <c r="AY45" i="10"/>
  <c r="AY10" i="10"/>
  <c r="AY121" i="10"/>
  <c r="AY34" i="10"/>
  <c r="AY71" i="10"/>
  <c r="AY105" i="10"/>
  <c r="AY59" i="10"/>
  <c r="AY17" i="10"/>
  <c r="AY42" i="10"/>
  <c r="AY99" i="10"/>
  <c r="C52" i="10"/>
  <c r="AY102" i="10"/>
  <c r="AY122" i="3"/>
  <c r="C88" i="1"/>
  <c r="AY122" i="6"/>
  <c r="C39" i="10"/>
  <c r="AY69" i="10"/>
  <c r="AY115" i="10"/>
  <c r="AY45" i="3"/>
  <c r="AY9" i="3"/>
  <c r="AY100" i="8"/>
  <c r="C117" i="6"/>
  <c r="C86" i="6"/>
  <c r="C46" i="6"/>
  <c r="C113" i="6"/>
  <c r="C130" i="6"/>
  <c r="C27" i="6"/>
  <c r="C79" i="6"/>
  <c r="C47" i="6"/>
  <c r="C98" i="6"/>
  <c r="C9" i="6"/>
  <c r="C88" i="6"/>
  <c r="C115" i="6"/>
  <c r="C97" i="6"/>
  <c r="C83" i="6"/>
  <c r="C30" i="6"/>
  <c r="C55" i="6"/>
  <c r="C126" i="6"/>
  <c r="C70" i="6"/>
  <c r="C84" i="6"/>
  <c r="C52" i="6"/>
  <c r="C73" i="6"/>
  <c r="C43" i="6"/>
  <c r="C62" i="6"/>
  <c r="C89" i="6"/>
  <c r="C110" i="6"/>
  <c r="C48" i="6"/>
  <c r="C72" i="6"/>
  <c r="C28" i="6"/>
  <c r="C65" i="6"/>
  <c r="C21" i="6"/>
  <c r="AY31" i="8"/>
  <c r="AY3" i="8"/>
  <c r="AY126" i="8"/>
  <c r="AY6" i="8"/>
  <c r="AY32" i="8"/>
  <c r="AY104" i="8"/>
  <c r="AY108" i="8"/>
  <c r="AY88" i="8"/>
  <c r="AY111" i="8"/>
  <c r="AY84" i="8"/>
  <c r="AY26" i="8"/>
  <c r="AY92" i="8"/>
  <c r="AY67" i="8"/>
  <c r="AY23" i="8"/>
  <c r="AY130" i="8"/>
  <c r="AY38" i="8"/>
  <c r="AY110" i="8"/>
  <c r="AY30" i="8"/>
  <c r="AY124" i="8"/>
  <c r="AY66" i="8"/>
  <c r="AY2" i="8"/>
  <c r="AY96" i="8"/>
  <c r="AY125" i="8"/>
  <c r="AY112" i="8"/>
  <c r="AY42" i="8"/>
  <c r="AY103" i="8"/>
  <c r="AY85" i="8"/>
  <c r="AY20" i="8"/>
  <c r="AY50" i="8"/>
  <c r="AY74" i="8"/>
  <c r="AY83" i="3"/>
  <c r="AY108" i="3"/>
  <c r="AY121" i="3"/>
  <c r="AY77" i="3"/>
  <c r="AY33" i="3"/>
  <c r="AY75" i="3"/>
  <c r="AY8" i="3"/>
  <c r="AY110" i="3"/>
  <c r="AY53" i="3"/>
  <c r="AY126" i="3"/>
  <c r="AY63" i="3"/>
  <c r="AY49" i="3"/>
  <c r="AY24" i="3"/>
  <c r="AY98" i="3"/>
  <c r="AY19" i="3"/>
  <c r="AY12" i="3"/>
  <c r="AY61" i="3"/>
  <c r="AY11" i="3"/>
  <c r="AY67" i="3"/>
  <c r="AY62" i="3"/>
  <c r="AY31" i="3"/>
  <c r="AY10" i="3"/>
  <c r="AY127" i="3"/>
  <c r="AY43" i="3"/>
  <c r="AY56" i="3"/>
  <c r="AY129" i="3"/>
  <c r="AY6" i="3"/>
  <c r="AY36" i="3"/>
  <c r="AY57" i="3"/>
  <c r="AY96" i="3"/>
  <c r="AY17" i="3"/>
  <c r="AY39" i="3"/>
  <c r="AY78" i="3"/>
  <c r="AY51" i="3"/>
  <c r="AY35" i="3"/>
  <c r="AY103" i="3"/>
  <c r="AY52" i="3"/>
  <c r="AY18" i="3"/>
  <c r="AY48" i="3"/>
  <c r="AY88" i="3"/>
  <c r="AY101" i="3"/>
  <c r="AY74" i="3"/>
  <c r="AY21" i="3"/>
  <c r="AY2" i="3"/>
  <c r="AY30" i="3"/>
  <c r="AY3" i="3"/>
  <c r="AY97" i="3"/>
  <c r="AY104" i="3"/>
  <c r="AY114" i="3"/>
  <c r="AY86" i="3"/>
  <c r="AY58" i="3"/>
  <c r="AY76" i="3"/>
  <c r="AY92" i="3"/>
  <c r="AY89" i="3"/>
  <c r="AY111" i="3"/>
  <c r="AY84" i="3"/>
  <c r="AY7" i="3"/>
  <c r="AY117" i="3"/>
  <c r="AY112" i="3"/>
  <c r="AY91" i="3"/>
  <c r="AY90" i="3"/>
  <c r="AY54" i="3"/>
  <c r="AY116" i="3"/>
  <c r="AY59" i="3"/>
  <c r="AY23" i="3"/>
  <c r="AY106" i="3"/>
  <c r="AY47" i="3"/>
  <c r="AY46" i="3"/>
  <c r="AY50" i="3"/>
  <c r="AY68" i="3"/>
  <c r="AY14" i="3"/>
  <c r="AY118" i="3"/>
  <c r="AY95" i="3"/>
  <c r="AY100" i="3"/>
  <c r="AY73" i="3"/>
  <c r="AY115" i="3"/>
  <c r="AY40" i="3"/>
  <c r="AY38" i="3"/>
  <c r="AY94" i="3"/>
  <c r="AY44" i="3"/>
  <c r="AY70" i="3"/>
  <c r="AY27" i="3"/>
  <c r="AY128" i="3"/>
  <c r="AY72" i="3"/>
  <c r="AY41" i="3"/>
  <c r="AY113" i="3"/>
  <c r="AY80" i="3"/>
  <c r="AY64" i="3"/>
  <c r="AY28" i="3"/>
  <c r="AY130" i="3"/>
  <c r="AY20" i="3"/>
  <c r="AY25" i="3"/>
  <c r="AY42" i="3"/>
  <c r="AY4" i="3"/>
  <c r="AY125" i="3"/>
  <c r="AY99" i="3"/>
  <c r="AY16" i="3"/>
  <c r="AY55" i="3"/>
  <c r="AY37" i="3"/>
  <c r="AY65" i="3"/>
  <c r="AY69" i="3"/>
  <c r="AY79" i="3"/>
  <c r="AY81" i="3"/>
  <c r="AY32" i="3"/>
  <c r="AY15" i="3"/>
  <c r="AY82" i="3"/>
  <c r="AY120" i="3"/>
  <c r="AY123" i="3"/>
  <c r="AY34" i="3"/>
  <c r="AY85" i="3"/>
  <c r="AY13" i="3"/>
  <c r="AY107" i="3"/>
  <c r="AY60" i="3"/>
  <c r="AY124" i="3"/>
  <c r="AY102" i="3"/>
  <c r="AY119" i="3"/>
  <c r="AY93" i="3"/>
  <c r="AY29" i="3"/>
  <c r="AY87" i="3"/>
  <c r="AY66" i="3"/>
  <c r="AY5" i="3"/>
  <c r="C122" i="6"/>
  <c r="AY98" i="6"/>
  <c r="AY86" i="10"/>
  <c r="C71" i="10"/>
  <c r="AY61" i="6"/>
  <c r="AY26" i="3"/>
  <c r="AY104" i="6"/>
  <c r="AY25" i="10"/>
  <c r="AY110" i="10"/>
  <c r="AY60" i="10"/>
  <c r="AY92" i="10"/>
  <c r="AY93" i="10"/>
  <c r="AY65" i="10"/>
  <c r="AY111" i="10"/>
  <c r="AY62" i="10"/>
  <c r="AY46" i="10"/>
  <c r="AY9" i="10"/>
  <c r="AY118" i="10"/>
  <c r="AY80" i="10"/>
  <c r="AY26" i="10"/>
  <c r="AY97" i="10"/>
  <c r="AY79" i="10"/>
  <c r="AY100" i="10"/>
  <c r="AY78" i="10"/>
  <c r="AY38" i="10"/>
  <c r="AY119" i="10"/>
  <c r="AY131" i="10"/>
  <c r="AY76" i="10"/>
  <c r="AY3" i="10"/>
  <c r="AY64" i="10"/>
  <c r="AY98" i="10"/>
  <c r="AY33" i="10"/>
  <c r="AY130" i="10"/>
  <c r="C36" i="6"/>
</calcChain>
</file>

<file path=xl/sharedStrings.xml><?xml version="1.0" encoding="utf-8"?>
<sst xmlns="http://schemas.openxmlformats.org/spreadsheetml/2006/main" count="6975" uniqueCount="259">
  <si>
    <t>Regions:
1 | East-Central and Southeast Europe
2 | Latin America and the Caribbean
3 | West and Central Africa
4 | Middle East and North Africa
5 | South and East Africa
6 | Post-Soviet Eurasia
7 | Asia and Oceania</t>
  </si>
  <si>
    <t xml:space="preserve">  Region</t>
  </si>
  <si>
    <t xml:space="preserve">  Ranking Status Index</t>
  </si>
  <si>
    <t xml:space="preserve">  S | Status Index</t>
  </si>
  <si>
    <t xml:space="preserve">  SI | Democracy Status</t>
  </si>
  <si>
    <t xml:space="preserve">  Q1 | Stateness</t>
  </si>
  <si>
    <t xml:space="preserve">  Q1.1 | Monopoly on the use of force</t>
  </si>
  <si>
    <t xml:space="preserve">  Q1.2 | State identity</t>
  </si>
  <si>
    <t xml:space="preserve">  Q1.3 | No interference of religious dogmas</t>
  </si>
  <si>
    <t xml:space="preserve">  Q1.4 | Basic administration</t>
  </si>
  <si>
    <t xml:space="preserve">  Q2 | Political Participation</t>
  </si>
  <si>
    <t xml:space="preserve">  Q2.1 | Free and fair elections</t>
  </si>
  <si>
    <t xml:space="preserve">  Q2.2 | Effective power to govern</t>
  </si>
  <si>
    <t xml:space="preserve">  Q2.3 | Association / assembly rights</t>
  </si>
  <si>
    <t xml:space="preserve">  Q2.4 | Freedom of expression</t>
  </si>
  <si>
    <t xml:space="preserve">  Q3 | Rule of Law</t>
  </si>
  <si>
    <t xml:space="preserve">  Q3.1 | Separation of powers</t>
  </si>
  <si>
    <t xml:space="preserve">  Q3.2 | Independent judiciary</t>
  </si>
  <si>
    <t xml:space="preserve">  Q3.3 | Prosecution of office abuse</t>
  </si>
  <si>
    <t xml:space="preserve">  Q3.4 | Civil rights</t>
  </si>
  <si>
    <t xml:space="preserve">  Q4 | Stability of Democratic Institutions</t>
  </si>
  <si>
    <t xml:space="preserve">  Q4.1 | Performance of democratic institutions</t>
  </si>
  <si>
    <t xml:space="preserve">  Q4.2 | Commitment to democratic institutions</t>
  </si>
  <si>
    <t xml:space="preserve">  Q5 | Political and Social Integration</t>
  </si>
  <si>
    <t xml:space="preserve">  Q5.1 | Party system</t>
  </si>
  <si>
    <t xml:space="preserve">  Q5.2 | Interest groups</t>
  </si>
  <si>
    <t xml:space="preserve">  Q5.3 | Approval of democracy</t>
  </si>
  <si>
    <t xml:space="preserve">  Q5.4 | Social capital</t>
  </si>
  <si>
    <t xml:space="preserve">  SII | Market Economy Status</t>
  </si>
  <si>
    <t xml:space="preserve">  Q6 | Level of Socioeconomic Development</t>
  </si>
  <si>
    <t xml:space="preserve">  Q6.1 | Socioeconomic barriers</t>
  </si>
  <si>
    <t xml:space="preserve">  Q7 | Organization of the Market and Competition</t>
  </si>
  <si>
    <t xml:space="preserve">  Q7.1 | Market-based competition</t>
  </si>
  <si>
    <t xml:space="preserve">  Q7.2 | Anti-monopoly policy</t>
  </si>
  <si>
    <t xml:space="preserve">  Q7.3 | Liberalization of foreign trade</t>
  </si>
  <si>
    <t xml:space="preserve">  Q7.4 | Banking system</t>
  </si>
  <si>
    <t xml:space="preserve">  Q8 | Currency and Price Stability</t>
  </si>
  <si>
    <t xml:space="preserve">  Q8.1 | Anti-inflation / forex policy</t>
  </si>
  <si>
    <t xml:space="preserve">  Q8.2 | Macrostability</t>
  </si>
  <si>
    <t xml:space="preserve">  Q9 | Private Property</t>
  </si>
  <si>
    <t xml:space="preserve">  Q9.1 | Property rights</t>
  </si>
  <si>
    <t xml:space="preserve">  Q9.2 | Private enterprise</t>
  </si>
  <si>
    <t xml:space="preserve">  Q10 | Welfare Regime</t>
  </si>
  <si>
    <t xml:space="preserve">  Q10.1 | Social safety nets</t>
  </si>
  <si>
    <t xml:space="preserve">  Q10.2 | Equal opportunity</t>
  </si>
  <si>
    <t xml:space="preserve">  Q11 | Economic Performance</t>
  </si>
  <si>
    <t xml:space="preserve">  Q11.1 | Output strength</t>
  </si>
  <si>
    <t xml:space="preserve">  Q12 | Sustainability</t>
  </si>
  <si>
    <t xml:space="preserve">  Q12.1 | Environmental policy</t>
  </si>
  <si>
    <t xml:space="preserve">  Q12.2 | Education policy / R&amp;D</t>
  </si>
  <si>
    <t xml:space="preserve">  Ranking Management Index</t>
  </si>
  <si>
    <t xml:space="preserve">  M | Management Index</t>
  </si>
  <si>
    <t xml:space="preserve">  Q13 | Level of Difficulty</t>
  </si>
  <si>
    <t xml:space="preserve">  Q13.1 | Structural constraints</t>
  </si>
  <si>
    <t xml:space="preserve">  Q13.2 | Civil society traditions</t>
  </si>
  <si>
    <t xml:space="preserve">  Q13.3 | Conflict intensity</t>
  </si>
  <si>
    <t xml:space="preserve">  Q13.4 | GNI p.c. PPP rescaled</t>
  </si>
  <si>
    <t xml:space="preserve">  Q13.5 | UN Educ. Index rescaled</t>
  </si>
  <si>
    <t xml:space="preserve">  Q13.6 | BTI Stateness &amp; Rule of Law</t>
  </si>
  <si>
    <t xml:space="preserve">  MII | Management Performance</t>
  </si>
  <si>
    <t xml:space="preserve">  Q14 | Steering Capability</t>
  </si>
  <si>
    <t xml:space="preserve">  Q14.1 | Prioritization</t>
  </si>
  <si>
    <t xml:space="preserve">  Q14.2 | Implementation</t>
  </si>
  <si>
    <t xml:space="preserve">  Q14.3 | Policy learning</t>
  </si>
  <si>
    <t xml:space="preserve">  Q15 | Resource Efficiency</t>
  </si>
  <si>
    <t xml:space="preserve">  Q15.1 | Efficient use of assets</t>
  </si>
  <si>
    <t xml:space="preserve">  Q15.2 | Policy coordination</t>
  </si>
  <si>
    <t xml:space="preserve">  Q15.3 | Anti-corruption policy</t>
  </si>
  <si>
    <t xml:space="preserve">  Q16 | Consensus-Building</t>
  </si>
  <si>
    <t xml:space="preserve">  Q16.1 | Consensus on goals</t>
  </si>
  <si>
    <t xml:space="preserve">  Q16.2 | Anti-democratic actors</t>
  </si>
  <si>
    <t xml:space="preserve">  Q16.3 | Cleavage / conflict management</t>
  </si>
  <si>
    <t xml:space="preserve">  Q16.4 | Civil society participation</t>
  </si>
  <si>
    <t xml:space="preserve">  Q16.5 | Reconciliation</t>
  </si>
  <si>
    <t xml:space="preserve">  Q17 | International Cooperation</t>
  </si>
  <si>
    <t xml:space="preserve">  Q17.1 | Effective use of support</t>
  </si>
  <si>
    <t xml:space="preserve">  Q17.2 | Credibility</t>
  </si>
  <si>
    <t xml:space="preserve">  Q17.3 | Regional cooperation</t>
  </si>
  <si>
    <t/>
  </si>
  <si>
    <t xml:space="preserve">  Trend</t>
  </si>
  <si>
    <t xml:space="preserve">  Democracy Status 12</t>
  </si>
  <si>
    <t xml:space="preserve">  Democracy Status 14</t>
  </si>
  <si>
    <t xml:space="preserve">  Trend Democracy</t>
  </si>
  <si>
    <t xml:space="preserve">  Market Economy Stats 12</t>
  </si>
  <si>
    <t xml:space="preserve">  Market Economy Status 14</t>
  </si>
  <si>
    <t xml:space="preserve">  Trend Market Economy</t>
  </si>
  <si>
    <t xml:space="preserve">  Political System</t>
  </si>
  <si>
    <t xml:space="preserve">  Q2_1 | Free and fair elections</t>
  </si>
  <si>
    <t xml:space="preserve">  Q2_2 | Effective power to govern</t>
  </si>
  <si>
    <t xml:space="preserve">  Q2_3 | Association / assembly rights</t>
  </si>
  <si>
    <t xml:space="preserve">  Q2_4 | Freedom of expression</t>
  </si>
  <si>
    <t xml:space="preserve">  Q3_1 | Separation of powers</t>
  </si>
  <si>
    <t xml:space="preserve">  Q3_4 | Civil rights</t>
  </si>
  <si>
    <t xml:space="preserve">  Failed State</t>
  </si>
  <si>
    <t xml:space="preserve">  Total</t>
  </si>
  <si>
    <t xml:space="preserve">  Democracy/Autocracy</t>
  </si>
  <si>
    <t xml:space="preserve">  Categories</t>
  </si>
  <si>
    <t xml:space="preserve">  Category</t>
  </si>
  <si>
    <t xml:space="preserve">  </t>
  </si>
  <si>
    <t>Afghanistan</t>
  </si>
  <si>
    <t>n/a</t>
  </si>
  <si>
    <t>Albania</t>
  </si>
  <si>
    <t>Algeria</t>
  </si>
  <si>
    <t>Angola</t>
  </si>
  <si>
    <t>Argentina</t>
  </si>
  <si>
    <t>Armenia</t>
  </si>
  <si>
    <t>Azerbaijan</t>
  </si>
  <si>
    <t>Bahrain</t>
  </si>
  <si>
    <t>Bangladesh</t>
  </si>
  <si>
    <t>Belarus</t>
  </si>
  <si>
    <t>Benin</t>
  </si>
  <si>
    <t>Bhutan</t>
  </si>
  <si>
    <t>Bolivia</t>
  </si>
  <si>
    <t>Bosnia and Herzegovina</t>
  </si>
  <si>
    <t>Botswana</t>
  </si>
  <si>
    <t>Brazil</t>
  </si>
  <si>
    <t>Bulgaria</t>
  </si>
  <si>
    <t>Burkina Faso</t>
  </si>
  <si>
    <t>Burundi</t>
  </si>
  <si>
    <t>Cambodia</t>
  </si>
  <si>
    <t>Cameroon</t>
  </si>
  <si>
    <t>Central African Republic</t>
  </si>
  <si>
    <t>Chad</t>
  </si>
  <si>
    <t>Chile</t>
  </si>
  <si>
    <t>China</t>
  </si>
  <si>
    <t>Colombia</t>
  </si>
  <si>
    <t>Congo, DR</t>
  </si>
  <si>
    <t>Congo, Rep.</t>
  </si>
  <si>
    <t>Costa Rica</t>
  </si>
  <si>
    <t>Côte d'Ivoire</t>
  </si>
  <si>
    <t>Croatia</t>
  </si>
  <si>
    <t>Cuba</t>
  </si>
  <si>
    <t>Czech Republic</t>
  </si>
  <si>
    <t>Dominican Republic</t>
  </si>
  <si>
    <t>Ecuador</t>
  </si>
  <si>
    <t>Egypt</t>
  </si>
  <si>
    <t>El Salvador</t>
  </si>
  <si>
    <t>Eritrea</t>
  </si>
  <si>
    <t>Estonia</t>
  </si>
  <si>
    <t>Ethiopia</t>
  </si>
  <si>
    <t>Georgia</t>
  </si>
  <si>
    <t>Ghana</t>
  </si>
  <si>
    <t>Guatemala</t>
  </si>
  <si>
    <t>Guinea</t>
  </si>
  <si>
    <t>Haiti</t>
  </si>
  <si>
    <t>Honduras</t>
  </si>
  <si>
    <t>Hungary</t>
  </si>
  <si>
    <t>India</t>
  </si>
  <si>
    <t>Indonesia</t>
  </si>
  <si>
    <t>Iran</t>
  </si>
  <si>
    <t>Iraq</t>
  </si>
  <si>
    <t>Jamaica</t>
  </si>
  <si>
    <t>Jordan</t>
  </si>
  <si>
    <t>Kazakhstan</t>
  </si>
  <si>
    <t>Kenya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</si>
  <si>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</si>
  <si>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</si>
  <si>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</si>
  <si>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</si>
  <si>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</si>
  <si>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</si>
  <si>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</si>
  <si>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</si>
  <si>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</si>
  <si>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Lithuania</t>
  </si>
  <si>
    <t>Macedonia</t>
  </si>
  <si>
    <t>Madagascar</t>
  </si>
  <si>
    <t>Malawi</t>
  </si>
  <si>
    <t>Malaysia</t>
  </si>
  <si>
    <t>Mali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</si>
  <si>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</si>
  <si>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</si>
  <si>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</si>
  <si>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</si>
  <si>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</si>
  <si>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</si>
  <si>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</si>
  <si>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</si>
  <si>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Myanmar</t>
  </si>
  <si>
    <t>Namibia</t>
  </si>
  <si>
    <t>Nepal</t>
  </si>
  <si>
    <t>Nicaragua</t>
  </si>
  <si>
    <t>Niger</t>
  </si>
  <si>
    <t>Nigeria</t>
  </si>
  <si>
    <t>North Korea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</si>
  <si>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</si>
  <si>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</si>
  <si>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</si>
  <si>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</si>
  <si>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</si>
  <si>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</si>
  <si>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</si>
  <si>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</si>
  <si>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Qatar</t>
  </si>
  <si>
    <t>Romania</t>
  </si>
  <si>
    <t>Russia</t>
  </si>
  <si>
    <t>Rwanda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</si>
  <si>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</si>
  <si>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</si>
  <si>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</si>
  <si>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</si>
  <si>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</si>
  <si>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</si>
  <si>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</si>
  <si>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</si>
  <si>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</si>
  <si>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</si>
  <si>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South Sudan</t>
  </si>
  <si>
    <t>-</t>
  </si>
  <si>
    <t>Sri Lanka</t>
  </si>
  <si>
    <t>Sudan</t>
  </si>
  <si>
    <t>Syria</t>
  </si>
  <si>
    <t>Taiwan</t>
  </si>
  <si>
    <t>Tajikistan</t>
  </si>
  <si>
    <t>Tanzania</t>
  </si>
  <si>
    <t>Thailand</t>
  </si>
  <si>
    <t>Togo</t>
  </si>
  <si>
    <t>Tunisia</t>
  </si>
  <si>
    <t>Turkey</t>
  </si>
  <si>
    <t>Turkmenistan</t>
  </si>
  <si>
    <t>Uganda</t>
  </si>
  <si>
    <t>Ukraine</t>
  </si>
  <si>
    <t>United Arab Emirates</t>
  </si>
  <si>
    <t>Uruguay</t>
  </si>
  <si>
    <t>Uzbekistan</t>
  </si>
  <si>
    <t>Venezuela</t>
  </si>
  <si>
    <t>Vietnam</t>
  </si>
  <si>
    <t>Yemen</t>
  </si>
  <si>
    <t>Zambia</t>
  </si>
  <si>
    <t>Zimbabwe</t>
  </si>
  <si>
    <t xml:space="preserve">  Democracy Status 10</t>
  </si>
  <si>
    <t xml:space="preserve">  Market Economy Stats 10</t>
  </si>
  <si>
    <t xml:space="preserve">  Market Economy Status 12</t>
  </si>
  <si>
    <t xml:space="preserve">  Democracy Status 08</t>
  </si>
  <si>
    <t xml:space="preserve">  Market Economy Stats 08</t>
  </si>
  <si>
    <t xml:space="preserve">  Market Economy Status 10</t>
  </si>
  <si>
    <t xml:space="preserve">  Democracy Status 06</t>
  </si>
  <si>
    <t xml:space="preserve">  Market Economy Stats 06</t>
  </si>
  <si>
    <t xml:space="preserve">  Market Economy Status 08</t>
  </si>
  <si>
    <t xml:space="preserve">  Q16.4 | Social capital</t>
  </si>
  <si>
    <t xml:space="preserve">  Q16.5 | Civil society participation</t>
  </si>
  <si>
    <t xml:space="preserve">  Q16.6 | Reconciliation</t>
  </si>
  <si>
    <t xml:space="preserve">  Democracy Status 03</t>
  </si>
  <si>
    <t xml:space="preserve">  Market Economy Stats 03</t>
  </si>
  <si>
    <t xml:space="preserve">  Market Economy Status 06</t>
  </si>
  <si>
    <t>Serbia Mont.</t>
  </si>
  <si>
    <t>Regions:
1 | East-Central and Southeast Europe
2 | Latin America and the Caribbean
3 | West and Central Africa
4 | Middle East and North Africa
5 | South and East Africa
6 | CIS and Mongolia
7 | Asia and Oceania</t>
  </si>
  <si>
    <t xml:space="preserve">  Q5.3 | Consent to democratic norms</t>
  </si>
  <si>
    <t xml:space="preserve">  Q5.4 | Associational activities</t>
  </si>
  <si>
    <t xml:space="preserve">  Q6 | Socioeconomic Level</t>
  </si>
  <si>
    <t xml:space="preserve">  Q7 | Market Organization</t>
  </si>
  <si>
    <t xml:space="preserve">  Q13.4 | GNI p.c. rescaled</t>
  </si>
  <si>
    <t xml:space="preserve">  Q13.6 | BTI Stateness &amp; Rule of law</t>
  </si>
  <si>
    <t xml:space="preserve">  Q14 | Reliable Pursuit of Goals</t>
  </si>
  <si>
    <t xml:space="preserve">  Q15 | Effective Use of Resources</t>
  </si>
  <si>
    <t xml:space="preserve">  Q16 | Governance Capability</t>
  </si>
  <si>
    <t xml:space="preserve">  Q17 | Consensus-Building</t>
  </si>
  <si>
    <t xml:space="preserve">  Q16.4 | Social Capital</t>
  </si>
  <si>
    <t xml:space="preserve">  Q18 | International Cooperation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</si>
</sst>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.#"/>
  </numFmts>
  <fonts count="18">
    <font>
      <sz val="10"/>
      <name val="Arial"/>
    </font>
    <font>
      <b/>
      <sz val="10"/>
      <color indexed="9"/>
      <name val="Arial"/>
    </font>
    <font>
      <b/>
      <sz val="14"/>
      <color indexed="9"/>
      <name val="Arial"/>
    </font>
    <font>
      <b/>
      <sz val="10"/>
      <color indexed="8"/>
      <name val="Arial"/>
    </font>
    <font>
      <b/>
      <sz val="10"/>
      <color indexed="8"/>
      <name val="Wingdings 3"/>
    </font>
    <font>
      <b/>
      <sz val="12"/>
      <color indexed="8"/>
      <name val="Arial"/>
    </font>
    <font>
      <sz val="10"/>
      <color indexed="8"/>
      <name val="Arial"/>
    </font>
    <font>
      <sz val="10"/>
      <color indexed="10"/>
      <name val="Arial"/>
    </font>
    <font>
      <sz val="8"/>
      <color indexed="8"/>
      <name val="Arial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8"/>
      <name val="Wingdings 3"/>
      <family val="1"/>
      <charset val="2"/>
    </font>
    <font>
      <b/>
      <sz val="14"/>
      <color indexed="9"/>
      <name val="Arial"/>
      <family val="2"/>
    </font>
    <font>
      <b/>
      <sz val="12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indexed="61"/>
      </patternFill>
    </fill>
    <fill>
      <patternFill patternType="solid">
        <fgColor indexed="59"/>
      </patternFill>
    </fill>
    <fill>
      <patternFill patternType="solid">
        <fgColor indexed="63"/>
      </patternFill>
    </fill>
    <fill>
      <patternFill patternType="solid">
        <fgColor indexed="62"/>
      </patternFill>
    </fill>
    <fill>
      <patternFill patternType="solid">
        <fgColor indexed="60"/>
      </patternFill>
    </fill>
    <fill>
      <patternFill patternType="solid">
        <fgColor indexed="8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05">
    <xf numFmtId="0" fontId="0" fillId="0" borderId="0" xfId="0" applyProtection="1">
      <protection locked="0"/>
    </xf>
    <xf numFmtId="2" fontId="1" fillId="5" borderId="0" xfId="0" applyNumberFormat="1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2" fillId="5" borderId="1" xfId="0" applyFont="1" applyFill="1" applyBorder="1" applyAlignment="1" applyProtection="1">
      <alignment horizontal="center" textRotation="90"/>
      <protection locked="0"/>
    </xf>
    <xf numFmtId="2" fontId="3" fillId="6" borderId="0" xfId="0" applyNumberFormat="1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center"/>
    </xf>
    <xf numFmtId="0" fontId="4" fillId="6" borderId="0" xfId="0" applyFont="1" applyFill="1" applyAlignment="1" applyProtection="1">
      <alignment horizontal="center"/>
    </xf>
    <xf numFmtId="0" fontId="5" fillId="6" borderId="1" xfId="0" applyFont="1" applyFill="1" applyBorder="1" applyAlignment="1" applyProtection="1">
      <alignment horizontal="center" textRotation="90"/>
      <protection locked="0"/>
    </xf>
    <xf numFmtId="164" fontId="6" fillId="6" borderId="0" xfId="0" applyNumberFormat="1" applyFont="1" applyFill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textRotation="90"/>
      <protection locked="0"/>
    </xf>
    <xf numFmtId="2" fontId="3" fillId="3" borderId="0" xfId="0" applyNumberFormat="1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textRotation="90"/>
      <protection locked="0"/>
    </xf>
    <xf numFmtId="164" fontId="6" fillId="3" borderId="0" xfId="0" applyNumberFormat="1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textRotation="90"/>
      <protection locked="0"/>
    </xf>
    <xf numFmtId="2" fontId="1" fillId="7" borderId="0" xfId="0" applyNumberFormat="1" applyFont="1" applyFill="1" applyAlignment="1" applyProtection="1">
      <alignment horizontal="center"/>
    </xf>
    <xf numFmtId="0" fontId="1" fillId="7" borderId="0" xfId="0" applyFont="1" applyFill="1" applyAlignment="1" applyProtection="1">
      <alignment horizontal="center"/>
    </xf>
    <xf numFmtId="0" fontId="2" fillId="7" borderId="1" xfId="0" applyFont="1" applyFill="1" applyBorder="1" applyAlignment="1" applyProtection="1">
      <alignment horizontal="center" textRotation="90"/>
      <protection locked="0"/>
    </xf>
    <xf numFmtId="2" fontId="3" fillId="4" borderId="0" xfId="0" applyNumberFormat="1" applyFont="1" applyFill="1" applyAlignment="1" applyProtection="1">
      <alignment horizontal="center"/>
    </xf>
    <xf numFmtId="0" fontId="5" fillId="4" borderId="1" xfId="0" applyFont="1" applyFill="1" applyBorder="1" applyAlignment="1" applyProtection="1">
      <alignment horizontal="center" textRotation="90"/>
      <protection locked="0"/>
    </xf>
    <xf numFmtId="164" fontId="6" fillId="4" borderId="0" xfId="0" applyNumberFormat="1" applyFont="1" applyFill="1" applyAlignment="1" applyProtection="1">
      <alignment horizontal="center"/>
    </xf>
    <xf numFmtId="0" fontId="3" fillId="4" borderId="1" xfId="0" applyFont="1" applyFill="1" applyBorder="1" applyAlignment="1" applyProtection="1">
      <alignment horizontal="center" textRotation="90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5" fontId="6" fillId="0" borderId="0" xfId="0" applyNumberFormat="1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textRotation="90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textRotation="90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2" fontId="3" fillId="0" borderId="0" xfId="0" applyNumberFormat="1" applyFont="1" applyAlignment="1" applyProtection="1">
      <alignment horizontal="center"/>
    </xf>
    <xf numFmtId="0" fontId="2" fillId="8" borderId="1" xfId="0" applyFont="1" applyFill="1" applyBorder="1" applyAlignment="1" applyProtection="1">
      <alignment horizontal="center" textRotation="90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left"/>
    </xf>
    <xf numFmtId="0" fontId="3" fillId="9" borderId="0" xfId="0" applyFont="1" applyFill="1" applyAlignment="1" applyProtection="1">
      <alignment horizontal="left"/>
      <protection locked="0"/>
    </xf>
    <xf numFmtId="0" fontId="6" fillId="9" borderId="0" xfId="0" applyFont="1" applyFill="1" applyAlignment="1" applyProtection="1">
      <alignment horizontal="center"/>
      <protection locked="0"/>
    </xf>
    <xf numFmtId="0" fontId="9" fillId="0" borderId="0" xfId="1" applyProtection="1">
      <protection locked="0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center"/>
    </xf>
    <xf numFmtId="164" fontId="12" fillId="4" borderId="0" xfId="1" applyNumberFormat="1" applyFont="1" applyFill="1" applyAlignment="1" applyProtection="1">
      <alignment horizontal="center"/>
    </xf>
    <xf numFmtId="2" fontId="13" fillId="7" borderId="0" xfId="1" applyNumberFormat="1" applyFont="1" applyFill="1" applyAlignment="1" applyProtection="1">
      <alignment horizontal="center"/>
    </xf>
    <xf numFmtId="2" fontId="11" fillId="3" borderId="0" xfId="1" applyNumberFormat="1" applyFont="1" applyFill="1" applyAlignment="1" applyProtection="1">
      <alignment horizontal="center"/>
    </xf>
    <xf numFmtId="2" fontId="11" fillId="6" borderId="0" xfId="1" applyNumberFormat="1" applyFont="1" applyFill="1" applyAlignment="1" applyProtection="1">
      <alignment horizontal="center"/>
    </xf>
    <xf numFmtId="2" fontId="13" fillId="5" borderId="0" xfId="1" applyNumberFormat="1" applyFont="1" applyFill="1" applyAlignment="1" applyProtection="1">
      <alignment horizontal="center"/>
    </xf>
    <xf numFmtId="0" fontId="13" fillId="8" borderId="0" xfId="1" applyFont="1" applyFill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/>
      <protection locked="0"/>
    </xf>
    <xf numFmtId="0" fontId="11" fillId="6" borderId="0" xfId="1" applyFont="1" applyFill="1" applyAlignment="1" applyProtection="1">
      <alignment horizontal="center"/>
    </xf>
    <xf numFmtId="0" fontId="12" fillId="0" borderId="0" xfId="1" applyFont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15" fillId="3" borderId="0" xfId="1" applyFont="1" applyFill="1" applyAlignment="1" applyProtection="1">
      <alignment horizontal="center"/>
    </xf>
    <xf numFmtId="2" fontId="11" fillId="0" borderId="0" xfId="1" applyNumberFormat="1" applyFont="1" applyAlignment="1" applyProtection="1">
      <alignment horizontal="center"/>
    </xf>
    <xf numFmtId="0" fontId="15" fillId="6" borderId="0" xfId="1" applyFont="1" applyFill="1" applyAlignment="1" applyProtection="1">
      <alignment horizontal="center"/>
    </xf>
    <xf numFmtId="2" fontId="11" fillId="4" borderId="0" xfId="1" applyNumberFormat="1" applyFont="1" applyFill="1" applyAlignment="1" applyProtection="1">
      <alignment horizontal="center"/>
    </xf>
    <xf numFmtId="165" fontId="12" fillId="0" borderId="0" xfId="1" applyNumberFormat="1" applyFont="1" applyAlignment="1" applyProtection="1">
      <alignment horizontal="center"/>
    </xf>
    <xf numFmtId="0" fontId="13" fillId="7" borderId="0" xfId="1" applyFont="1" applyFill="1" applyAlignment="1" applyProtection="1">
      <alignment horizontal="center"/>
    </xf>
    <xf numFmtId="164" fontId="12" fillId="3" borderId="0" xfId="1" applyNumberFormat="1" applyFont="1" applyFill="1" applyAlignment="1" applyProtection="1">
      <alignment horizontal="center"/>
    </xf>
    <xf numFmtId="164" fontId="12" fillId="6" borderId="0" xfId="1" applyNumberFormat="1" applyFont="1" applyFill="1" applyAlignment="1" applyProtection="1">
      <alignment horizontal="center"/>
    </xf>
    <xf numFmtId="0" fontId="13" fillId="5" borderId="0" xfId="1" applyFont="1" applyFill="1" applyAlignment="1" applyProtection="1">
      <alignment horizontal="center"/>
    </xf>
    <xf numFmtId="0" fontId="11" fillId="0" borderId="0" xfId="1" applyFont="1" applyAlignment="1" applyProtection="1">
      <alignment horizontal="center"/>
      <protection locked="0"/>
    </xf>
    <xf numFmtId="0" fontId="11" fillId="0" borderId="0" xfId="1" applyFont="1" applyAlignment="1" applyProtection="1">
      <alignment horizontal="left"/>
      <protection locked="0"/>
    </xf>
    <xf numFmtId="0" fontId="11" fillId="4" borderId="1" xfId="1" applyFont="1" applyFill="1" applyBorder="1" applyAlignment="1" applyProtection="1">
      <alignment horizontal="center" textRotation="90"/>
      <protection locked="0"/>
    </xf>
    <xf numFmtId="0" fontId="16" fillId="7" borderId="1" xfId="1" applyFont="1" applyFill="1" applyBorder="1" applyAlignment="1" applyProtection="1">
      <alignment horizontal="center" textRotation="90"/>
      <protection locked="0"/>
    </xf>
    <xf numFmtId="0" fontId="17" fillId="3" borderId="1" xfId="1" applyFont="1" applyFill="1" applyBorder="1" applyAlignment="1" applyProtection="1">
      <alignment horizontal="center" textRotation="90"/>
      <protection locked="0"/>
    </xf>
    <xf numFmtId="0" fontId="17" fillId="6" borderId="1" xfId="1" applyFont="1" applyFill="1" applyBorder="1" applyAlignment="1" applyProtection="1">
      <alignment horizontal="center" textRotation="90"/>
      <protection locked="0"/>
    </xf>
    <xf numFmtId="0" fontId="16" fillId="5" borderId="1" xfId="1" applyFont="1" applyFill="1" applyBorder="1" applyAlignment="1" applyProtection="1">
      <alignment horizontal="center" textRotation="90"/>
      <protection locked="0"/>
    </xf>
    <xf numFmtId="0" fontId="16" fillId="8" borderId="1" xfId="1" applyFont="1" applyFill="1" applyBorder="1" applyAlignment="1" applyProtection="1">
      <alignment horizontal="center" textRotation="90"/>
      <protection locked="0"/>
    </xf>
    <xf numFmtId="0" fontId="12" fillId="2" borderId="1" xfId="1" applyFont="1" applyFill="1" applyBorder="1" applyAlignment="1" applyProtection="1">
      <alignment horizontal="center" textRotation="90"/>
      <protection locked="0"/>
    </xf>
    <xf numFmtId="0" fontId="17" fillId="4" borderId="1" xfId="1" applyFont="1" applyFill="1" applyBorder="1" applyAlignment="1" applyProtection="1">
      <alignment horizontal="center" textRotation="90"/>
      <protection locked="0"/>
    </xf>
    <xf numFmtId="0" fontId="11" fillId="3" borderId="1" xfId="1" applyFont="1" applyFill="1" applyBorder="1" applyAlignment="1" applyProtection="1">
      <alignment horizontal="center" textRotation="90"/>
      <protection locked="0"/>
    </xf>
    <xf numFmtId="0" fontId="11" fillId="6" borderId="1" xfId="1" applyFont="1" applyFill="1" applyBorder="1" applyAlignment="1" applyProtection="1">
      <alignment horizontal="center" textRotation="90"/>
      <protection locked="0"/>
    </xf>
    <xf numFmtId="0" fontId="11" fillId="2" borderId="1" xfId="1" applyFont="1" applyFill="1" applyBorder="1" applyAlignment="1" applyProtection="1">
      <alignment horizontal="center" textRotation="90"/>
      <protection locked="0"/>
    </xf>
    <xf numFmtId="0" fontId="11" fillId="2" borderId="1" xfId="1" applyFont="1" applyFill="1" applyBorder="1" applyAlignment="1" applyProtection="1">
      <alignment horizontal="left" wrapText="1"/>
      <protection locked="0"/>
    </xf>
    <xf numFmtId="0" fontId="11" fillId="9" borderId="0" xfId="1" applyFont="1" applyFill="1" applyAlignment="1" applyProtection="1">
      <alignment horizontal="left"/>
      <protection locked="0"/>
    </xf>
    <xf numFmtId="0" fontId="11" fillId="10" borderId="0" xfId="1" applyFont="1" applyFill="1" applyAlignment="1" applyProtection="1">
      <alignment horizontal="left"/>
      <protection locked="0"/>
    </xf>
    <xf numFmtId="0" fontId="12" fillId="9" borderId="0" xfId="1" applyFont="1" applyFill="1" applyAlignment="1" applyProtection="1">
      <alignment horizontal="center"/>
      <protection locked="0"/>
    </xf>
    <xf numFmtId="0" fontId="12" fillId="10" borderId="0" xfId="1" applyFont="1" applyFill="1" applyAlignment="1" applyProtection="1">
      <alignment horizontal="center"/>
      <protection locked="0"/>
    </xf>
    <xf numFmtId="1" fontId="12" fillId="0" borderId="0" xfId="0" applyNumberFormat="1" applyFont="1" applyFill="1" applyAlignment="1" applyProtection="1">
      <alignment horizontal="center"/>
    </xf>
    <xf numFmtId="1" fontId="12" fillId="0" borderId="0" xfId="0" applyNumberFormat="1" applyFont="1" applyFill="1" applyAlignment="1" applyProtection="1">
      <alignment horizontal="center"/>
      <protection locked="0"/>
    </xf>
    <xf numFmtId="164" fontId="11" fillId="4" borderId="0" xfId="0" applyNumberFormat="1" applyFont="1" applyFill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  <protection locked="0"/>
    </xf>
    <xf numFmtId="1" fontId="12" fillId="11" borderId="0" xfId="0" applyNumberFormat="1" applyFont="1" applyFill="1" applyAlignment="1" applyProtection="1">
      <alignment horizontal="center"/>
    </xf>
    <xf numFmtId="164" fontId="13" fillId="7" borderId="0" xfId="0" applyNumberFormat="1" applyFont="1" applyFill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164" fontId="11" fillId="3" borderId="0" xfId="0" applyNumberFormat="1" applyFont="1" applyFill="1" applyAlignment="1" applyProtection="1">
      <alignment horizontal="center"/>
    </xf>
    <xf numFmtId="164" fontId="11" fillId="6" borderId="0" xfId="0" applyNumberFormat="1" applyFont="1" applyFill="1" applyAlignment="1" applyProtection="1">
      <alignment horizontal="center"/>
    </xf>
    <xf numFmtId="164" fontId="13" fillId="5" borderId="0" xfId="0" applyNumberFormat="1" applyFont="1" applyFill="1" applyAlignment="1" applyProtection="1">
      <alignment horizontal="center"/>
    </xf>
    <xf numFmtId="0" fontId="13" fillId="5" borderId="0" xfId="0" applyFont="1" applyFill="1" applyAlignment="1" applyProtection="1">
      <alignment horizontal="center"/>
      <protection locked="0"/>
    </xf>
    <xf numFmtId="0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1" fontId="11" fillId="0" borderId="1" xfId="0" applyNumberFormat="1" applyFont="1" applyFill="1" applyBorder="1" applyAlignment="1" applyProtection="1">
      <alignment horizontal="center" textRotation="90"/>
      <protection locked="0"/>
    </xf>
    <xf numFmtId="1" fontId="12" fillId="0" borderId="1" xfId="0" applyNumberFormat="1" applyFont="1" applyFill="1" applyBorder="1" applyAlignment="1" applyProtection="1">
      <alignment horizontal="center" textRotation="90"/>
      <protection locked="0"/>
    </xf>
    <xf numFmtId="164" fontId="17" fillId="4" borderId="1" xfId="0" applyNumberFormat="1" applyFont="1" applyFill="1" applyBorder="1" applyAlignment="1" applyProtection="1">
      <alignment horizontal="center" textRotation="90"/>
      <protection locked="0"/>
    </xf>
    <xf numFmtId="0" fontId="12" fillId="2" borderId="1" xfId="0" applyFont="1" applyFill="1" applyBorder="1" applyAlignment="1" applyProtection="1">
      <alignment horizontal="center" textRotation="90"/>
      <protection locked="0"/>
    </xf>
    <xf numFmtId="1" fontId="11" fillId="11" borderId="1" xfId="0" applyNumberFormat="1" applyFont="1" applyFill="1" applyBorder="1" applyAlignment="1" applyProtection="1">
      <alignment horizontal="center" textRotation="90"/>
      <protection locked="0"/>
    </xf>
    <xf numFmtId="164" fontId="16" fillId="7" borderId="1" xfId="0" applyNumberFormat="1" applyFont="1" applyFill="1" applyBorder="1" applyAlignment="1" applyProtection="1">
      <alignment horizontal="center" textRotation="90"/>
      <protection locked="0"/>
    </xf>
    <xf numFmtId="0" fontId="16" fillId="7" borderId="1" xfId="0" applyFont="1" applyFill="1" applyBorder="1" applyAlignment="1" applyProtection="1">
      <alignment horizontal="center" textRotation="90"/>
      <protection locked="0"/>
    </xf>
    <xf numFmtId="164" fontId="17" fillId="3" borderId="1" xfId="0" applyNumberFormat="1" applyFont="1" applyFill="1" applyBorder="1" applyAlignment="1" applyProtection="1">
      <alignment horizontal="center" textRotation="90"/>
      <protection locked="0"/>
    </xf>
    <xf numFmtId="164" fontId="17" fillId="6" borderId="1" xfId="0" applyNumberFormat="1" applyFont="1" applyFill="1" applyBorder="1" applyAlignment="1" applyProtection="1">
      <alignment horizontal="center" textRotation="90"/>
      <protection locked="0"/>
    </xf>
    <xf numFmtId="164" fontId="16" fillId="5" borderId="1" xfId="0" applyNumberFormat="1" applyFont="1" applyFill="1" applyBorder="1" applyAlignment="1" applyProtection="1">
      <alignment horizontal="center" textRotation="90"/>
      <protection locked="0"/>
    </xf>
    <xf numFmtId="0" fontId="16" fillId="5" borderId="1" xfId="0" applyFont="1" applyFill="1" applyBorder="1" applyAlignment="1" applyProtection="1">
      <alignment horizontal="center" textRotation="90"/>
      <protection locked="0"/>
    </xf>
    <xf numFmtId="0" fontId="11" fillId="2" borderId="1" xfId="0" applyFont="1" applyFill="1" applyBorder="1" applyAlignment="1" applyProtection="1">
      <alignment horizontal="center" textRotation="90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CDCDC"/>
      <rgbColor rgb="00003300"/>
      <rgbColor rgb="00E0DD79"/>
      <rgbColor rgb="0094A500"/>
      <rgbColor rgb="009FA7B9"/>
      <rgbColor rgb="0099AFB5"/>
      <rgbColor rgb="00002A6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130"/>
  <sheetViews>
    <sheetView tabSelected="1" workbookViewId="0" xr3:uid="{AEA406A1-0E4B-5B11-9CD5-51D6E497D94C}">
      <pane xSplit="1" ySplit="1" topLeftCell="B2" activePane="bottomRight" state="frozenSplit"/>
      <selection pane="bottomLeft"/>
      <selection pane="topRight"/>
      <selection pane="bottomRight"/>
    </sheetView>
  </sheetViews>
  <sheetFormatPr defaultColWidth="11.42578125" defaultRowHeight="12.75"/>
  <cols>
    <col min="1" max="1" width="25.7109375" customWidth="1"/>
    <col min="2" max="2" width="2.7109375" customWidth="1"/>
    <col min="3" max="3" width="4.7109375" customWidth="1"/>
    <col min="4" max="5" width="7.7109375" customWidth="1"/>
    <col min="6" max="6" width="5.7109375" customWidth="1"/>
    <col min="7" max="10" width="3.7109375" customWidth="1"/>
    <col min="11" max="11" width="5.7109375" customWidth="1"/>
    <col min="12" max="15" width="3.7109375" customWidth="1"/>
    <col min="16" max="16" width="5.7109375" customWidth="1"/>
    <col min="17" max="20" width="3.7109375" customWidth="1"/>
    <col min="21" max="21" width="5.7109375" customWidth="1"/>
    <col min="22" max="23" width="3.7109375" customWidth="1"/>
    <col min="24" max="24" width="5.7109375" customWidth="1"/>
    <col min="25" max="28" width="3.7109375" customWidth="1"/>
    <col min="29" max="29" width="7.7109375" customWidth="1"/>
    <col min="30" max="30" width="5.7109375" customWidth="1"/>
    <col min="31" max="31" width="3.7109375" customWidth="1"/>
    <col min="32" max="32" width="5.7109375" customWidth="1"/>
    <col min="33" max="36" width="3.7109375" customWidth="1"/>
    <col min="37" max="37" width="5.7109375" customWidth="1"/>
    <col min="38" max="39" width="3.7109375" customWidth="1"/>
    <col min="40" max="40" width="5.7109375" customWidth="1"/>
    <col min="41" max="42" width="3.7109375" customWidth="1"/>
    <col min="43" max="43" width="5.7109375" customWidth="1"/>
    <col min="44" max="45" width="3.7109375" customWidth="1"/>
    <col min="46" max="46" width="5.7109375" customWidth="1"/>
    <col min="47" max="47" width="3.7109375" customWidth="1"/>
    <col min="48" max="48" width="5.7109375" customWidth="1"/>
    <col min="49" max="50" width="3.7109375" customWidth="1"/>
    <col min="51" max="51" width="4.7109375" customWidth="1"/>
    <col min="52" max="52" width="7.7109375" customWidth="1"/>
    <col min="53" max="53" width="5.7109375" customWidth="1"/>
    <col min="54" max="58" width="3.7109375" customWidth="1"/>
    <col min="59" max="59" width="4.7109375" customWidth="1"/>
    <col min="60" max="60" width="7.7109375" customWidth="1"/>
    <col min="61" max="61" width="5.7109375" customWidth="1"/>
    <col min="62" max="64" width="3.7109375" customWidth="1"/>
    <col min="65" max="65" width="5.7109375" customWidth="1"/>
    <col min="66" max="68" width="3.7109375" customWidth="1"/>
    <col min="69" max="69" width="5.7109375" customWidth="1"/>
    <col min="70" max="74" width="3.7109375" customWidth="1"/>
    <col min="75" max="75" width="5.7109375" customWidth="1"/>
    <col min="76" max="78" width="3.7109375" customWidth="1"/>
    <col min="79" max="79" width="10.7109375" customWidth="1"/>
    <col min="80" max="80" width="7.7109375" customWidth="1"/>
    <col min="81" max="88" width="5.7109375" customWidth="1"/>
    <col min="89" max="89" width="10.7109375" customWidth="1"/>
    <col min="90" max="90" width="7.7109375" customWidth="1"/>
    <col min="91" max="97" width="3.7109375" customWidth="1"/>
    <col min="98" max="99" width="5.7109375" customWidth="1"/>
    <col min="100" max="100" width="10.7109375" customWidth="1"/>
    <col min="101" max="102" width="7.7109375" customWidth="1"/>
    <col min="103" max="103" width="5.7109375" customWidth="1"/>
    <col min="104" max="104" width="15.7109375" customWidth="1"/>
    <col min="105" max="105" width="7.7109375" customWidth="1"/>
    <col min="106" max="106" width="5.7109375" customWidth="1"/>
    <col min="107" max="107" width="15.7109375" customWidth="1"/>
    <col min="108" max="108" width="7.7109375" customWidth="1"/>
    <col min="109" max="109" width="5.7109375" customWidth="1"/>
    <col min="110" max="110" width="15.7109375" customWidth="1"/>
    <col min="111" max="111" width="7.7109375" customWidth="1"/>
    <col min="112" max="112" width="5.7109375" customWidth="1"/>
    <col min="113" max="113" width="15.7109375" customWidth="1"/>
    <col min="114" max="114" width="7.7109375" customWidth="1"/>
    <col min="115" max="115" width="5.7109375" customWidth="1"/>
    <col min="116" max="116" width="15.7109375" customWidth="1"/>
  </cols>
  <sheetData>
    <row r="1" spans="1:116" ht="200.1" customHeight="1">
      <c r="A1" s="30" t="s">
        <v>0</v>
      </c>
      <c r="B1" s="29" t="s">
        <v>1</v>
      </c>
      <c r="C1" s="3" t="s">
        <v>2</v>
      </c>
      <c r="D1" s="3" t="s">
        <v>3</v>
      </c>
      <c r="E1" s="7" t="s">
        <v>4</v>
      </c>
      <c r="F1" s="9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9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9" t="s">
        <v>15</v>
      </c>
      <c r="Q1" s="26" t="s">
        <v>16</v>
      </c>
      <c r="R1" s="26" t="s">
        <v>17</v>
      </c>
      <c r="S1" s="26" t="s">
        <v>18</v>
      </c>
      <c r="T1" s="26" t="s">
        <v>19</v>
      </c>
      <c r="U1" s="9" t="s">
        <v>20</v>
      </c>
      <c r="V1" s="26" t="s">
        <v>21</v>
      </c>
      <c r="W1" s="26" t="s">
        <v>22</v>
      </c>
      <c r="X1" s="9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12" t="s">
        <v>28</v>
      </c>
      <c r="AD1" s="14" t="s">
        <v>29</v>
      </c>
      <c r="AE1" s="26" t="s">
        <v>30</v>
      </c>
      <c r="AF1" s="14" t="s">
        <v>31</v>
      </c>
      <c r="AG1" s="26" t="s">
        <v>32</v>
      </c>
      <c r="AH1" s="26" t="s">
        <v>33</v>
      </c>
      <c r="AI1" s="26" t="s">
        <v>34</v>
      </c>
      <c r="AJ1" s="26" t="s">
        <v>35</v>
      </c>
      <c r="AK1" s="14" t="s">
        <v>36</v>
      </c>
      <c r="AL1" s="26" t="s">
        <v>37</v>
      </c>
      <c r="AM1" s="26" t="s">
        <v>38</v>
      </c>
      <c r="AN1" s="14" t="s">
        <v>39</v>
      </c>
      <c r="AO1" s="26" t="s">
        <v>40</v>
      </c>
      <c r="AP1" s="26" t="s">
        <v>41</v>
      </c>
      <c r="AQ1" s="14" t="s">
        <v>42</v>
      </c>
      <c r="AR1" s="26" t="s">
        <v>43</v>
      </c>
      <c r="AS1" s="26" t="s">
        <v>44</v>
      </c>
      <c r="AT1" s="14" t="s">
        <v>45</v>
      </c>
      <c r="AU1" s="26" t="s">
        <v>46</v>
      </c>
      <c r="AV1" s="14" t="s">
        <v>47</v>
      </c>
      <c r="AW1" s="26" t="s">
        <v>48</v>
      </c>
      <c r="AX1" s="26" t="s">
        <v>49</v>
      </c>
      <c r="AY1" s="17" t="s">
        <v>50</v>
      </c>
      <c r="AZ1" s="17" t="s">
        <v>51</v>
      </c>
      <c r="BA1" s="21" t="s">
        <v>52</v>
      </c>
      <c r="BB1" s="26" t="s">
        <v>53</v>
      </c>
      <c r="BC1" s="26" t="s">
        <v>54</v>
      </c>
      <c r="BD1" s="26" t="s">
        <v>55</v>
      </c>
      <c r="BE1" s="26" t="s">
        <v>56</v>
      </c>
      <c r="BF1" s="26" t="s">
        <v>57</v>
      </c>
      <c r="BG1" s="26" t="s">
        <v>58</v>
      </c>
      <c r="BH1" s="19" t="s">
        <v>59</v>
      </c>
      <c r="BI1" s="21" t="s">
        <v>60</v>
      </c>
      <c r="BJ1" s="26" t="s">
        <v>61</v>
      </c>
      <c r="BK1" s="26" t="s">
        <v>62</v>
      </c>
      <c r="BL1" s="26" t="s">
        <v>63</v>
      </c>
      <c r="BM1" s="21" t="s">
        <v>64</v>
      </c>
      <c r="BN1" s="26" t="s">
        <v>65</v>
      </c>
      <c r="BO1" s="26" t="s">
        <v>66</v>
      </c>
      <c r="BP1" s="26" t="s">
        <v>67</v>
      </c>
      <c r="BQ1" s="21" t="s">
        <v>68</v>
      </c>
      <c r="BR1" s="26" t="s">
        <v>69</v>
      </c>
      <c r="BS1" s="26" t="s">
        <v>70</v>
      </c>
      <c r="BT1" s="26" t="s">
        <v>71</v>
      </c>
      <c r="BU1" s="26" t="s">
        <v>72</v>
      </c>
      <c r="BV1" s="26" t="s">
        <v>73</v>
      </c>
      <c r="BW1" s="21" t="s">
        <v>74</v>
      </c>
      <c r="BX1" s="26" t="s">
        <v>75</v>
      </c>
      <c r="BY1" s="26" t="s">
        <v>76</v>
      </c>
      <c r="BZ1" s="26" t="s">
        <v>77</v>
      </c>
      <c r="CA1" s="26" t="s">
        <v>78</v>
      </c>
      <c r="CB1" s="32" t="s">
        <v>79</v>
      </c>
      <c r="CC1" s="26" t="s">
        <v>80</v>
      </c>
      <c r="CD1" s="26" t="s">
        <v>81</v>
      </c>
      <c r="CE1" s="7" t="s">
        <v>82</v>
      </c>
      <c r="CF1" s="7" t="s">
        <v>78</v>
      </c>
      <c r="CG1" s="26" t="s">
        <v>83</v>
      </c>
      <c r="CH1" s="26" t="s">
        <v>84</v>
      </c>
      <c r="CI1" s="12" t="s">
        <v>85</v>
      </c>
      <c r="CJ1" s="12" t="s">
        <v>78</v>
      </c>
      <c r="CK1" s="26" t="s">
        <v>78</v>
      </c>
      <c r="CL1" s="32" t="s">
        <v>86</v>
      </c>
      <c r="CM1" s="26" t="s">
        <v>87</v>
      </c>
      <c r="CN1" s="26" t="s">
        <v>88</v>
      </c>
      <c r="CO1" s="26" t="s">
        <v>89</v>
      </c>
      <c r="CP1" s="26" t="s">
        <v>90</v>
      </c>
      <c r="CQ1" s="26" t="s">
        <v>91</v>
      </c>
      <c r="CR1" s="26" t="s">
        <v>92</v>
      </c>
      <c r="CS1" s="26" t="s">
        <v>93</v>
      </c>
      <c r="CT1" s="7" t="s">
        <v>94</v>
      </c>
      <c r="CU1" s="7" t="s">
        <v>95</v>
      </c>
      <c r="CV1" s="26" t="s">
        <v>78</v>
      </c>
      <c r="CW1" s="32" t="s">
        <v>96</v>
      </c>
      <c r="CX1" s="3" t="s">
        <v>3</v>
      </c>
      <c r="CY1" s="3" t="s">
        <v>97</v>
      </c>
      <c r="CZ1" s="3" t="s">
        <v>98</v>
      </c>
      <c r="DA1" s="7" t="s">
        <v>4</v>
      </c>
      <c r="DB1" s="7" t="s">
        <v>97</v>
      </c>
      <c r="DC1" s="7" t="s">
        <v>98</v>
      </c>
      <c r="DD1" s="12" t="s">
        <v>28</v>
      </c>
      <c r="DE1" s="12" t="s">
        <v>97</v>
      </c>
      <c r="DF1" s="12" t="s">
        <v>98</v>
      </c>
      <c r="DG1" s="17" t="s">
        <v>51</v>
      </c>
      <c r="DH1" s="17" t="s">
        <v>97</v>
      </c>
      <c r="DI1" s="17" t="s">
        <v>98</v>
      </c>
      <c r="DJ1" s="21" t="s">
        <v>52</v>
      </c>
      <c r="DK1" s="21" t="s">
        <v>97</v>
      </c>
      <c r="DL1" s="21" t="s">
        <v>98</v>
      </c>
    </row>
    <row r="2" spans="1:116">
      <c r="A2" s="27" t="s">
        <v>99</v>
      </c>
      <c r="B2" s="28">
        <v>7</v>
      </c>
      <c r="C2" s="2">
        <f>IF(D2="-","?",RANK(D2,D2:D130,0))</f>
        <v>122</v>
      </c>
      <c r="D2" s="1">
        <f t="shared" ref="D2:D33" si="0">IF(ISERROR(ROUND(AVERAGE(E2,AC2),2)),"-",ROUND(AVERAGE(E2,AC2),2))</f>
        <v>2.97</v>
      </c>
      <c r="E2" s="4">
        <f t="shared" ref="E2:E33" si="1">IF(ISERROR(AVERAGE(F2,K2,P2,U2,X2)),"-",AVERAGE(F2,K2,P2,U2,X2))</f>
        <v>2.9666666666666668</v>
      </c>
      <c r="F2" s="8">
        <f t="shared" ref="F2:F33" si="2">IF(ISERROR(AVERAGE(G2:J2)),"-",AVERAGE(G2:J2))</f>
        <v>3.5</v>
      </c>
      <c r="G2" s="22">
        <v>3</v>
      </c>
      <c r="H2" s="22">
        <v>6</v>
      </c>
      <c r="I2" s="22">
        <v>3</v>
      </c>
      <c r="J2" s="22">
        <v>2</v>
      </c>
      <c r="K2" s="8">
        <f t="shared" ref="K2:K33" si="3">IF(ISERROR(AVERAGE(L2:O2)),"-",AVERAGE(L2:O2))</f>
        <v>3.25</v>
      </c>
      <c r="L2" s="22">
        <v>3</v>
      </c>
      <c r="M2" s="22">
        <v>2</v>
      </c>
      <c r="N2" s="22">
        <v>4</v>
      </c>
      <c r="O2" s="22">
        <v>4</v>
      </c>
      <c r="P2" s="8">
        <f t="shared" ref="P2:P33" si="4">IF(ISERROR(AVERAGE(Q2:T2)),"-",AVERAGE(Q2:T2))</f>
        <v>2.75</v>
      </c>
      <c r="Q2" s="22">
        <v>4</v>
      </c>
      <c r="R2" s="22">
        <v>3</v>
      </c>
      <c r="S2" s="22">
        <v>2</v>
      </c>
      <c r="T2" s="22">
        <v>2</v>
      </c>
      <c r="U2" s="8">
        <f t="shared" ref="U2:U33" si="5">IF(ISERROR(AVERAGE(V2:W2)),"-",AVERAGE(V2:W2))</f>
        <v>3</v>
      </c>
      <c r="V2" s="22">
        <v>3</v>
      </c>
      <c r="W2" s="22">
        <v>3</v>
      </c>
      <c r="X2" s="8">
        <f t="shared" ref="X2:X33" si="6">IF(ISERROR(AVERAGE(Y2:AB2)),"-",AVERAGE(Y2:AB2))</f>
        <v>2.3333333333333335</v>
      </c>
      <c r="Y2" s="22">
        <v>2</v>
      </c>
      <c r="Z2" s="22">
        <v>3</v>
      </c>
      <c r="AA2" s="22" t="s">
        <v>100</v>
      </c>
      <c r="AB2" s="22">
        <v>2</v>
      </c>
      <c r="AC2" s="10">
        <f t="shared" ref="AC2:AC33" si="7">IF(ISERROR(AVERAGE(AD2,AF2,AK2,AN2,AQ2,AT2,AV2)),"-",AVERAGE(AD2,AF2,AK2,AN2,AQ2,AT2,AV2))</f>
        <v>2.9642857142857144</v>
      </c>
      <c r="AD2" s="13">
        <f t="shared" ref="AD2:AD33" si="8">IF(ISERROR(AVERAGE(AE2)),"-",AVERAGE(AE2))</f>
        <v>1</v>
      </c>
      <c r="AE2" s="22">
        <v>1</v>
      </c>
      <c r="AF2" s="13">
        <f t="shared" ref="AF2:AF33" si="9">IF(ISERROR(AVERAGE(AG2:AJ2)),"-",AVERAGE(AG2:AJ2))</f>
        <v>2.75</v>
      </c>
      <c r="AG2" s="22">
        <v>3</v>
      </c>
      <c r="AH2" s="22">
        <v>2</v>
      </c>
      <c r="AI2" s="22">
        <v>3</v>
      </c>
      <c r="AJ2" s="22">
        <v>3</v>
      </c>
      <c r="AK2" s="13">
        <f t="shared" ref="AK2:AK33" si="10">IF(ISERROR(AVERAGE(AL2:AM2)),"-",AVERAGE(AL2:AM2))</f>
        <v>5</v>
      </c>
      <c r="AL2" s="22">
        <v>6</v>
      </c>
      <c r="AM2" s="22">
        <v>4</v>
      </c>
      <c r="AN2" s="13">
        <f t="shared" ref="AN2:AN33" si="11">IF(ISERROR(AVERAGE(AO2:AP2)),"-",AVERAGE(AO2:AP2))</f>
        <v>3.5</v>
      </c>
      <c r="AO2" s="22">
        <v>2</v>
      </c>
      <c r="AP2" s="22">
        <v>5</v>
      </c>
      <c r="AQ2" s="13">
        <f t="shared" ref="AQ2:AQ33" si="12">IF(ISERROR(AVERAGE(AR2:AS2)),"-",AVERAGE(AR2:AS2))</f>
        <v>1.5</v>
      </c>
      <c r="AR2" s="22">
        <v>1</v>
      </c>
      <c r="AS2" s="22">
        <v>2</v>
      </c>
      <c r="AT2" s="13">
        <f t="shared" ref="AT2:AT33" si="13">IF(ISERROR(AVERAGE(AU2)),"-",AVERAGE(AU2))</f>
        <v>5</v>
      </c>
      <c r="AU2" s="22">
        <v>5</v>
      </c>
      <c r="AV2" s="13">
        <f t="shared" ref="AV2:AV33" si="14">IF(ISERROR(AVERAGE(AW2:AX2)),"-",AVERAGE(AW2:AX2))</f>
        <v>2</v>
      </c>
      <c r="AW2" s="22">
        <v>2</v>
      </c>
      <c r="AX2" s="22">
        <v>2</v>
      </c>
      <c r="AY2" s="16">
        <f>IF(AZ2="-","?",RANK(AZ2,AZ2:AZ130,0))</f>
        <v>115</v>
      </c>
      <c r="AZ2" s="15">
        <f t="shared" ref="AZ2:AZ33" si="15">IF(OR(ISERROR(AVERAGE(BA2)),ISERROR(AVERAGE(BH2))),"-",ROUND(BH2*(1+(BA2-1)*(0.25/9))*10/12.5,2))</f>
        <v>3.3</v>
      </c>
      <c r="BA2" s="20">
        <f t="shared" ref="BA2:BA33" si="16">IF(ISERROR(AVERAGE(BB2:BG2)),"-",AVERAGE(BB2:BG2))</f>
        <v>9.1458333333333339</v>
      </c>
      <c r="BB2" s="22">
        <v>10</v>
      </c>
      <c r="BC2" s="22">
        <v>10</v>
      </c>
      <c r="BD2" s="22">
        <v>9</v>
      </c>
      <c r="BE2" s="22">
        <v>9</v>
      </c>
      <c r="BF2" s="22">
        <v>9</v>
      </c>
      <c r="BG2" s="25">
        <f t="shared" ref="BG2:BG33" si="17">IF(OR(F2="-",P2="-"),"-",11-(F2+P2)/2)</f>
        <v>7.875</v>
      </c>
      <c r="BH2" s="18">
        <f t="shared" ref="BH2:BH33" si="18">IF(ISERROR(AVERAGE(BI2,BM2,BQ2,BW2)),"-",AVERAGE(BI2,BM2,BQ2,BW2))</f>
        <v>3.3666666666666671</v>
      </c>
      <c r="BI2" s="20">
        <f t="shared" ref="BI2:BI33" si="19">IF(ISERROR(AVERAGE(BJ2:BL2)),"-",AVERAGE(BJ2:BL2))</f>
        <v>3</v>
      </c>
      <c r="BJ2" s="22">
        <v>3</v>
      </c>
      <c r="BK2" s="22">
        <v>3</v>
      </c>
      <c r="BL2" s="22">
        <v>3</v>
      </c>
      <c r="BM2" s="20">
        <f t="shared" ref="BM2:BM33" si="20">IF(ISERROR(AVERAGE(BN2:BP2)),"-",AVERAGE(BN2:BP2))</f>
        <v>2</v>
      </c>
      <c r="BN2" s="22">
        <v>2</v>
      </c>
      <c r="BO2" s="22">
        <v>3</v>
      </c>
      <c r="BP2" s="22">
        <v>1</v>
      </c>
      <c r="BQ2" s="20">
        <f t="shared" ref="BQ2:BQ33" si="21">IF(ISERROR(AVERAGE(BR2:BV2)),"-",AVERAGE(BR2:BV2))</f>
        <v>3.8</v>
      </c>
      <c r="BR2" s="22">
        <v>3</v>
      </c>
      <c r="BS2" s="22">
        <v>4</v>
      </c>
      <c r="BT2" s="22">
        <v>4</v>
      </c>
      <c r="BU2" s="22">
        <v>3</v>
      </c>
      <c r="BV2" s="22">
        <v>5</v>
      </c>
      <c r="BW2" s="20">
        <f t="shared" ref="BW2:BW33" si="22">IF(ISERROR(AVERAGE(BX2:BZ2)),"-",AVERAGE(BX2:BZ2))</f>
        <v>4.666666666666667</v>
      </c>
      <c r="BX2" s="22">
        <v>5</v>
      </c>
      <c r="BY2" s="22">
        <v>3</v>
      </c>
      <c r="BZ2" s="22">
        <v>6</v>
      </c>
      <c r="CA2" s="22" t="s">
        <v>78</v>
      </c>
      <c r="CB2" s="33" t="s">
        <v>78</v>
      </c>
      <c r="CC2" s="31">
        <v>2.75</v>
      </c>
      <c r="CD2" s="31">
        <f t="shared" ref="CD2:CD33" si="23">IF(ISERROR(AVERAGE(F2,K2,P2,U2,X2)),"-",AVERAGE(F2,K2,P2,U2,X2))</f>
        <v>2.9666666666666668</v>
      </c>
      <c r="CE2" s="4">
        <f t="shared" ref="CE2:CE33" si="24">IF(OR(CC2="-",CD2="-"),"-",(SUM(CD2-CC2)))</f>
        <v>0.21666666666666679</v>
      </c>
      <c r="CF2" s="6" t="str">
        <f t="shared" ref="CF2:CF33" si="25">IF(CE2="-","",IF(CE2&gt;=1,"ã",IF(CE2&gt;=0.5,"æ",IF(CE2&gt;=-0.49,"â",IF(CE2&gt;=-0.99,"è","ä")))))</f>
        <v>â</v>
      </c>
      <c r="CG2" s="31">
        <v>2.8928571428571428</v>
      </c>
      <c r="CH2" s="31">
        <f t="shared" ref="CH2:CH33" si="26">IF(ISERROR(AVERAGE(AD2,AF2,AK2,AN2,AQ2,AT2,AV2)),"-",AVERAGE(AD2,AF2,AK2,AN2,AQ2,AT2,AV2))</f>
        <v>2.9642857142857144</v>
      </c>
      <c r="CI2" s="10">
        <f t="shared" ref="CI2:CI33" si="27">IF(OR(CG2="-",CH2="-"),"-",(SUM(CH2-CG2)))</f>
        <v>7.1428571428571619E-2</v>
      </c>
      <c r="CJ2" s="11" t="str">
        <f t="shared" ref="CJ2:CJ33" si="28">IF(CI2="-","",IF(CI2&gt;=1,"ã",IF(CI2&gt;=0.5,"æ",IF(CI2&gt;=-0.49,"â",IF(CI2&gt;=-0.99,"è","ä")))))</f>
        <v>â</v>
      </c>
      <c r="CK2" s="22" t="s">
        <v>78</v>
      </c>
      <c r="CL2" s="33" t="s">
        <v>78</v>
      </c>
      <c r="CM2" s="23">
        <v>3</v>
      </c>
      <c r="CN2" s="23">
        <v>2</v>
      </c>
      <c r="CO2" s="22">
        <v>4</v>
      </c>
      <c r="CP2" s="22">
        <v>4</v>
      </c>
      <c r="CQ2" s="22">
        <v>4</v>
      </c>
      <c r="CR2" s="23">
        <v>2</v>
      </c>
      <c r="CS2" s="23">
        <f t="shared" ref="CS2:CS33" si="29">IF(OR(G2="-",J2="-",G2="",J2=""),"-",(G2+J2)/2)</f>
        <v>2.5</v>
      </c>
      <c r="CT2" s="5">
        <f t="shared" ref="CT2:CT33" si="30">IF(CM2="-","-",(IF(CM2&lt;6,1,0)+IF(CN2&lt;3,1,0)+IF(CO2&lt;3,1,0)+IF(CP2&lt;3,1,0)+IF(CQ2&lt;3,1,0)+IF(CR2&lt;3,1,0)+IF(CS2&lt;3,1,0)))</f>
        <v>4</v>
      </c>
      <c r="CU2" s="4" t="str">
        <f t="shared" ref="CU2:CU33" si="31">IF(CT2="-","",IF(CT2=0,"Dem.","Aut."))</f>
        <v>Aut.</v>
      </c>
      <c r="CV2" s="22" t="s">
        <v>78</v>
      </c>
      <c r="CW2" s="33" t="s">
        <v>78</v>
      </c>
      <c r="CX2" s="1">
        <f t="shared" ref="CX2:CX33" si="32">IF(ISERROR(ROUND(AVERAGE(E2,AC2),2)),"-",ROUND(AVERAGE(E2,AC2),2))</f>
        <v>2.97</v>
      </c>
      <c r="CY2" s="34">
        <f t="shared" ref="CY2:CY33" si="33">IF(CX2="-","-",IF(CX2&gt;=8.5,1,IF(CX2&gt;=7,2,IF(CX2&gt;=5.5,3,IF(CX2&gt;=4,4,5)))))</f>
        <v>5</v>
      </c>
      <c r="CZ2" s="35" t="str">
        <f t="shared" ref="CZ2:CZ33" si="34">IF(CY2="-","",IF(CY2=1,"Highly advanced",IF(CY2=2,"Advanced",IF(CY2=3,"Limited",IF(CY2=4,"Very limited","Failed")))))</f>
        <v>Failed</v>
      </c>
      <c r="DA2" s="4">
        <f t="shared" ref="DA2:DA33" si="35">IF(ISERROR(ROUND(AVERAGE(F2,K2,P2,U2,X2),2)),"-",ROUND(AVERAGE(F2,K2,P2,U2,X2),2))</f>
        <v>2.97</v>
      </c>
      <c r="DB2" s="34">
        <f t="shared" ref="DB2:DB33" si="36">IF(OR(DA2="-",CT2="-"),"-",IF(AND(DA2&gt;=8,CT2=0),1,IF(AND(DA2&gt;=6,CT2=0),2,IF(AND(DA2&gt;=1,CT2=0),3,IF(AND(DA2&gt;=4,CT2&gt;0),4,5)))))</f>
        <v>5</v>
      </c>
      <c r="DC2" s="35" t="str">
        <f t="shared" ref="DC2:DC33" si="37">IF(DB2="-","",IF(DB2=1,"Democracies in consolidation",IF(DB2=2,"Defective democracies",IF(DB2=3,"Highly defective democracies",IF(DB2=4,"Moderate autocracies","Hard-line autocracies")))))</f>
        <v>Hard-line autocracies</v>
      </c>
      <c r="DD2" s="10">
        <f t="shared" ref="DD2:DD33" si="38">IF(ISERROR(ROUND(AVERAGE(AD2,AF2,AK2,AN2,AQ2,AT2,AV2),2)),"-",ROUND(AVERAGE(AD2,AF2,AK2,AN2,AQ2,AT2,AV2),2))</f>
        <v>2.96</v>
      </c>
      <c r="DE2" s="34">
        <f t="shared" ref="DE2:DE33" si="39">IF(DD2="-","-",IF(DD2&gt;=8,1,IF(DD2&gt;=7,2,IF(DD2&gt;=5,3,IF(DD2&gt;=3,4,5)))))</f>
        <v>5</v>
      </c>
      <c r="DF2" s="35" t="str">
        <f t="shared" ref="DF2:DF33" si="40">IF(DE2="-","",IF(DE2=1,"Developed",IF(DE2=2,"Functioning",IF(DE2=3,"Functional flaws",IF(DE2=4,"Poorly functioning","Rudimentary")))))</f>
        <v>Rudimentary</v>
      </c>
      <c r="DG2" s="15">
        <f t="shared" ref="DG2:DG33" si="41">IF(OR(ISERROR(AVERAGE(BA2)),ISERROR(AVERAGE(BH2))),"-",ROUND(BH2*(1+(BA2-1)*(0.25/9))*10/12.5,2))</f>
        <v>3.3</v>
      </c>
      <c r="DH2" s="34">
        <f t="shared" ref="DH2:DH33" si="42">IF(DG2="-","-",IF(DG2&gt;=7,1,IF(DG2&gt;=5.6,2,IF(DG2&gt;=4.3,3,IF(DG2&gt;=3,4,5)))))</f>
        <v>4</v>
      </c>
      <c r="DI2" s="35" t="str">
        <f t="shared" ref="DI2:DI33" si="43">IF(DH2="-","",IF(DH2=1,"Very good",IF(DH2=2,"Good",IF(DH2=3,"Moderate",IF(DH2=4,"Weak","Failed")))))</f>
        <v>Weak</v>
      </c>
      <c r="DJ2" s="20">
        <f t="shared" ref="DJ2:DJ33" si="44">IF(ISERROR(IF(BA2="-","-",ROUND(BA2,1))),"-",IF(BA2="-","-",ROUND(BA2,1)))</f>
        <v>9.1</v>
      </c>
      <c r="DK2" s="34">
        <f t="shared" ref="DK2:DK33" si="45">IF(DJ2="-","-",IF(DJ2&gt;=8.5,1,IF(DJ2&gt;=6.5,2,IF(DJ2&gt;=4.5,3,IF(DJ2&gt;=2.5,4,5)))))</f>
        <v>1</v>
      </c>
      <c r="DL2" s="35" t="str">
        <f t="shared" ref="DL2:DL33" si="46">IF(DK2="-","",IF(DK2=1,"Massive",IF(DK2=2,"Substantial",IF(DK2=3,"Moderate",IF(DK2=4,"Minor","Negligible")))))</f>
        <v>Massive</v>
      </c>
    </row>
    <row r="3" spans="1:116">
      <c r="A3" s="27" t="s">
        <v>101</v>
      </c>
      <c r="B3" s="28">
        <v>1</v>
      </c>
      <c r="C3" s="2">
        <f>IF(D3="-","?",RANK(D3,D2:D130,0))</f>
        <v>38</v>
      </c>
      <c r="D3" s="1">
        <f t="shared" si="0"/>
        <v>6.55</v>
      </c>
      <c r="E3" s="4">
        <f t="shared" si="1"/>
        <v>6.7</v>
      </c>
      <c r="F3" s="8">
        <f t="shared" si="2"/>
        <v>8.5</v>
      </c>
      <c r="G3" s="22">
        <v>9</v>
      </c>
      <c r="H3" s="22">
        <v>8</v>
      </c>
      <c r="I3" s="22">
        <v>10</v>
      </c>
      <c r="J3" s="22">
        <v>7</v>
      </c>
      <c r="K3" s="8">
        <f t="shared" si="3"/>
        <v>7</v>
      </c>
      <c r="L3" s="22">
        <v>6</v>
      </c>
      <c r="M3" s="22">
        <v>7</v>
      </c>
      <c r="N3" s="22">
        <v>8</v>
      </c>
      <c r="O3" s="22">
        <v>7</v>
      </c>
      <c r="P3" s="8">
        <f t="shared" si="4"/>
        <v>5</v>
      </c>
      <c r="Q3" s="22">
        <v>4</v>
      </c>
      <c r="R3" s="22">
        <v>4</v>
      </c>
      <c r="S3" s="22">
        <v>4</v>
      </c>
      <c r="T3" s="22">
        <v>8</v>
      </c>
      <c r="U3" s="8">
        <f t="shared" si="5"/>
        <v>6.5</v>
      </c>
      <c r="V3" s="22">
        <v>5</v>
      </c>
      <c r="W3" s="22">
        <v>8</v>
      </c>
      <c r="X3" s="8">
        <f t="shared" si="6"/>
        <v>6.5</v>
      </c>
      <c r="Y3" s="22">
        <v>6</v>
      </c>
      <c r="Z3" s="22">
        <v>6</v>
      </c>
      <c r="AA3" s="22">
        <v>8</v>
      </c>
      <c r="AB3" s="22">
        <v>6</v>
      </c>
      <c r="AC3" s="10">
        <f t="shared" si="7"/>
        <v>6.3928571428571432</v>
      </c>
      <c r="AD3" s="13">
        <f t="shared" si="8"/>
        <v>5</v>
      </c>
      <c r="AE3" s="22">
        <v>5</v>
      </c>
      <c r="AF3" s="13">
        <f t="shared" si="9"/>
        <v>7.75</v>
      </c>
      <c r="AG3" s="22">
        <v>6</v>
      </c>
      <c r="AH3" s="22">
        <v>8</v>
      </c>
      <c r="AI3" s="22">
        <v>10</v>
      </c>
      <c r="AJ3" s="22">
        <v>7</v>
      </c>
      <c r="AK3" s="13">
        <f t="shared" si="10"/>
        <v>8</v>
      </c>
      <c r="AL3" s="22">
        <v>9</v>
      </c>
      <c r="AM3" s="22">
        <v>7</v>
      </c>
      <c r="AN3" s="13">
        <f t="shared" si="11"/>
        <v>7</v>
      </c>
      <c r="AO3" s="22">
        <v>7</v>
      </c>
      <c r="AP3" s="22">
        <v>7</v>
      </c>
      <c r="AQ3" s="13">
        <f t="shared" si="12"/>
        <v>6</v>
      </c>
      <c r="AR3" s="22">
        <v>6</v>
      </c>
      <c r="AS3" s="22">
        <v>6</v>
      </c>
      <c r="AT3" s="13">
        <f t="shared" si="13"/>
        <v>6</v>
      </c>
      <c r="AU3" s="22">
        <v>6</v>
      </c>
      <c r="AV3" s="13">
        <f t="shared" si="14"/>
        <v>5</v>
      </c>
      <c r="AW3" s="22">
        <v>5</v>
      </c>
      <c r="AX3" s="22">
        <v>5</v>
      </c>
      <c r="AY3" s="16">
        <f>IF(AZ3="-","?",RANK(AZ3,AZ2:AZ130,0))</f>
        <v>57</v>
      </c>
      <c r="AZ3" s="15">
        <f t="shared" si="15"/>
        <v>5.17</v>
      </c>
      <c r="BA3" s="20">
        <f t="shared" si="16"/>
        <v>4.541666666666667</v>
      </c>
      <c r="BB3" s="22">
        <v>6</v>
      </c>
      <c r="BC3" s="22">
        <v>7</v>
      </c>
      <c r="BD3" s="22">
        <v>3</v>
      </c>
      <c r="BE3" s="22">
        <v>4</v>
      </c>
      <c r="BF3" s="22">
        <v>3</v>
      </c>
      <c r="BG3" s="25">
        <f t="shared" si="17"/>
        <v>4.25</v>
      </c>
      <c r="BH3" s="18">
        <f t="shared" si="18"/>
        <v>5.8833333333333337</v>
      </c>
      <c r="BI3" s="20">
        <f t="shared" si="19"/>
        <v>5.666666666666667</v>
      </c>
      <c r="BJ3" s="22">
        <v>6</v>
      </c>
      <c r="BK3" s="22">
        <v>6</v>
      </c>
      <c r="BL3" s="22">
        <v>5</v>
      </c>
      <c r="BM3" s="20">
        <f t="shared" si="20"/>
        <v>4.666666666666667</v>
      </c>
      <c r="BN3" s="22">
        <v>4</v>
      </c>
      <c r="BO3" s="22">
        <v>6</v>
      </c>
      <c r="BP3" s="22">
        <v>4</v>
      </c>
      <c r="BQ3" s="20">
        <f t="shared" si="21"/>
        <v>6.2</v>
      </c>
      <c r="BR3" s="22">
        <v>8</v>
      </c>
      <c r="BS3" s="22">
        <v>7</v>
      </c>
      <c r="BT3" s="22">
        <v>5</v>
      </c>
      <c r="BU3" s="22">
        <v>6</v>
      </c>
      <c r="BV3" s="22">
        <v>5</v>
      </c>
      <c r="BW3" s="20">
        <f t="shared" si="22"/>
        <v>7</v>
      </c>
      <c r="BX3" s="22">
        <v>6</v>
      </c>
      <c r="BY3" s="22">
        <v>6</v>
      </c>
      <c r="BZ3" s="22">
        <v>9</v>
      </c>
      <c r="CA3" s="22" t="s">
        <v>78</v>
      </c>
      <c r="CB3" s="33" t="s">
        <v>78</v>
      </c>
      <c r="CC3" s="31">
        <v>7.25</v>
      </c>
      <c r="CD3" s="31">
        <f t="shared" si="23"/>
        <v>6.7</v>
      </c>
      <c r="CE3" s="4">
        <f t="shared" si="24"/>
        <v>-0.54999999999999982</v>
      </c>
      <c r="CF3" s="6" t="str">
        <f t="shared" si="25"/>
        <v>è</v>
      </c>
      <c r="CG3" s="31">
        <v>6.7857142857142847</v>
      </c>
      <c r="CH3" s="31">
        <f t="shared" si="26"/>
        <v>6.3928571428571432</v>
      </c>
      <c r="CI3" s="10">
        <f t="shared" si="27"/>
        <v>-0.39285714285714146</v>
      </c>
      <c r="CJ3" s="11" t="str">
        <f t="shared" si="28"/>
        <v>â</v>
      </c>
      <c r="CK3" s="22" t="s">
        <v>78</v>
      </c>
      <c r="CL3" s="33" t="s">
        <v>78</v>
      </c>
      <c r="CM3" s="22">
        <v>6</v>
      </c>
      <c r="CN3" s="22">
        <v>7</v>
      </c>
      <c r="CO3" s="22">
        <v>8</v>
      </c>
      <c r="CP3" s="22">
        <v>7</v>
      </c>
      <c r="CQ3" s="22">
        <v>4</v>
      </c>
      <c r="CR3" s="22">
        <v>8</v>
      </c>
      <c r="CS3" s="24">
        <f t="shared" si="29"/>
        <v>8</v>
      </c>
      <c r="CT3" s="5">
        <f t="shared" si="30"/>
        <v>0</v>
      </c>
      <c r="CU3" s="4" t="str">
        <f t="shared" si="31"/>
        <v>Dem.</v>
      </c>
      <c r="CV3" s="22" t="s">
        <v>78</v>
      </c>
      <c r="CW3" s="33" t="s">
        <v>78</v>
      </c>
      <c r="CX3" s="1">
        <f t="shared" si="32"/>
        <v>6.55</v>
      </c>
      <c r="CY3" s="34">
        <f t="shared" si="33"/>
        <v>3</v>
      </c>
      <c r="CZ3" s="35" t="str">
        <f t="shared" si="34"/>
        <v>Limited</v>
      </c>
      <c r="DA3" s="4">
        <f t="shared" si="35"/>
        <v>6.7</v>
      </c>
      <c r="DB3" s="34">
        <f t="shared" si="36"/>
        <v>2</v>
      </c>
      <c r="DC3" s="35" t="str">
        <f t="shared" si="37"/>
        <v>Defective democracies</v>
      </c>
      <c r="DD3" s="10">
        <f t="shared" si="38"/>
        <v>6.39</v>
      </c>
      <c r="DE3" s="34">
        <f t="shared" si="39"/>
        <v>3</v>
      </c>
      <c r="DF3" s="35" t="str">
        <f t="shared" si="40"/>
        <v>Functional flaws</v>
      </c>
      <c r="DG3" s="15">
        <f t="shared" si="41"/>
        <v>5.17</v>
      </c>
      <c r="DH3" s="34">
        <f t="shared" si="42"/>
        <v>3</v>
      </c>
      <c r="DI3" s="35" t="str">
        <f t="shared" si="43"/>
        <v>Moderate</v>
      </c>
      <c r="DJ3" s="20">
        <f t="shared" si="44"/>
        <v>4.5</v>
      </c>
      <c r="DK3" s="34">
        <f t="shared" si="45"/>
        <v>3</v>
      </c>
      <c r="DL3" s="35" t="str">
        <f t="shared" si="46"/>
        <v>Moderate</v>
      </c>
    </row>
    <row r="4" spans="1:116">
      <c r="A4" s="27" t="s">
        <v>102</v>
      </c>
      <c r="B4" s="28">
        <v>4</v>
      </c>
      <c r="C4" s="2">
        <f>IF(D4="-","?",RANK(D4,D2:D130,0))</f>
        <v>80</v>
      </c>
      <c r="D4" s="1">
        <f t="shared" si="0"/>
        <v>5.1100000000000003</v>
      </c>
      <c r="E4" s="4">
        <f t="shared" si="1"/>
        <v>4.8</v>
      </c>
      <c r="F4" s="8">
        <f t="shared" si="2"/>
        <v>7.25</v>
      </c>
      <c r="G4" s="22">
        <v>7</v>
      </c>
      <c r="H4" s="22">
        <v>8</v>
      </c>
      <c r="I4" s="22">
        <v>6</v>
      </c>
      <c r="J4" s="22">
        <v>8</v>
      </c>
      <c r="K4" s="8">
        <f t="shared" si="3"/>
        <v>5</v>
      </c>
      <c r="L4" s="22">
        <v>6</v>
      </c>
      <c r="M4" s="22">
        <v>2</v>
      </c>
      <c r="N4" s="22">
        <v>6</v>
      </c>
      <c r="O4" s="22">
        <v>6</v>
      </c>
      <c r="P4" s="8">
        <f t="shared" si="4"/>
        <v>4.25</v>
      </c>
      <c r="Q4" s="22">
        <v>4</v>
      </c>
      <c r="R4" s="22">
        <v>4</v>
      </c>
      <c r="S4" s="22">
        <v>4</v>
      </c>
      <c r="T4" s="22">
        <v>5</v>
      </c>
      <c r="U4" s="8">
        <f t="shared" si="5"/>
        <v>2.5</v>
      </c>
      <c r="V4" s="22">
        <v>3</v>
      </c>
      <c r="W4" s="22">
        <v>2</v>
      </c>
      <c r="X4" s="8">
        <f t="shared" si="6"/>
        <v>5</v>
      </c>
      <c r="Y4" s="22">
        <v>4</v>
      </c>
      <c r="Z4" s="22">
        <v>6</v>
      </c>
      <c r="AA4" s="22" t="s">
        <v>100</v>
      </c>
      <c r="AB4" s="22">
        <v>5</v>
      </c>
      <c r="AC4" s="10">
        <f t="shared" si="7"/>
        <v>5.4285714285714288</v>
      </c>
      <c r="AD4" s="13">
        <f t="shared" si="8"/>
        <v>5</v>
      </c>
      <c r="AE4" s="22">
        <v>5</v>
      </c>
      <c r="AF4" s="13">
        <f t="shared" si="9"/>
        <v>4.5</v>
      </c>
      <c r="AG4" s="22">
        <v>4</v>
      </c>
      <c r="AH4" s="22">
        <v>4</v>
      </c>
      <c r="AI4" s="22">
        <v>6</v>
      </c>
      <c r="AJ4" s="22">
        <v>4</v>
      </c>
      <c r="AK4" s="13">
        <f t="shared" si="10"/>
        <v>7</v>
      </c>
      <c r="AL4" s="22">
        <v>6</v>
      </c>
      <c r="AM4" s="22">
        <v>8</v>
      </c>
      <c r="AN4" s="13">
        <f t="shared" si="11"/>
        <v>4.5</v>
      </c>
      <c r="AO4" s="22">
        <v>5</v>
      </c>
      <c r="AP4" s="22">
        <v>4</v>
      </c>
      <c r="AQ4" s="13">
        <f t="shared" si="12"/>
        <v>5.5</v>
      </c>
      <c r="AR4" s="22">
        <v>6</v>
      </c>
      <c r="AS4" s="22">
        <v>5</v>
      </c>
      <c r="AT4" s="13">
        <f t="shared" si="13"/>
        <v>7</v>
      </c>
      <c r="AU4" s="22">
        <v>7</v>
      </c>
      <c r="AV4" s="13">
        <f t="shared" si="14"/>
        <v>4.5</v>
      </c>
      <c r="AW4" s="22">
        <v>5</v>
      </c>
      <c r="AX4" s="22">
        <v>4</v>
      </c>
      <c r="AY4" s="16">
        <f>IF(AZ4="-","?",RANK(AZ4,AZ2:AZ130,0))</f>
        <v>77</v>
      </c>
      <c r="AZ4" s="15">
        <f t="shared" si="15"/>
        <v>4.58</v>
      </c>
      <c r="BA4" s="20">
        <f t="shared" si="16"/>
        <v>5.375</v>
      </c>
      <c r="BB4" s="22">
        <v>7</v>
      </c>
      <c r="BC4" s="22">
        <v>5</v>
      </c>
      <c r="BD4" s="22">
        <v>7</v>
      </c>
      <c r="BE4" s="22">
        <v>5</v>
      </c>
      <c r="BF4" s="22">
        <v>3</v>
      </c>
      <c r="BG4" s="25">
        <f t="shared" si="17"/>
        <v>5.25</v>
      </c>
      <c r="BH4" s="18">
        <f t="shared" si="18"/>
        <v>5.1000000000000005</v>
      </c>
      <c r="BI4" s="20">
        <f t="shared" si="19"/>
        <v>4.666666666666667</v>
      </c>
      <c r="BJ4" s="22">
        <v>5</v>
      </c>
      <c r="BK4" s="22">
        <v>5</v>
      </c>
      <c r="BL4" s="22">
        <v>4</v>
      </c>
      <c r="BM4" s="20">
        <f t="shared" si="20"/>
        <v>4.666666666666667</v>
      </c>
      <c r="BN4" s="22">
        <v>4</v>
      </c>
      <c r="BO4" s="22">
        <v>5</v>
      </c>
      <c r="BP4" s="22">
        <v>5</v>
      </c>
      <c r="BQ4" s="20">
        <f t="shared" si="21"/>
        <v>5.4</v>
      </c>
      <c r="BR4" s="22">
        <v>5</v>
      </c>
      <c r="BS4" s="22">
        <v>4</v>
      </c>
      <c r="BT4" s="22">
        <v>6</v>
      </c>
      <c r="BU4" s="22">
        <v>5</v>
      </c>
      <c r="BV4" s="22">
        <v>7</v>
      </c>
      <c r="BW4" s="20">
        <f t="shared" si="22"/>
        <v>5.666666666666667</v>
      </c>
      <c r="BX4" s="22">
        <v>5</v>
      </c>
      <c r="BY4" s="22">
        <v>6</v>
      </c>
      <c r="BZ4" s="22">
        <v>6</v>
      </c>
      <c r="CA4" s="22" t="s">
        <v>78</v>
      </c>
      <c r="CB4" s="33" t="s">
        <v>78</v>
      </c>
      <c r="CC4" s="31">
        <v>4.3</v>
      </c>
      <c r="CD4" s="31">
        <f t="shared" si="23"/>
        <v>4.8</v>
      </c>
      <c r="CE4" s="4">
        <f t="shared" si="24"/>
        <v>0.5</v>
      </c>
      <c r="CF4" s="6" t="str">
        <f t="shared" si="25"/>
        <v>æ</v>
      </c>
      <c r="CG4" s="31">
        <v>5.2500000000000009</v>
      </c>
      <c r="CH4" s="31">
        <f t="shared" si="26"/>
        <v>5.4285714285714288</v>
      </c>
      <c r="CI4" s="10">
        <f t="shared" si="27"/>
        <v>0.17857142857142794</v>
      </c>
      <c r="CJ4" s="11" t="str">
        <f t="shared" si="28"/>
        <v>â</v>
      </c>
      <c r="CK4" s="22" t="s">
        <v>78</v>
      </c>
      <c r="CL4" s="33" t="s">
        <v>78</v>
      </c>
      <c r="CM4" s="22">
        <v>6</v>
      </c>
      <c r="CN4" s="23">
        <v>2</v>
      </c>
      <c r="CO4" s="22">
        <v>6</v>
      </c>
      <c r="CP4" s="22">
        <v>6</v>
      </c>
      <c r="CQ4" s="22">
        <v>4</v>
      </c>
      <c r="CR4" s="22">
        <v>5</v>
      </c>
      <c r="CS4" s="24">
        <f t="shared" si="29"/>
        <v>7.5</v>
      </c>
      <c r="CT4" s="5">
        <f t="shared" si="30"/>
        <v>1</v>
      </c>
      <c r="CU4" s="4" t="str">
        <f t="shared" si="31"/>
        <v>Aut.</v>
      </c>
      <c r="CV4" s="22" t="s">
        <v>78</v>
      </c>
      <c r="CW4" s="33" t="s">
        <v>78</v>
      </c>
      <c r="CX4" s="1">
        <f t="shared" si="32"/>
        <v>5.1100000000000003</v>
      </c>
      <c r="CY4" s="34">
        <f t="shared" si="33"/>
        <v>4</v>
      </c>
      <c r="CZ4" s="35" t="str">
        <f t="shared" si="34"/>
        <v>Very limited</v>
      </c>
      <c r="DA4" s="4">
        <f t="shared" si="35"/>
        <v>4.8</v>
      </c>
      <c r="DB4" s="34">
        <f t="shared" si="36"/>
        <v>4</v>
      </c>
      <c r="DC4" s="35" t="str">
        <f t="shared" si="37"/>
        <v>Moderate autocracies</v>
      </c>
      <c r="DD4" s="10">
        <f t="shared" si="38"/>
        <v>5.43</v>
      </c>
      <c r="DE4" s="34">
        <f t="shared" si="39"/>
        <v>3</v>
      </c>
      <c r="DF4" s="35" t="str">
        <f t="shared" si="40"/>
        <v>Functional flaws</v>
      </c>
      <c r="DG4" s="15">
        <f t="shared" si="41"/>
        <v>4.58</v>
      </c>
      <c r="DH4" s="34">
        <f t="shared" si="42"/>
        <v>3</v>
      </c>
      <c r="DI4" s="35" t="str">
        <f t="shared" si="43"/>
        <v>Moderate</v>
      </c>
      <c r="DJ4" s="20">
        <f t="shared" si="44"/>
        <v>5.4</v>
      </c>
      <c r="DK4" s="34">
        <f t="shared" si="45"/>
        <v>3</v>
      </c>
      <c r="DL4" s="35" t="str">
        <f t="shared" si="46"/>
        <v>Moderate</v>
      </c>
    </row>
    <row r="5" spans="1:116">
      <c r="A5" s="27" t="s">
        <v>103</v>
      </c>
      <c r="B5" s="28">
        <v>5</v>
      </c>
      <c r="C5" s="2">
        <f>IF(D5="-","?",RANK(D5,D2:D130,0))</f>
        <v>97</v>
      </c>
      <c r="D5" s="1">
        <f t="shared" si="0"/>
        <v>4.4400000000000004</v>
      </c>
      <c r="E5" s="4">
        <f t="shared" si="1"/>
        <v>4.55</v>
      </c>
      <c r="F5" s="8">
        <f t="shared" si="2"/>
        <v>7.25</v>
      </c>
      <c r="G5" s="22">
        <v>8</v>
      </c>
      <c r="H5" s="22">
        <v>8</v>
      </c>
      <c r="I5" s="22">
        <v>9</v>
      </c>
      <c r="J5" s="22">
        <v>4</v>
      </c>
      <c r="K5" s="8">
        <f t="shared" si="3"/>
        <v>4</v>
      </c>
      <c r="L5" s="22">
        <v>4</v>
      </c>
      <c r="M5" s="22">
        <v>3</v>
      </c>
      <c r="N5" s="22">
        <v>4</v>
      </c>
      <c r="O5" s="22">
        <v>5</v>
      </c>
      <c r="P5" s="8">
        <f t="shared" si="4"/>
        <v>3.5</v>
      </c>
      <c r="Q5" s="22">
        <v>3</v>
      </c>
      <c r="R5" s="22">
        <v>3</v>
      </c>
      <c r="S5" s="22">
        <v>3</v>
      </c>
      <c r="T5" s="22">
        <v>5</v>
      </c>
      <c r="U5" s="8">
        <f t="shared" si="5"/>
        <v>3</v>
      </c>
      <c r="V5" s="22">
        <v>3</v>
      </c>
      <c r="W5" s="22">
        <v>3</v>
      </c>
      <c r="X5" s="8">
        <f t="shared" si="6"/>
        <v>5</v>
      </c>
      <c r="Y5" s="22">
        <v>6</v>
      </c>
      <c r="Z5" s="22">
        <v>4</v>
      </c>
      <c r="AA5" s="22" t="s">
        <v>100</v>
      </c>
      <c r="AB5" s="22">
        <v>5</v>
      </c>
      <c r="AC5" s="10">
        <f t="shared" si="7"/>
        <v>4.3214285714285712</v>
      </c>
      <c r="AD5" s="13">
        <f t="shared" si="8"/>
        <v>2</v>
      </c>
      <c r="AE5" s="22">
        <v>2</v>
      </c>
      <c r="AF5" s="13">
        <f t="shared" si="9"/>
        <v>3.75</v>
      </c>
      <c r="AG5" s="22">
        <v>4</v>
      </c>
      <c r="AH5" s="22">
        <v>2</v>
      </c>
      <c r="AI5" s="22">
        <v>5</v>
      </c>
      <c r="AJ5" s="22">
        <v>4</v>
      </c>
      <c r="AK5" s="13">
        <f t="shared" si="10"/>
        <v>7</v>
      </c>
      <c r="AL5" s="22">
        <v>7</v>
      </c>
      <c r="AM5" s="22">
        <v>7</v>
      </c>
      <c r="AN5" s="13">
        <f t="shared" si="11"/>
        <v>4</v>
      </c>
      <c r="AO5" s="22">
        <v>4</v>
      </c>
      <c r="AP5" s="22">
        <v>4</v>
      </c>
      <c r="AQ5" s="13">
        <f t="shared" si="12"/>
        <v>3</v>
      </c>
      <c r="AR5" s="22">
        <v>2</v>
      </c>
      <c r="AS5" s="22">
        <v>4</v>
      </c>
      <c r="AT5" s="13">
        <f t="shared" si="13"/>
        <v>7</v>
      </c>
      <c r="AU5" s="22">
        <v>7</v>
      </c>
      <c r="AV5" s="13">
        <f t="shared" si="14"/>
        <v>3.5</v>
      </c>
      <c r="AW5" s="22">
        <v>3</v>
      </c>
      <c r="AX5" s="22">
        <v>4</v>
      </c>
      <c r="AY5" s="16">
        <f>IF(AZ5="-","?",RANK(AZ5,AZ2:AZ130,0))</f>
        <v>96</v>
      </c>
      <c r="AZ5" s="15">
        <f t="shared" si="15"/>
        <v>3.99</v>
      </c>
      <c r="BA5" s="20">
        <f t="shared" si="16"/>
        <v>6.604166666666667</v>
      </c>
      <c r="BB5" s="22">
        <v>6</v>
      </c>
      <c r="BC5" s="22">
        <v>8</v>
      </c>
      <c r="BD5" s="22">
        <v>4</v>
      </c>
      <c r="BE5" s="22">
        <v>7</v>
      </c>
      <c r="BF5" s="22">
        <v>9</v>
      </c>
      <c r="BG5" s="25">
        <f t="shared" si="17"/>
        <v>5.625</v>
      </c>
      <c r="BH5" s="18">
        <f t="shared" si="18"/>
        <v>4.3166666666666664</v>
      </c>
      <c r="BI5" s="20">
        <f t="shared" si="19"/>
        <v>5</v>
      </c>
      <c r="BJ5" s="22">
        <v>5</v>
      </c>
      <c r="BK5" s="22">
        <v>5</v>
      </c>
      <c r="BL5" s="22">
        <v>5</v>
      </c>
      <c r="BM5" s="20">
        <f t="shared" si="20"/>
        <v>3.6666666666666665</v>
      </c>
      <c r="BN5" s="22">
        <v>4</v>
      </c>
      <c r="BO5" s="22">
        <v>5</v>
      </c>
      <c r="BP5" s="22">
        <v>2</v>
      </c>
      <c r="BQ5" s="20">
        <f t="shared" si="21"/>
        <v>3.6</v>
      </c>
      <c r="BR5" s="22">
        <v>5</v>
      </c>
      <c r="BS5" s="22">
        <v>3</v>
      </c>
      <c r="BT5" s="22">
        <v>5</v>
      </c>
      <c r="BU5" s="22">
        <v>3</v>
      </c>
      <c r="BV5" s="22">
        <v>2</v>
      </c>
      <c r="BW5" s="20">
        <f t="shared" si="22"/>
        <v>5</v>
      </c>
      <c r="BX5" s="22">
        <v>4</v>
      </c>
      <c r="BY5" s="22">
        <v>5</v>
      </c>
      <c r="BZ5" s="22">
        <v>6</v>
      </c>
      <c r="CA5" s="22" t="s">
        <v>78</v>
      </c>
      <c r="CB5" s="33" t="s">
        <v>78</v>
      </c>
      <c r="CC5" s="31">
        <v>4.9833333333333343</v>
      </c>
      <c r="CD5" s="31">
        <f t="shared" si="23"/>
        <v>4.55</v>
      </c>
      <c r="CE5" s="4">
        <f t="shared" si="24"/>
        <v>-0.43333333333333446</v>
      </c>
      <c r="CF5" s="6" t="str">
        <f t="shared" si="25"/>
        <v>â</v>
      </c>
      <c r="CG5" s="31">
        <v>4.9642857142857135</v>
      </c>
      <c r="CH5" s="31">
        <f t="shared" si="26"/>
        <v>4.3214285714285712</v>
      </c>
      <c r="CI5" s="10">
        <f t="shared" si="27"/>
        <v>-0.64285714285714235</v>
      </c>
      <c r="CJ5" s="11" t="str">
        <f t="shared" si="28"/>
        <v>è</v>
      </c>
      <c r="CK5" s="22" t="s">
        <v>78</v>
      </c>
      <c r="CL5" s="33" t="s">
        <v>78</v>
      </c>
      <c r="CM5" s="23">
        <v>4</v>
      </c>
      <c r="CN5" s="22">
        <v>3</v>
      </c>
      <c r="CO5" s="22">
        <v>4</v>
      </c>
      <c r="CP5" s="22">
        <v>5</v>
      </c>
      <c r="CQ5" s="22">
        <v>3</v>
      </c>
      <c r="CR5" s="22">
        <v>5</v>
      </c>
      <c r="CS5" s="24">
        <f t="shared" si="29"/>
        <v>6</v>
      </c>
      <c r="CT5" s="5">
        <f t="shared" si="30"/>
        <v>1</v>
      </c>
      <c r="CU5" s="4" t="str">
        <f t="shared" si="31"/>
        <v>Aut.</v>
      </c>
      <c r="CV5" s="22" t="s">
        <v>78</v>
      </c>
      <c r="CW5" s="33" t="s">
        <v>78</v>
      </c>
      <c r="CX5" s="1">
        <f t="shared" si="32"/>
        <v>4.4400000000000004</v>
      </c>
      <c r="CY5" s="34">
        <f t="shared" si="33"/>
        <v>4</v>
      </c>
      <c r="CZ5" s="35" t="str">
        <f t="shared" si="34"/>
        <v>Very limited</v>
      </c>
      <c r="DA5" s="4">
        <f t="shared" si="35"/>
        <v>4.55</v>
      </c>
      <c r="DB5" s="34">
        <f t="shared" si="36"/>
        <v>4</v>
      </c>
      <c r="DC5" s="35" t="str">
        <f t="shared" si="37"/>
        <v>Moderate autocracies</v>
      </c>
      <c r="DD5" s="10">
        <f t="shared" si="38"/>
        <v>4.32</v>
      </c>
      <c r="DE5" s="34">
        <f t="shared" si="39"/>
        <v>4</v>
      </c>
      <c r="DF5" s="35" t="str">
        <f t="shared" si="40"/>
        <v>Poorly functioning</v>
      </c>
      <c r="DG5" s="15">
        <f t="shared" si="41"/>
        <v>3.99</v>
      </c>
      <c r="DH5" s="34">
        <f t="shared" si="42"/>
        <v>4</v>
      </c>
      <c r="DI5" s="35" t="str">
        <f t="shared" si="43"/>
        <v>Weak</v>
      </c>
      <c r="DJ5" s="20">
        <f t="shared" si="44"/>
        <v>6.6</v>
      </c>
      <c r="DK5" s="34">
        <f t="shared" si="45"/>
        <v>2</v>
      </c>
      <c r="DL5" s="35" t="str">
        <f t="shared" si="46"/>
        <v>Substantial</v>
      </c>
    </row>
    <row r="6" spans="1:116">
      <c r="A6" s="27" t="s">
        <v>104</v>
      </c>
      <c r="B6" s="28">
        <v>2</v>
      </c>
      <c r="C6" s="2">
        <f>IF(D6="-","?",RANK(D6,D2:D130,0))</f>
        <v>34</v>
      </c>
      <c r="D6" s="1">
        <f t="shared" si="0"/>
        <v>6.76</v>
      </c>
      <c r="E6" s="4">
        <f t="shared" si="1"/>
        <v>7.55</v>
      </c>
      <c r="F6" s="8">
        <f t="shared" si="2"/>
        <v>9</v>
      </c>
      <c r="G6" s="22">
        <v>8</v>
      </c>
      <c r="H6" s="22">
        <v>10</v>
      </c>
      <c r="I6" s="22">
        <v>10</v>
      </c>
      <c r="J6" s="22">
        <v>8</v>
      </c>
      <c r="K6" s="8">
        <f t="shared" si="3"/>
        <v>8.75</v>
      </c>
      <c r="L6" s="22">
        <v>9</v>
      </c>
      <c r="M6" s="22">
        <v>8</v>
      </c>
      <c r="N6" s="22">
        <v>10</v>
      </c>
      <c r="O6" s="22">
        <v>8</v>
      </c>
      <c r="P6" s="8">
        <f t="shared" si="4"/>
        <v>5.75</v>
      </c>
      <c r="Q6" s="22">
        <v>5</v>
      </c>
      <c r="R6" s="22">
        <v>6</v>
      </c>
      <c r="S6" s="22">
        <v>5</v>
      </c>
      <c r="T6" s="22">
        <v>7</v>
      </c>
      <c r="U6" s="8">
        <f t="shared" si="5"/>
        <v>7</v>
      </c>
      <c r="V6" s="22">
        <v>6</v>
      </c>
      <c r="W6" s="22">
        <v>8</v>
      </c>
      <c r="X6" s="8">
        <f t="shared" si="6"/>
        <v>7.25</v>
      </c>
      <c r="Y6" s="22">
        <v>6</v>
      </c>
      <c r="Z6" s="22">
        <v>7</v>
      </c>
      <c r="AA6" s="22">
        <v>9</v>
      </c>
      <c r="AB6" s="22">
        <v>7</v>
      </c>
      <c r="AC6" s="10">
        <f t="shared" si="7"/>
        <v>5.9642857142857144</v>
      </c>
      <c r="AD6" s="13">
        <f t="shared" si="8"/>
        <v>7</v>
      </c>
      <c r="AE6" s="22">
        <v>7</v>
      </c>
      <c r="AF6" s="13">
        <f t="shared" si="9"/>
        <v>5.25</v>
      </c>
      <c r="AG6" s="22">
        <v>6</v>
      </c>
      <c r="AH6" s="22">
        <v>5</v>
      </c>
      <c r="AI6" s="22">
        <v>4</v>
      </c>
      <c r="AJ6" s="22">
        <v>6</v>
      </c>
      <c r="AK6" s="13">
        <f t="shared" si="10"/>
        <v>5</v>
      </c>
      <c r="AL6" s="22">
        <v>4</v>
      </c>
      <c r="AM6" s="22">
        <v>6</v>
      </c>
      <c r="AN6" s="13">
        <f t="shared" si="11"/>
        <v>6.5</v>
      </c>
      <c r="AO6" s="22">
        <v>6</v>
      </c>
      <c r="AP6" s="22">
        <v>7</v>
      </c>
      <c r="AQ6" s="13">
        <f t="shared" si="12"/>
        <v>6.5</v>
      </c>
      <c r="AR6" s="22">
        <v>6</v>
      </c>
      <c r="AS6" s="22">
        <v>7</v>
      </c>
      <c r="AT6" s="13">
        <f t="shared" si="13"/>
        <v>6</v>
      </c>
      <c r="AU6" s="22">
        <v>6</v>
      </c>
      <c r="AV6" s="13">
        <f t="shared" si="14"/>
        <v>5.5</v>
      </c>
      <c r="AW6" s="22">
        <v>5</v>
      </c>
      <c r="AX6" s="22">
        <v>6</v>
      </c>
      <c r="AY6" s="16">
        <f>IF(AZ6="-","?",RANK(AZ6,AZ2:AZ130,0))</f>
        <v>63</v>
      </c>
      <c r="AZ6" s="15">
        <f t="shared" si="15"/>
        <v>4.99</v>
      </c>
      <c r="BA6" s="20">
        <f t="shared" si="16"/>
        <v>2.9375</v>
      </c>
      <c r="BB6" s="22">
        <v>4</v>
      </c>
      <c r="BC6" s="22">
        <v>4</v>
      </c>
      <c r="BD6" s="22">
        <v>4</v>
      </c>
      <c r="BE6" s="22">
        <v>1</v>
      </c>
      <c r="BF6" s="22">
        <v>1</v>
      </c>
      <c r="BG6" s="25">
        <f t="shared" si="17"/>
        <v>3.625</v>
      </c>
      <c r="BH6" s="18">
        <f t="shared" si="18"/>
        <v>5.916666666666667</v>
      </c>
      <c r="BI6" s="20">
        <f t="shared" si="19"/>
        <v>5.666666666666667</v>
      </c>
      <c r="BJ6" s="22">
        <v>6</v>
      </c>
      <c r="BK6" s="22">
        <v>6</v>
      </c>
      <c r="BL6" s="22">
        <v>5</v>
      </c>
      <c r="BM6" s="20">
        <f t="shared" si="20"/>
        <v>5</v>
      </c>
      <c r="BN6" s="22">
        <v>5</v>
      </c>
      <c r="BO6" s="22">
        <v>5</v>
      </c>
      <c r="BP6" s="22">
        <v>5</v>
      </c>
      <c r="BQ6" s="20">
        <f t="shared" si="21"/>
        <v>7</v>
      </c>
      <c r="BR6" s="22">
        <v>8</v>
      </c>
      <c r="BS6" s="22">
        <v>8</v>
      </c>
      <c r="BT6" s="22">
        <v>6</v>
      </c>
      <c r="BU6" s="22">
        <v>6</v>
      </c>
      <c r="BV6" s="22">
        <v>7</v>
      </c>
      <c r="BW6" s="20">
        <f t="shared" si="22"/>
        <v>6</v>
      </c>
      <c r="BX6" s="22">
        <v>6</v>
      </c>
      <c r="BY6" s="22">
        <v>4</v>
      </c>
      <c r="BZ6" s="22">
        <v>8</v>
      </c>
      <c r="CA6" s="22" t="s">
        <v>78</v>
      </c>
      <c r="CB6" s="33" t="s">
        <v>78</v>
      </c>
      <c r="CC6" s="31">
        <v>7.55</v>
      </c>
      <c r="CD6" s="31">
        <f t="shared" si="23"/>
        <v>7.55</v>
      </c>
      <c r="CE6" s="4">
        <f t="shared" si="24"/>
        <v>0</v>
      </c>
      <c r="CF6" s="6" t="str">
        <f t="shared" si="25"/>
        <v>â</v>
      </c>
      <c r="CG6" s="31">
        <v>6.3571428571428568</v>
      </c>
      <c r="CH6" s="31">
        <f t="shared" si="26"/>
        <v>5.9642857142857144</v>
      </c>
      <c r="CI6" s="10">
        <f t="shared" si="27"/>
        <v>-0.39285714285714235</v>
      </c>
      <c r="CJ6" s="11" t="str">
        <f t="shared" si="28"/>
        <v>â</v>
      </c>
      <c r="CK6" s="22" t="s">
        <v>78</v>
      </c>
      <c r="CL6" s="33" t="s">
        <v>78</v>
      </c>
      <c r="CM6" s="22">
        <v>9</v>
      </c>
      <c r="CN6" s="22">
        <v>8</v>
      </c>
      <c r="CO6" s="22">
        <v>10</v>
      </c>
      <c r="CP6" s="22">
        <v>8</v>
      </c>
      <c r="CQ6" s="22">
        <v>5</v>
      </c>
      <c r="CR6" s="22">
        <v>7</v>
      </c>
      <c r="CS6" s="24">
        <f t="shared" si="29"/>
        <v>8</v>
      </c>
      <c r="CT6" s="5">
        <f t="shared" si="30"/>
        <v>0</v>
      </c>
      <c r="CU6" s="4" t="str">
        <f t="shared" si="31"/>
        <v>Dem.</v>
      </c>
      <c r="CV6" s="22" t="s">
        <v>78</v>
      </c>
      <c r="CW6" s="33" t="s">
        <v>78</v>
      </c>
      <c r="CX6" s="1">
        <f t="shared" si="32"/>
        <v>6.76</v>
      </c>
      <c r="CY6" s="34">
        <f t="shared" si="33"/>
        <v>3</v>
      </c>
      <c r="CZ6" s="35" t="str">
        <f t="shared" si="34"/>
        <v>Limited</v>
      </c>
      <c r="DA6" s="4">
        <f t="shared" si="35"/>
        <v>7.55</v>
      </c>
      <c r="DB6" s="34">
        <f t="shared" si="36"/>
        <v>2</v>
      </c>
      <c r="DC6" s="35" t="str">
        <f t="shared" si="37"/>
        <v>Defective democracies</v>
      </c>
      <c r="DD6" s="10">
        <f t="shared" si="38"/>
        <v>5.96</v>
      </c>
      <c r="DE6" s="34">
        <f t="shared" si="39"/>
        <v>3</v>
      </c>
      <c r="DF6" s="35" t="str">
        <f t="shared" si="40"/>
        <v>Functional flaws</v>
      </c>
      <c r="DG6" s="15">
        <f t="shared" si="41"/>
        <v>4.99</v>
      </c>
      <c r="DH6" s="34">
        <f t="shared" si="42"/>
        <v>3</v>
      </c>
      <c r="DI6" s="35" t="str">
        <f t="shared" si="43"/>
        <v>Moderate</v>
      </c>
      <c r="DJ6" s="20">
        <f t="shared" si="44"/>
        <v>2.9</v>
      </c>
      <c r="DK6" s="34">
        <f t="shared" si="45"/>
        <v>4</v>
      </c>
      <c r="DL6" s="35" t="str">
        <f t="shared" si="46"/>
        <v>Minor</v>
      </c>
    </row>
    <row r="7" spans="1:116">
      <c r="A7" s="27" t="s">
        <v>105</v>
      </c>
      <c r="B7" s="28">
        <v>6</v>
      </c>
      <c r="C7" s="2">
        <f>IF(D7="-","?",RANK(D7,D2:D130,0))</f>
        <v>62</v>
      </c>
      <c r="D7" s="1">
        <f t="shared" si="0"/>
        <v>5.71</v>
      </c>
      <c r="E7" s="4">
        <f t="shared" si="1"/>
        <v>5.35</v>
      </c>
      <c r="F7" s="8">
        <f t="shared" si="2"/>
        <v>8.5</v>
      </c>
      <c r="G7" s="22">
        <v>9</v>
      </c>
      <c r="H7" s="22">
        <v>9</v>
      </c>
      <c r="I7" s="22">
        <v>9</v>
      </c>
      <c r="J7" s="22">
        <v>7</v>
      </c>
      <c r="K7" s="8">
        <f t="shared" si="3"/>
        <v>4.5</v>
      </c>
      <c r="L7" s="22">
        <v>5</v>
      </c>
      <c r="M7" s="22">
        <v>2</v>
      </c>
      <c r="N7" s="22">
        <v>6</v>
      </c>
      <c r="O7" s="22">
        <v>5</v>
      </c>
      <c r="P7" s="8">
        <f t="shared" si="4"/>
        <v>4.75</v>
      </c>
      <c r="Q7" s="22">
        <v>4</v>
      </c>
      <c r="R7" s="22">
        <v>4</v>
      </c>
      <c r="S7" s="22">
        <v>5</v>
      </c>
      <c r="T7" s="22">
        <v>6</v>
      </c>
      <c r="U7" s="8">
        <f t="shared" si="5"/>
        <v>3</v>
      </c>
      <c r="V7" s="22">
        <v>3</v>
      </c>
      <c r="W7" s="22">
        <v>3</v>
      </c>
      <c r="X7" s="8">
        <f t="shared" si="6"/>
        <v>6</v>
      </c>
      <c r="Y7" s="22">
        <v>6</v>
      </c>
      <c r="Z7" s="22">
        <v>6</v>
      </c>
      <c r="AA7" s="22" t="s">
        <v>100</v>
      </c>
      <c r="AB7" s="22">
        <v>6</v>
      </c>
      <c r="AC7" s="10">
        <f t="shared" si="7"/>
        <v>6.0714285714285712</v>
      </c>
      <c r="AD7" s="13">
        <f t="shared" si="8"/>
        <v>4</v>
      </c>
      <c r="AE7" s="22">
        <v>4</v>
      </c>
      <c r="AF7" s="13">
        <f t="shared" si="9"/>
        <v>6.5</v>
      </c>
      <c r="AG7" s="22">
        <v>7</v>
      </c>
      <c r="AH7" s="22">
        <v>4</v>
      </c>
      <c r="AI7" s="22">
        <v>9</v>
      </c>
      <c r="AJ7" s="22">
        <v>6</v>
      </c>
      <c r="AK7" s="13">
        <f t="shared" si="10"/>
        <v>7</v>
      </c>
      <c r="AL7" s="22">
        <v>8</v>
      </c>
      <c r="AM7" s="22">
        <v>6</v>
      </c>
      <c r="AN7" s="13">
        <f t="shared" si="11"/>
        <v>8</v>
      </c>
      <c r="AO7" s="22">
        <v>8</v>
      </c>
      <c r="AP7" s="22">
        <v>8</v>
      </c>
      <c r="AQ7" s="13">
        <f t="shared" si="12"/>
        <v>5.5</v>
      </c>
      <c r="AR7" s="22">
        <v>6</v>
      </c>
      <c r="AS7" s="22">
        <v>5</v>
      </c>
      <c r="AT7" s="13">
        <f t="shared" si="13"/>
        <v>6</v>
      </c>
      <c r="AU7" s="22">
        <v>6</v>
      </c>
      <c r="AV7" s="13">
        <f t="shared" si="14"/>
        <v>5.5</v>
      </c>
      <c r="AW7" s="22">
        <v>6</v>
      </c>
      <c r="AX7" s="22">
        <v>5</v>
      </c>
      <c r="AY7" s="16">
        <f>IF(AZ7="-","?",RANK(AZ7,AZ2:AZ130,0))</f>
        <v>69</v>
      </c>
      <c r="AZ7" s="15">
        <f t="shared" si="15"/>
        <v>4.84</v>
      </c>
      <c r="BA7" s="20">
        <f t="shared" si="16"/>
        <v>4.229166666666667</v>
      </c>
      <c r="BB7" s="22">
        <v>6</v>
      </c>
      <c r="BC7" s="22">
        <v>5</v>
      </c>
      <c r="BD7" s="22">
        <v>3</v>
      </c>
      <c r="BE7" s="22">
        <v>6</v>
      </c>
      <c r="BF7" s="22">
        <v>1</v>
      </c>
      <c r="BG7" s="25">
        <f t="shared" si="17"/>
        <v>4.375</v>
      </c>
      <c r="BH7" s="18">
        <f t="shared" si="18"/>
        <v>5.55</v>
      </c>
      <c r="BI7" s="20">
        <f t="shared" si="19"/>
        <v>4.666666666666667</v>
      </c>
      <c r="BJ7" s="22">
        <v>5</v>
      </c>
      <c r="BK7" s="22">
        <v>5</v>
      </c>
      <c r="BL7" s="22">
        <v>4</v>
      </c>
      <c r="BM7" s="20">
        <f t="shared" si="20"/>
        <v>5.333333333333333</v>
      </c>
      <c r="BN7" s="22">
        <v>6</v>
      </c>
      <c r="BO7" s="22">
        <v>5</v>
      </c>
      <c r="BP7" s="22">
        <v>5</v>
      </c>
      <c r="BQ7" s="20">
        <f t="shared" si="21"/>
        <v>5.2</v>
      </c>
      <c r="BR7" s="22">
        <v>6</v>
      </c>
      <c r="BS7" s="22">
        <v>6</v>
      </c>
      <c r="BT7" s="22">
        <v>5</v>
      </c>
      <c r="BU7" s="22">
        <v>5</v>
      </c>
      <c r="BV7" s="22">
        <v>4</v>
      </c>
      <c r="BW7" s="20">
        <f t="shared" si="22"/>
        <v>7</v>
      </c>
      <c r="BX7" s="22">
        <v>7</v>
      </c>
      <c r="BY7" s="22">
        <v>7</v>
      </c>
      <c r="BZ7" s="22">
        <v>7</v>
      </c>
      <c r="CA7" s="22" t="s">
        <v>78</v>
      </c>
      <c r="CB7" s="33" t="s">
        <v>78</v>
      </c>
      <c r="CC7" s="31">
        <v>5.25</v>
      </c>
      <c r="CD7" s="31">
        <f t="shared" si="23"/>
        <v>5.35</v>
      </c>
      <c r="CE7" s="4">
        <f t="shared" si="24"/>
        <v>9.9999999999999645E-2</v>
      </c>
      <c r="CF7" s="6" t="str">
        <f t="shared" si="25"/>
        <v>â</v>
      </c>
      <c r="CG7" s="31">
        <v>5.9285714285714288</v>
      </c>
      <c r="CH7" s="31">
        <f t="shared" si="26"/>
        <v>6.0714285714285712</v>
      </c>
      <c r="CI7" s="10">
        <f t="shared" si="27"/>
        <v>0.14285714285714235</v>
      </c>
      <c r="CJ7" s="11" t="str">
        <f t="shared" si="28"/>
        <v>â</v>
      </c>
      <c r="CK7" s="22" t="s">
        <v>78</v>
      </c>
      <c r="CL7" s="33" t="s">
        <v>78</v>
      </c>
      <c r="CM7" s="23">
        <v>5</v>
      </c>
      <c r="CN7" s="23">
        <v>2</v>
      </c>
      <c r="CO7" s="22">
        <v>6</v>
      </c>
      <c r="CP7" s="22">
        <v>5</v>
      </c>
      <c r="CQ7" s="22">
        <v>4</v>
      </c>
      <c r="CR7" s="22">
        <v>6</v>
      </c>
      <c r="CS7" s="24">
        <f t="shared" si="29"/>
        <v>8</v>
      </c>
      <c r="CT7" s="5">
        <f t="shared" si="30"/>
        <v>2</v>
      </c>
      <c r="CU7" s="4" t="str">
        <f t="shared" si="31"/>
        <v>Aut.</v>
      </c>
      <c r="CV7" s="22" t="s">
        <v>78</v>
      </c>
      <c r="CW7" s="33" t="s">
        <v>78</v>
      </c>
      <c r="CX7" s="1">
        <f t="shared" si="32"/>
        <v>5.71</v>
      </c>
      <c r="CY7" s="34">
        <f t="shared" si="33"/>
        <v>3</v>
      </c>
      <c r="CZ7" s="35" t="str">
        <f t="shared" si="34"/>
        <v>Limited</v>
      </c>
      <c r="DA7" s="4">
        <f t="shared" si="35"/>
        <v>5.35</v>
      </c>
      <c r="DB7" s="34">
        <f t="shared" si="36"/>
        <v>4</v>
      </c>
      <c r="DC7" s="35" t="str">
        <f t="shared" si="37"/>
        <v>Moderate autocracies</v>
      </c>
      <c r="DD7" s="10">
        <f t="shared" si="38"/>
        <v>6.07</v>
      </c>
      <c r="DE7" s="34">
        <f t="shared" si="39"/>
        <v>3</v>
      </c>
      <c r="DF7" s="35" t="str">
        <f t="shared" si="40"/>
        <v>Functional flaws</v>
      </c>
      <c r="DG7" s="15">
        <f t="shared" si="41"/>
        <v>4.84</v>
      </c>
      <c r="DH7" s="34">
        <f t="shared" si="42"/>
        <v>3</v>
      </c>
      <c r="DI7" s="35" t="str">
        <f t="shared" si="43"/>
        <v>Moderate</v>
      </c>
      <c r="DJ7" s="20">
        <f t="shared" si="44"/>
        <v>4.2</v>
      </c>
      <c r="DK7" s="34">
        <f t="shared" si="45"/>
        <v>4</v>
      </c>
      <c r="DL7" s="35" t="str">
        <f t="shared" si="46"/>
        <v>Minor</v>
      </c>
    </row>
    <row r="8" spans="1:116">
      <c r="A8" s="27" t="s">
        <v>106</v>
      </c>
      <c r="B8" s="28">
        <v>6</v>
      </c>
      <c r="C8" s="2">
        <f>IF(D8="-","?",RANK(D8,D2:D130,0))</f>
        <v>88</v>
      </c>
      <c r="D8" s="1">
        <f t="shared" si="0"/>
        <v>4.71</v>
      </c>
      <c r="E8" s="4">
        <f t="shared" si="1"/>
        <v>3.9166666666666665</v>
      </c>
      <c r="F8" s="8">
        <f t="shared" si="2"/>
        <v>7.5</v>
      </c>
      <c r="G8" s="22">
        <v>7</v>
      </c>
      <c r="H8" s="22">
        <v>7</v>
      </c>
      <c r="I8" s="22">
        <v>9</v>
      </c>
      <c r="J8" s="22">
        <v>7</v>
      </c>
      <c r="K8" s="8">
        <f t="shared" si="3"/>
        <v>3</v>
      </c>
      <c r="L8" s="22">
        <v>3</v>
      </c>
      <c r="M8" s="22">
        <v>2</v>
      </c>
      <c r="N8" s="22">
        <v>4</v>
      </c>
      <c r="O8" s="22">
        <v>3</v>
      </c>
      <c r="P8" s="8">
        <f t="shared" si="4"/>
        <v>3.75</v>
      </c>
      <c r="Q8" s="22">
        <v>3</v>
      </c>
      <c r="R8" s="22">
        <v>4</v>
      </c>
      <c r="S8" s="22">
        <v>4</v>
      </c>
      <c r="T8" s="22">
        <v>4</v>
      </c>
      <c r="U8" s="8">
        <f t="shared" si="5"/>
        <v>2</v>
      </c>
      <c r="V8" s="22">
        <v>2</v>
      </c>
      <c r="W8" s="22">
        <v>2</v>
      </c>
      <c r="X8" s="8">
        <f t="shared" si="6"/>
        <v>3.3333333333333335</v>
      </c>
      <c r="Y8" s="22">
        <v>3</v>
      </c>
      <c r="Z8" s="22">
        <v>4</v>
      </c>
      <c r="AA8" s="22" t="s">
        <v>100</v>
      </c>
      <c r="AB8" s="22">
        <v>3</v>
      </c>
      <c r="AC8" s="10">
        <f t="shared" si="7"/>
        <v>5.5</v>
      </c>
      <c r="AD8" s="13">
        <f t="shared" si="8"/>
        <v>5</v>
      </c>
      <c r="AE8" s="22">
        <v>5</v>
      </c>
      <c r="AF8" s="13">
        <f t="shared" si="9"/>
        <v>4.5</v>
      </c>
      <c r="AG8" s="22">
        <v>4</v>
      </c>
      <c r="AH8" s="22">
        <v>3</v>
      </c>
      <c r="AI8" s="22">
        <v>5</v>
      </c>
      <c r="AJ8" s="22">
        <v>6</v>
      </c>
      <c r="AK8" s="13">
        <f t="shared" si="10"/>
        <v>6.5</v>
      </c>
      <c r="AL8" s="22">
        <v>7</v>
      </c>
      <c r="AM8" s="22">
        <v>6</v>
      </c>
      <c r="AN8" s="13">
        <f t="shared" si="11"/>
        <v>5.5</v>
      </c>
      <c r="AO8" s="22">
        <v>4</v>
      </c>
      <c r="AP8" s="22">
        <v>7</v>
      </c>
      <c r="AQ8" s="13">
        <f t="shared" si="12"/>
        <v>6</v>
      </c>
      <c r="AR8" s="22">
        <v>6</v>
      </c>
      <c r="AS8" s="22">
        <v>6</v>
      </c>
      <c r="AT8" s="13">
        <f t="shared" si="13"/>
        <v>6</v>
      </c>
      <c r="AU8" s="22">
        <v>6</v>
      </c>
      <c r="AV8" s="13">
        <f t="shared" si="14"/>
        <v>5</v>
      </c>
      <c r="AW8" s="22">
        <v>6</v>
      </c>
      <c r="AX8" s="22">
        <v>4</v>
      </c>
      <c r="AY8" s="16">
        <f>IF(AZ8="-","?",RANK(AZ8,AZ2:AZ130,0))</f>
        <v>100</v>
      </c>
      <c r="AZ8" s="15">
        <f t="shared" si="15"/>
        <v>3.95</v>
      </c>
      <c r="BA8" s="20">
        <f t="shared" si="16"/>
        <v>4.895833333333333</v>
      </c>
      <c r="BB8" s="22">
        <v>6</v>
      </c>
      <c r="BC8" s="22">
        <v>7</v>
      </c>
      <c r="BD8" s="22">
        <v>4</v>
      </c>
      <c r="BE8" s="22">
        <v>4</v>
      </c>
      <c r="BF8" s="22">
        <v>3</v>
      </c>
      <c r="BG8" s="25">
        <f t="shared" si="17"/>
        <v>5.375</v>
      </c>
      <c r="BH8" s="18">
        <f t="shared" si="18"/>
        <v>4.4499999999999993</v>
      </c>
      <c r="BI8" s="20">
        <f t="shared" si="19"/>
        <v>4.333333333333333</v>
      </c>
      <c r="BJ8" s="22">
        <v>5</v>
      </c>
      <c r="BK8" s="22">
        <v>4</v>
      </c>
      <c r="BL8" s="22">
        <v>4</v>
      </c>
      <c r="BM8" s="20">
        <f t="shared" si="20"/>
        <v>3.3333333333333335</v>
      </c>
      <c r="BN8" s="22">
        <v>4</v>
      </c>
      <c r="BO8" s="22">
        <v>3</v>
      </c>
      <c r="BP8" s="22">
        <v>3</v>
      </c>
      <c r="BQ8" s="20">
        <f t="shared" si="21"/>
        <v>3.8</v>
      </c>
      <c r="BR8" s="22">
        <v>6</v>
      </c>
      <c r="BS8" s="22">
        <v>3</v>
      </c>
      <c r="BT8" s="22">
        <v>4</v>
      </c>
      <c r="BU8" s="22">
        <v>3</v>
      </c>
      <c r="BV8" s="22">
        <v>3</v>
      </c>
      <c r="BW8" s="20">
        <f t="shared" si="22"/>
        <v>6.333333333333333</v>
      </c>
      <c r="BX8" s="22">
        <v>6</v>
      </c>
      <c r="BY8" s="22">
        <v>7</v>
      </c>
      <c r="BZ8" s="22">
        <v>6</v>
      </c>
      <c r="CA8" s="22" t="s">
        <v>78</v>
      </c>
      <c r="CB8" s="33" t="s">
        <v>78</v>
      </c>
      <c r="CC8" s="31">
        <v>4.0166666666666666</v>
      </c>
      <c r="CD8" s="31">
        <f t="shared" si="23"/>
        <v>3.9166666666666665</v>
      </c>
      <c r="CE8" s="4">
        <f t="shared" si="24"/>
        <v>-0.10000000000000009</v>
      </c>
      <c r="CF8" s="6" t="str">
        <f t="shared" si="25"/>
        <v>â</v>
      </c>
      <c r="CG8" s="31">
        <v>5.6785714285714279</v>
      </c>
      <c r="CH8" s="31">
        <f t="shared" si="26"/>
        <v>5.5</v>
      </c>
      <c r="CI8" s="10">
        <f t="shared" si="27"/>
        <v>-0.17857142857142794</v>
      </c>
      <c r="CJ8" s="11" t="str">
        <f t="shared" si="28"/>
        <v>â</v>
      </c>
      <c r="CK8" s="22" t="s">
        <v>78</v>
      </c>
      <c r="CL8" s="33" t="s">
        <v>78</v>
      </c>
      <c r="CM8" s="23">
        <v>3</v>
      </c>
      <c r="CN8" s="23">
        <v>2</v>
      </c>
      <c r="CO8" s="22">
        <v>4</v>
      </c>
      <c r="CP8" s="22">
        <v>3</v>
      </c>
      <c r="CQ8" s="22">
        <v>3</v>
      </c>
      <c r="CR8" s="22">
        <v>4</v>
      </c>
      <c r="CS8" s="24">
        <f t="shared" si="29"/>
        <v>7</v>
      </c>
      <c r="CT8" s="5">
        <f t="shared" si="30"/>
        <v>2</v>
      </c>
      <c r="CU8" s="4" t="str">
        <f t="shared" si="31"/>
        <v>Aut.</v>
      </c>
      <c r="CV8" s="22" t="s">
        <v>78</v>
      </c>
      <c r="CW8" s="33" t="s">
        <v>78</v>
      </c>
      <c r="CX8" s="1">
        <f t="shared" si="32"/>
        <v>4.71</v>
      </c>
      <c r="CY8" s="34">
        <f t="shared" si="33"/>
        <v>4</v>
      </c>
      <c r="CZ8" s="35" t="str">
        <f t="shared" si="34"/>
        <v>Very limited</v>
      </c>
      <c r="DA8" s="4">
        <f t="shared" si="35"/>
        <v>3.92</v>
      </c>
      <c r="DB8" s="34">
        <f t="shared" si="36"/>
        <v>5</v>
      </c>
      <c r="DC8" s="35" t="str">
        <f t="shared" si="37"/>
        <v>Hard-line autocracies</v>
      </c>
      <c r="DD8" s="10">
        <f t="shared" si="38"/>
        <v>5.5</v>
      </c>
      <c r="DE8" s="34">
        <f t="shared" si="39"/>
        <v>3</v>
      </c>
      <c r="DF8" s="35" t="str">
        <f t="shared" si="40"/>
        <v>Functional flaws</v>
      </c>
      <c r="DG8" s="15">
        <f t="shared" si="41"/>
        <v>3.95</v>
      </c>
      <c r="DH8" s="34">
        <f t="shared" si="42"/>
        <v>4</v>
      </c>
      <c r="DI8" s="35" t="str">
        <f t="shared" si="43"/>
        <v>Weak</v>
      </c>
      <c r="DJ8" s="20">
        <f t="shared" si="44"/>
        <v>4.9000000000000004</v>
      </c>
      <c r="DK8" s="34">
        <f t="shared" si="45"/>
        <v>3</v>
      </c>
      <c r="DL8" s="35" t="str">
        <f t="shared" si="46"/>
        <v>Moderate</v>
      </c>
    </row>
    <row r="9" spans="1:116">
      <c r="A9" s="27" t="s">
        <v>107</v>
      </c>
      <c r="B9" s="28">
        <v>4</v>
      </c>
      <c r="C9" s="2">
        <f>IF(D9="-","?",RANK(D9,D2:D130,0))</f>
        <v>75</v>
      </c>
      <c r="D9" s="1">
        <f t="shared" si="0"/>
        <v>5.34</v>
      </c>
      <c r="E9" s="4">
        <f t="shared" si="1"/>
        <v>3.65</v>
      </c>
      <c r="F9" s="8">
        <f t="shared" si="2"/>
        <v>6.75</v>
      </c>
      <c r="G9" s="22">
        <v>7</v>
      </c>
      <c r="H9" s="22">
        <v>6</v>
      </c>
      <c r="I9" s="22">
        <v>6</v>
      </c>
      <c r="J9" s="22">
        <v>8</v>
      </c>
      <c r="K9" s="8">
        <f t="shared" si="3"/>
        <v>2.5</v>
      </c>
      <c r="L9" s="22">
        <v>3</v>
      </c>
      <c r="M9" s="22">
        <v>1</v>
      </c>
      <c r="N9" s="22">
        <v>3</v>
      </c>
      <c r="O9" s="22">
        <v>3</v>
      </c>
      <c r="P9" s="8">
        <f t="shared" si="4"/>
        <v>4</v>
      </c>
      <c r="Q9" s="22">
        <v>4</v>
      </c>
      <c r="R9" s="22">
        <v>4</v>
      </c>
      <c r="S9" s="22">
        <v>4</v>
      </c>
      <c r="T9" s="22">
        <v>4</v>
      </c>
      <c r="U9" s="8">
        <f t="shared" si="5"/>
        <v>1</v>
      </c>
      <c r="V9" s="22">
        <v>1</v>
      </c>
      <c r="W9" s="22">
        <v>1</v>
      </c>
      <c r="X9" s="8">
        <f t="shared" si="6"/>
        <v>4</v>
      </c>
      <c r="Y9" s="22">
        <v>3</v>
      </c>
      <c r="Z9" s="22">
        <v>6</v>
      </c>
      <c r="AA9" s="22" t="s">
        <v>100</v>
      </c>
      <c r="AB9" s="22">
        <v>3</v>
      </c>
      <c r="AC9" s="10">
        <f t="shared" si="7"/>
        <v>7.0357142857142856</v>
      </c>
      <c r="AD9" s="13">
        <f t="shared" si="8"/>
        <v>6</v>
      </c>
      <c r="AE9" s="22">
        <v>6</v>
      </c>
      <c r="AF9" s="13">
        <f t="shared" si="9"/>
        <v>7.75</v>
      </c>
      <c r="AG9" s="22">
        <v>8</v>
      </c>
      <c r="AH9" s="22">
        <v>5</v>
      </c>
      <c r="AI9" s="22">
        <v>8</v>
      </c>
      <c r="AJ9" s="22">
        <v>10</v>
      </c>
      <c r="AK9" s="13">
        <f t="shared" si="10"/>
        <v>8</v>
      </c>
      <c r="AL9" s="22">
        <v>8</v>
      </c>
      <c r="AM9" s="22">
        <v>8</v>
      </c>
      <c r="AN9" s="13">
        <f t="shared" si="11"/>
        <v>7.5</v>
      </c>
      <c r="AO9" s="22">
        <v>8</v>
      </c>
      <c r="AP9" s="22">
        <v>7</v>
      </c>
      <c r="AQ9" s="13">
        <f t="shared" si="12"/>
        <v>6</v>
      </c>
      <c r="AR9" s="22">
        <v>8</v>
      </c>
      <c r="AS9" s="22">
        <v>4</v>
      </c>
      <c r="AT9" s="13">
        <f t="shared" si="13"/>
        <v>8</v>
      </c>
      <c r="AU9" s="22">
        <v>8</v>
      </c>
      <c r="AV9" s="13">
        <f t="shared" si="14"/>
        <v>6</v>
      </c>
      <c r="AW9" s="22">
        <v>5</v>
      </c>
      <c r="AX9" s="22">
        <v>7</v>
      </c>
      <c r="AY9" s="16">
        <f>IF(AZ9="-","?",RANK(AZ9,AZ2:AZ130,0))</f>
        <v>99</v>
      </c>
      <c r="AZ9" s="15">
        <f t="shared" si="15"/>
        <v>3.96</v>
      </c>
      <c r="BA9" s="20">
        <f t="shared" si="16"/>
        <v>4.4375</v>
      </c>
      <c r="BB9" s="22">
        <v>4</v>
      </c>
      <c r="BC9" s="22">
        <v>5</v>
      </c>
      <c r="BD9" s="22">
        <v>8</v>
      </c>
      <c r="BE9" s="22">
        <v>1</v>
      </c>
      <c r="BF9" s="22">
        <v>3</v>
      </c>
      <c r="BG9" s="25">
        <f t="shared" si="17"/>
        <v>5.625</v>
      </c>
      <c r="BH9" s="18">
        <f t="shared" si="18"/>
        <v>4.5166666666666666</v>
      </c>
      <c r="BI9" s="20">
        <f t="shared" si="19"/>
        <v>3.6666666666666665</v>
      </c>
      <c r="BJ9" s="22">
        <v>4</v>
      </c>
      <c r="BK9" s="22">
        <v>4</v>
      </c>
      <c r="BL9" s="22">
        <v>3</v>
      </c>
      <c r="BM9" s="20">
        <f t="shared" si="20"/>
        <v>4.666666666666667</v>
      </c>
      <c r="BN9" s="22">
        <v>4</v>
      </c>
      <c r="BO9" s="22">
        <v>5</v>
      </c>
      <c r="BP9" s="22">
        <v>5</v>
      </c>
      <c r="BQ9" s="20">
        <f t="shared" si="21"/>
        <v>3.4</v>
      </c>
      <c r="BR9" s="22">
        <v>5</v>
      </c>
      <c r="BS9" s="22">
        <v>3</v>
      </c>
      <c r="BT9" s="22">
        <v>2</v>
      </c>
      <c r="BU9" s="22">
        <v>4</v>
      </c>
      <c r="BV9" s="22">
        <v>3</v>
      </c>
      <c r="BW9" s="20">
        <f t="shared" si="22"/>
        <v>6.333333333333333</v>
      </c>
      <c r="BX9" s="22">
        <v>5</v>
      </c>
      <c r="BY9" s="22">
        <v>6</v>
      </c>
      <c r="BZ9" s="22">
        <v>8</v>
      </c>
      <c r="CA9" s="22" t="s">
        <v>78</v>
      </c>
      <c r="CB9" s="33" t="s">
        <v>78</v>
      </c>
      <c r="CC9" s="31">
        <v>4.3499999999999996</v>
      </c>
      <c r="CD9" s="31">
        <f t="shared" si="23"/>
        <v>3.65</v>
      </c>
      <c r="CE9" s="4">
        <f t="shared" si="24"/>
        <v>-0.69999999999999973</v>
      </c>
      <c r="CF9" s="6" t="str">
        <f t="shared" si="25"/>
        <v>è</v>
      </c>
      <c r="CG9" s="31">
        <v>7.4285714285714288</v>
      </c>
      <c r="CH9" s="31">
        <f t="shared" si="26"/>
        <v>7.0357142857142856</v>
      </c>
      <c r="CI9" s="10">
        <f t="shared" si="27"/>
        <v>-0.39285714285714324</v>
      </c>
      <c r="CJ9" s="11" t="str">
        <f t="shared" si="28"/>
        <v>â</v>
      </c>
      <c r="CK9" s="22" t="s">
        <v>78</v>
      </c>
      <c r="CL9" s="33" t="s">
        <v>78</v>
      </c>
      <c r="CM9" s="23">
        <v>3</v>
      </c>
      <c r="CN9" s="23">
        <v>1</v>
      </c>
      <c r="CO9" s="22">
        <v>3</v>
      </c>
      <c r="CP9" s="22">
        <v>3</v>
      </c>
      <c r="CQ9" s="22">
        <v>4</v>
      </c>
      <c r="CR9" s="22">
        <v>4</v>
      </c>
      <c r="CS9" s="24">
        <f t="shared" si="29"/>
        <v>7.5</v>
      </c>
      <c r="CT9" s="5">
        <f t="shared" si="30"/>
        <v>2</v>
      </c>
      <c r="CU9" s="4" t="str">
        <f t="shared" si="31"/>
        <v>Aut.</v>
      </c>
      <c r="CV9" s="22" t="s">
        <v>78</v>
      </c>
      <c r="CW9" s="33" t="s">
        <v>78</v>
      </c>
      <c r="CX9" s="1">
        <f t="shared" si="32"/>
        <v>5.34</v>
      </c>
      <c r="CY9" s="34">
        <f t="shared" si="33"/>
        <v>4</v>
      </c>
      <c r="CZ9" s="35" t="str">
        <f t="shared" si="34"/>
        <v>Very limited</v>
      </c>
      <c r="DA9" s="4">
        <f t="shared" si="35"/>
        <v>3.65</v>
      </c>
      <c r="DB9" s="34">
        <f t="shared" si="36"/>
        <v>5</v>
      </c>
      <c r="DC9" s="35" t="str">
        <f t="shared" si="37"/>
        <v>Hard-line autocracies</v>
      </c>
      <c r="DD9" s="10">
        <f t="shared" si="38"/>
        <v>7.04</v>
      </c>
      <c r="DE9" s="34">
        <f t="shared" si="39"/>
        <v>2</v>
      </c>
      <c r="DF9" s="35" t="str">
        <f t="shared" si="40"/>
        <v>Functioning</v>
      </c>
      <c r="DG9" s="15">
        <f t="shared" si="41"/>
        <v>3.96</v>
      </c>
      <c r="DH9" s="34">
        <f t="shared" si="42"/>
        <v>4</v>
      </c>
      <c r="DI9" s="35" t="str">
        <f t="shared" si="43"/>
        <v>Weak</v>
      </c>
      <c r="DJ9" s="20">
        <f t="shared" si="44"/>
        <v>4.4000000000000004</v>
      </c>
      <c r="DK9" s="34">
        <f t="shared" si="45"/>
        <v>4</v>
      </c>
      <c r="DL9" s="35" t="str">
        <f t="shared" si="46"/>
        <v>Minor</v>
      </c>
    </row>
    <row r="10" spans="1:116">
      <c r="A10" s="27" t="s">
        <v>108</v>
      </c>
      <c r="B10" s="28">
        <v>7</v>
      </c>
      <c r="C10" s="2">
        <f>IF(D10="-","?",RANK(D10,D2:D130,0))</f>
        <v>64</v>
      </c>
      <c r="D10" s="1">
        <f t="shared" si="0"/>
        <v>5.69</v>
      </c>
      <c r="E10" s="4">
        <f t="shared" si="1"/>
        <v>5.95</v>
      </c>
      <c r="F10" s="8">
        <f t="shared" si="2"/>
        <v>7</v>
      </c>
      <c r="G10" s="22">
        <v>6</v>
      </c>
      <c r="H10" s="22">
        <v>9</v>
      </c>
      <c r="I10" s="22">
        <v>7</v>
      </c>
      <c r="J10" s="22">
        <v>6</v>
      </c>
      <c r="K10" s="8">
        <f t="shared" si="3"/>
        <v>6.75</v>
      </c>
      <c r="L10" s="22">
        <v>8</v>
      </c>
      <c r="M10" s="22">
        <v>6</v>
      </c>
      <c r="N10" s="22">
        <v>7</v>
      </c>
      <c r="O10" s="22">
        <v>6</v>
      </c>
      <c r="P10" s="8">
        <f t="shared" si="4"/>
        <v>4.25</v>
      </c>
      <c r="Q10" s="22">
        <v>5</v>
      </c>
      <c r="R10" s="22">
        <v>5</v>
      </c>
      <c r="S10" s="22">
        <v>3</v>
      </c>
      <c r="T10" s="22">
        <v>4</v>
      </c>
      <c r="U10" s="8">
        <f t="shared" si="5"/>
        <v>5.5</v>
      </c>
      <c r="V10" s="22">
        <v>5</v>
      </c>
      <c r="W10" s="22">
        <v>6</v>
      </c>
      <c r="X10" s="8">
        <f t="shared" si="6"/>
        <v>6.25</v>
      </c>
      <c r="Y10" s="22">
        <v>6</v>
      </c>
      <c r="Z10" s="22">
        <v>5</v>
      </c>
      <c r="AA10" s="22">
        <v>8</v>
      </c>
      <c r="AB10" s="22">
        <v>6</v>
      </c>
      <c r="AC10" s="10">
        <f t="shared" si="7"/>
        <v>5.4285714285714288</v>
      </c>
      <c r="AD10" s="13">
        <f t="shared" si="8"/>
        <v>4</v>
      </c>
      <c r="AE10" s="22">
        <v>4</v>
      </c>
      <c r="AF10" s="13">
        <f t="shared" si="9"/>
        <v>5.5</v>
      </c>
      <c r="AG10" s="22">
        <v>4</v>
      </c>
      <c r="AH10" s="22">
        <v>6</v>
      </c>
      <c r="AI10" s="22">
        <v>7</v>
      </c>
      <c r="AJ10" s="22">
        <v>5</v>
      </c>
      <c r="AK10" s="13">
        <f t="shared" si="10"/>
        <v>6</v>
      </c>
      <c r="AL10" s="22">
        <v>6</v>
      </c>
      <c r="AM10" s="22">
        <v>6</v>
      </c>
      <c r="AN10" s="13">
        <f t="shared" si="11"/>
        <v>6.5</v>
      </c>
      <c r="AO10" s="22">
        <v>6</v>
      </c>
      <c r="AP10" s="22">
        <v>7</v>
      </c>
      <c r="AQ10" s="13">
        <f t="shared" si="12"/>
        <v>4</v>
      </c>
      <c r="AR10" s="22">
        <v>4</v>
      </c>
      <c r="AS10" s="22">
        <v>4</v>
      </c>
      <c r="AT10" s="13">
        <f t="shared" si="13"/>
        <v>7</v>
      </c>
      <c r="AU10" s="22">
        <v>7</v>
      </c>
      <c r="AV10" s="13">
        <f t="shared" si="14"/>
        <v>5</v>
      </c>
      <c r="AW10" s="22">
        <v>6</v>
      </c>
      <c r="AX10" s="22">
        <v>4</v>
      </c>
      <c r="AY10" s="16">
        <f>IF(AZ10="-","?",RANK(AZ10,AZ2:AZ130,0))</f>
        <v>85</v>
      </c>
      <c r="AZ10" s="15">
        <f t="shared" si="15"/>
        <v>4.3899999999999997</v>
      </c>
      <c r="BA10" s="20">
        <f t="shared" si="16"/>
        <v>7.229166666666667</v>
      </c>
      <c r="BB10" s="22">
        <v>7</v>
      </c>
      <c r="BC10" s="22">
        <v>6</v>
      </c>
      <c r="BD10" s="22">
        <v>7</v>
      </c>
      <c r="BE10" s="22">
        <v>9</v>
      </c>
      <c r="BF10" s="22">
        <v>9</v>
      </c>
      <c r="BG10" s="25">
        <f t="shared" si="17"/>
        <v>5.375</v>
      </c>
      <c r="BH10" s="18">
        <f t="shared" si="18"/>
        <v>4.6833333333333336</v>
      </c>
      <c r="BI10" s="20">
        <f t="shared" si="19"/>
        <v>3.3333333333333335</v>
      </c>
      <c r="BJ10" s="22">
        <v>3</v>
      </c>
      <c r="BK10" s="22">
        <v>4</v>
      </c>
      <c r="BL10" s="22">
        <v>3</v>
      </c>
      <c r="BM10" s="20">
        <f t="shared" si="20"/>
        <v>3.3333333333333335</v>
      </c>
      <c r="BN10" s="22">
        <v>3</v>
      </c>
      <c r="BO10" s="22">
        <v>4</v>
      </c>
      <c r="BP10" s="22">
        <v>3</v>
      </c>
      <c r="BQ10" s="20">
        <f t="shared" si="21"/>
        <v>5.4</v>
      </c>
      <c r="BR10" s="22">
        <v>6</v>
      </c>
      <c r="BS10" s="22">
        <v>6</v>
      </c>
      <c r="BT10" s="22">
        <v>4</v>
      </c>
      <c r="BU10" s="22">
        <v>6</v>
      </c>
      <c r="BV10" s="22">
        <v>5</v>
      </c>
      <c r="BW10" s="20">
        <f t="shared" si="22"/>
        <v>6.666666666666667</v>
      </c>
      <c r="BX10" s="22">
        <v>7</v>
      </c>
      <c r="BY10" s="22">
        <v>6</v>
      </c>
      <c r="BZ10" s="22">
        <v>7</v>
      </c>
      <c r="CA10" s="22" t="s">
        <v>78</v>
      </c>
      <c r="CB10" s="33" t="s">
        <v>78</v>
      </c>
      <c r="CC10" s="31">
        <v>6.25</v>
      </c>
      <c r="CD10" s="31">
        <f t="shared" si="23"/>
        <v>5.95</v>
      </c>
      <c r="CE10" s="4">
        <f t="shared" si="24"/>
        <v>-0.29999999999999982</v>
      </c>
      <c r="CF10" s="6" t="str">
        <f t="shared" si="25"/>
        <v>â</v>
      </c>
      <c r="CG10" s="31">
        <v>5.3928571428571423</v>
      </c>
      <c r="CH10" s="31">
        <f t="shared" si="26"/>
        <v>5.4285714285714288</v>
      </c>
      <c r="CI10" s="10">
        <f t="shared" si="27"/>
        <v>3.5714285714286476E-2</v>
      </c>
      <c r="CJ10" s="11" t="str">
        <f t="shared" si="28"/>
        <v>â</v>
      </c>
      <c r="CK10" s="22" t="s">
        <v>78</v>
      </c>
      <c r="CL10" s="33" t="s">
        <v>78</v>
      </c>
      <c r="CM10" s="22">
        <v>8</v>
      </c>
      <c r="CN10" s="22">
        <v>6</v>
      </c>
      <c r="CO10" s="22">
        <v>7</v>
      </c>
      <c r="CP10" s="22">
        <v>6</v>
      </c>
      <c r="CQ10" s="22">
        <v>5</v>
      </c>
      <c r="CR10" s="22">
        <v>4</v>
      </c>
      <c r="CS10" s="24">
        <f t="shared" si="29"/>
        <v>6</v>
      </c>
      <c r="CT10" s="5">
        <f t="shared" si="30"/>
        <v>0</v>
      </c>
      <c r="CU10" s="4" t="str">
        <f t="shared" si="31"/>
        <v>Dem.</v>
      </c>
      <c r="CV10" s="22" t="s">
        <v>78</v>
      </c>
      <c r="CW10" s="33" t="s">
        <v>78</v>
      </c>
      <c r="CX10" s="1">
        <f t="shared" si="32"/>
        <v>5.69</v>
      </c>
      <c r="CY10" s="34">
        <f t="shared" si="33"/>
        <v>3</v>
      </c>
      <c r="CZ10" s="35" t="str">
        <f t="shared" si="34"/>
        <v>Limited</v>
      </c>
      <c r="DA10" s="4">
        <f t="shared" si="35"/>
        <v>5.95</v>
      </c>
      <c r="DB10" s="34">
        <f t="shared" si="36"/>
        <v>3</v>
      </c>
      <c r="DC10" s="35" t="str">
        <f t="shared" si="37"/>
        <v>Highly defective democracies</v>
      </c>
      <c r="DD10" s="10">
        <f t="shared" si="38"/>
        <v>5.43</v>
      </c>
      <c r="DE10" s="34">
        <f t="shared" si="39"/>
        <v>3</v>
      </c>
      <c r="DF10" s="35" t="str">
        <f t="shared" si="40"/>
        <v>Functional flaws</v>
      </c>
      <c r="DG10" s="15">
        <f t="shared" si="41"/>
        <v>4.3899999999999997</v>
      </c>
      <c r="DH10" s="34">
        <f t="shared" si="42"/>
        <v>3</v>
      </c>
      <c r="DI10" s="35" t="str">
        <f t="shared" si="43"/>
        <v>Moderate</v>
      </c>
      <c r="DJ10" s="20">
        <f t="shared" si="44"/>
        <v>7.2</v>
      </c>
      <c r="DK10" s="34">
        <f t="shared" si="45"/>
        <v>2</v>
      </c>
      <c r="DL10" s="35" t="str">
        <f t="shared" si="46"/>
        <v>Substantial</v>
      </c>
    </row>
    <row r="11" spans="1:116">
      <c r="A11" s="27" t="s">
        <v>109</v>
      </c>
      <c r="B11" s="28">
        <v>6</v>
      </c>
      <c r="C11" s="2">
        <f>IF(D11="-","?",RANK(D11,D2:D130,0))</f>
        <v>101</v>
      </c>
      <c r="D11" s="1">
        <f t="shared" si="0"/>
        <v>4.3099999999999996</v>
      </c>
      <c r="E11" s="4">
        <f t="shared" si="1"/>
        <v>3.9333333333333336</v>
      </c>
      <c r="F11" s="8">
        <f t="shared" si="2"/>
        <v>8.5</v>
      </c>
      <c r="G11" s="22">
        <v>10</v>
      </c>
      <c r="H11" s="22">
        <v>8</v>
      </c>
      <c r="I11" s="22">
        <v>9</v>
      </c>
      <c r="J11" s="22">
        <v>7</v>
      </c>
      <c r="K11" s="8">
        <f t="shared" si="3"/>
        <v>2.5</v>
      </c>
      <c r="L11" s="22">
        <v>2</v>
      </c>
      <c r="M11" s="22">
        <v>2</v>
      </c>
      <c r="N11" s="22">
        <v>3</v>
      </c>
      <c r="O11" s="22">
        <v>3</v>
      </c>
      <c r="P11" s="8">
        <f t="shared" si="4"/>
        <v>3</v>
      </c>
      <c r="Q11" s="22">
        <v>2</v>
      </c>
      <c r="R11" s="22">
        <v>4</v>
      </c>
      <c r="S11" s="22">
        <v>4</v>
      </c>
      <c r="T11" s="22">
        <v>2</v>
      </c>
      <c r="U11" s="8">
        <f t="shared" si="5"/>
        <v>2</v>
      </c>
      <c r="V11" s="22">
        <v>2</v>
      </c>
      <c r="W11" s="22">
        <v>2</v>
      </c>
      <c r="X11" s="8">
        <f t="shared" si="6"/>
        <v>3.6666666666666665</v>
      </c>
      <c r="Y11" s="22">
        <v>3</v>
      </c>
      <c r="Z11" s="22">
        <v>4</v>
      </c>
      <c r="AA11" s="22" t="s">
        <v>100</v>
      </c>
      <c r="AB11" s="22">
        <v>4</v>
      </c>
      <c r="AC11" s="10">
        <f t="shared" si="7"/>
        <v>4.6785714285714288</v>
      </c>
      <c r="AD11" s="13">
        <f t="shared" si="8"/>
        <v>7</v>
      </c>
      <c r="AE11" s="22">
        <v>7</v>
      </c>
      <c r="AF11" s="13">
        <f t="shared" si="9"/>
        <v>4.25</v>
      </c>
      <c r="AG11" s="22">
        <v>4</v>
      </c>
      <c r="AH11" s="22">
        <v>5</v>
      </c>
      <c r="AI11" s="22">
        <v>6</v>
      </c>
      <c r="AJ11" s="22">
        <v>2</v>
      </c>
      <c r="AK11" s="13">
        <f t="shared" si="10"/>
        <v>3</v>
      </c>
      <c r="AL11" s="22">
        <v>3</v>
      </c>
      <c r="AM11" s="22">
        <v>3</v>
      </c>
      <c r="AN11" s="13">
        <f t="shared" si="11"/>
        <v>2.5</v>
      </c>
      <c r="AO11" s="22">
        <v>3</v>
      </c>
      <c r="AP11" s="22">
        <v>2</v>
      </c>
      <c r="AQ11" s="13">
        <f t="shared" si="12"/>
        <v>5.5</v>
      </c>
      <c r="AR11" s="22">
        <v>6</v>
      </c>
      <c r="AS11" s="22">
        <v>5</v>
      </c>
      <c r="AT11" s="13">
        <f t="shared" si="13"/>
        <v>5</v>
      </c>
      <c r="AU11" s="22">
        <v>5</v>
      </c>
      <c r="AV11" s="13">
        <f t="shared" si="14"/>
        <v>5.5</v>
      </c>
      <c r="AW11" s="22">
        <v>6</v>
      </c>
      <c r="AX11" s="22">
        <v>5</v>
      </c>
      <c r="AY11" s="16">
        <f>IF(AZ11="-","?",RANK(AZ11,AZ2:AZ130,0))</f>
        <v>119</v>
      </c>
      <c r="AZ11" s="15">
        <f t="shared" si="15"/>
        <v>2.75</v>
      </c>
      <c r="BA11" s="20">
        <f t="shared" si="16"/>
        <v>3.875</v>
      </c>
      <c r="BB11" s="22">
        <v>6</v>
      </c>
      <c r="BC11" s="22">
        <v>7</v>
      </c>
      <c r="BD11" s="22">
        <v>3</v>
      </c>
      <c r="BE11" s="22">
        <v>1</v>
      </c>
      <c r="BF11" s="22">
        <v>1</v>
      </c>
      <c r="BG11" s="25">
        <f t="shared" si="17"/>
        <v>5.25</v>
      </c>
      <c r="BH11" s="18">
        <f t="shared" si="18"/>
        <v>3.1833333333333336</v>
      </c>
      <c r="BI11" s="20">
        <f t="shared" si="19"/>
        <v>2.6666666666666665</v>
      </c>
      <c r="BJ11" s="22">
        <v>3</v>
      </c>
      <c r="BK11" s="22">
        <v>3</v>
      </c>
      <c r="BL11" s="22">
        <v>2</v>
      </c>
      <c r="BM11" s="20">
        <f t="shared" si="20"/>
        <v>4.333333333333333</v>
      </c>
      <c r="BN11" s="22">
        <v>4</v>
      </c>
      <c r="BO11" s="22">
        <v>5</v>
      </c>
      <c r="BP11" s="22">
        <v>4</v>
      </c>
      <c r="BQ11" s="20">
        <f t="shared" si="21"/>
        <v>2.4</v>
      </c>
      <c r="BR11" s="22">
        <v>2</v>
      </c>
      <c r="BS11" s="22">
        <v>2</v>
      </c>
      <c r="BT11" s="22">
        <v>3</v>
      </c>
      <c r="BU11" s="22">
        <v>2</v>
      </c>
      <c r="BV11" s="22">
        <v>3</v>
      </c>
      <c r="BW11" s="20">
        <f t="shared" si="22"/>
        <v>3.3333333333333335</v>
      </c>
      <c r="BX11" s="22">
        <v>4</v>
      </c>
      <c r="BY11" s="22">
        <v>2</v>
      </c>
      <c r="BZ11" s="22">
        <v>4</v>
      </c>
      <c r="CA11" s="22" t="s">
        <v>78</v>
      </c>
      <c r="CB11" s="33" t="s">
        <v>78</v>
      </c>
      <c r="CC11" s="31">
        <v>3.9333333333333336</v>
      </c>
      <c r="CD11" s="31">
        <f t="shared" si="23"/>
        <v>3.9333333333333336</v>
      </c>
      <c r="CE11" s="4">
        <f t="shared" si="24"/>
        <v>0</v>
      </c>
      <c r="CF11" s="6" t="str">
        <f t="shared" si="25"/>
        <v>â</v>
      </c>
      <c r="CG11" s="31">
        <v>4.7857142857142856</v>
      </c>
      <c r="CH11" s="31">
        <f t="shared" si="26"/>
        <v>4.6785714285714288</v>
      </c>
      <c r="CI11" s="10">
        <f t="shared" si="27"/>
        <v>-0.10714285714285676</v>
      </c>
      <c r="CJ11" s="11" t="str">
        <f t="shared" si="28"/>
        <v>â</v>
      </c>
      <c r="CK11" s="22" t="s">
        <v>78</v>
      </c>
      <c r="CL11" s="33" t="s">
        <v>78</v>
      </c>
      <c r="CM11" s="23">
        <v>2</v>
      </c>
      <c r="CN11" s="23">
        <v>2</v>
      </c>
      <c r="CO11" s="22">
        <v>3</v>
      </c>
      <c r="CP11" s="22">
        <v>3</v>
      </c>
      <c r="CQ11" s="23">
        <v>2</v>
      </c>
      <c r="CR11" s="23">
        <v>2</v>
      </c>
      <c r="CS11" s="24">
        <f t="shared" si="29"/>
        <v>8.5</v>
      </c>
      <c r="CT11" s="5">
        <f t="shared" si="30"/>
        <v>4</v>
      </c>
      <c r="CU11" s="4" t="str">
        <f t="shared" si="31"/>
        <v>Aut.</v>
      </c>
      <c r="CV11" s="22" t="s">
        <v>78</v>
      </c>
      <c r="CW11" s="33" t="s">
        <v>78</v>
      </c>
      <c r="CX11" s="1">
        <f t="shared" si="32"/>
        <v>4.3099999999999996</v>
      </c>
      <c r="CY11" s="34">
        <f t="shared" si="33"/>
        <v>4</v>
      </c>
      <c r="CZ11" s="35" t="str">
        <f t="shared" si="34"/>
        <v>Very limited</v>
      </c>
      <c r="DA11" s="4">
        <f t="shared" si="35"/>
        <v>3.93</v>
      </c>
      <c r="DB11" s="34">
        <f t="shared" si="36"/>
        <v>5</v>
      </c>
      <c r="DC11" s="35" t="str">
        <f t="shared" si="37"/>
        <v>Hard-line autocracies</v>
      </c>
      <c r="DD11" s="10">
        <f t="shared" si="38"/>
        <v>4.68</v>
      </c>
      <c r="DE11" s="34">
        <f t="shared" si="39"/>
        <v>4</v>
      </c>
      <c r="DF11" s="35" t="str">
        <f t="shared" si="40"/>
        <v>Poorly functioning</v>
      </c>
      <c r="DG11" s="15">
        <f t="shared" si="41"/>
        <v>2.75</v>
      </c>
      <c r="DH11" s="34">
        <f t="shared" si="42"/>
        <v>5</v>
      </c>
      <c r="DI11" s="35" t="str">
        <f t="shared" si="43"/>
        <v>Failed</v>
      </c>
      <c r="DJ11" s="20">
        <f t="shared" si="44"/>
        <v>3.9</v>
      </c>
      <c r="DK11" s="34">
        <f t="shared" si="45"/>
        <v>4</v>
      </c>
      <c r="DL11" s="35" t="str">
        <f t="shared" si="46"/>
        <v>Minor</v>
      </c>
    </row>
    <row r="12" spans="1:116">
      <c r="A12" s="27" t="s">
        <v>110</v>
      </c>
      <c r="B12" s="28">
        <v>3</v>
      </c>
      <c r="C12" s="2">
        <f>IF(D12="-","?",RANK(D12,D2:D130,0))</f>
        <v>42</v>
      </c>
      <c r="D12" s="1">
        <f t="shared" si="0"/>
        <v>6.36</v>
      </c>
      <c r="E12" s="4">
        <f t="shared" si="1"/>
        <v>7.55</v>
      </c>
      <c r="F12" s="8">
        <f t="shared" si="2"/>
        <v>8.5</v>
      </c>
      <c r="G12" s="22">
        <v>9</v>
      </c>
      <c r="H12" s="22">
        <v>9</v>
      </c>
      <c r="I12" s="22">
        <v>10</v>
      </c>
      <c r="J12" s="22">
        <v>6</v>
      </c>
      <c r="K12" s="8">
        <f t="shared" si="3"/>
        <v>8.25</v>
      </c>
      <c r="L12" s="22">
        <v>8</v>
      </c>
      <c r="M12" s="22">
        <v>9</v>
      </c>
      <c r="N12" s="22">
        <v>9</v>
      </c>
      <c r="O12" s="22">
        <v>7</v>
      </c>
      <c r="P12" s="8">
        <f t="shared" si="4"/>
        <v>6.5</v>
      </c>
      <c r="Q12" s="22">
        <v>7</v>
      </c>
      <c r="R12" s="22">
        <v>7</v>
      </c>
      <c r="S12" s="22">
        <v>4</v>
      </c>
      <c r="T12" s="22">
        <v>8</v>
      </c>
      <c r="U12" s="8">
        <f t="shared" si="5"/>
        <v>7.5</v>
      </c>
      <c r="V12" s="22">
        <v>7</v>
      </c>
      <c r="W12" s="22">
        <v>8</v>
      </c>
      <c r="X12" s="8">
        <f t="shared" si="6"/>
        <v>7</v>
      </c>
      <c r="Y12" s="22">
        <v>5</v>
      </c>
      <c r="Z12" s="22">
        <v>8</v>
      </c>
      <c r="AA12" s="22">
        <v>9</v>
      </c>
      <c r="AB12" s="22">
        <v>6</v>
      </c>
      <c r="AC12" s="10">
        <f t="shared" si="7"/>
        <v>5.1785714285714288</v>
      </c>
      <c r="AD12" s="13">
        <f t="shared" si="8"/>
        <v>3</v>
      </c>
      <c r="AE12" s="22">
        <v>3</v>
      </c>
      <c r="AF12" s="13">
        <f t="shared" si="9"/>
        <v>5.75</v>
      </c>
      <c r="AG12" s="22">
        <v>4</v>
      </c>
      <c r="AH12" s="22">
        <v>5</v>
      </c>
      <c r="AI12" s="22">
        <v>7</v>
      </c>
      <c r="AJ12" s="22">
        <v>7</v>
      </c>
      <c r="AK12" s="13">
        <f t="shared" si="10"/>
        <v>7</v>
      </c>
      <c r="AL12" s="22">
        <v>7</v>
      </c>
      <c r="AM12" s="22">
        <v>7</v>
      </c>
      <c r="AN12" s="13">
        <f t="shared" si="11"/>
        <v>5.5</v>
      </c>
      <c r="AO12" s="22">
        <v>5</v>
      </c>
      <c r="AP12" s="22">
        <v>6</v>
      </c>
      <c r="AQ12" s="13">
        <f t="shared" si="12"/>
        <v>4.5</v>
      </c>
      <c r="AR12" s="22">
        <v>4</v>
      </c>
      <c r="AS12" s="22">
        <v>5</v>
      </c>
      <c r="AT12" s="13">
        <f t="shared" si="13"/>
        <v>6</v>
      </c>
      <c r="AU12" s="22">
        <v>6</v>
      </c>
      <c r="AV12" s="13">
        <f t="shared" si="14"/>
        <v>4.5</v>
      </c>
      <c r="AW12" s="22">
        <v>5</v>
      </c>
      <c r="AX12" s="22">
        <v>4</v>
      </c>
      <c r="AY12" s="16">
        <f>IF(AZ12="-","?",RANK(AZ12,AZ2:AZ130,0))</f>
        <v>32</v>
      </c>
      <c r="AZ12" s="15">
        <f t="shared" si="15"/>
        <v>6.04</v>
      </c>
      <c r="BA12" s="20">
        <f t="shared" si="16"/>
        <v>5.75</v>
      </c>
      <c r="BB12" s="22">
        <v>8</v>
      </c>
      <c r="BC12" s="22">
        <v>3</v>
      </c>
      <c r="BD12" s="22">
        <v>2</v>
      </c>
      <c r="BE12" s="22">
        <v>9</v>
      </c>
      <c r="BF12" s="22">
        <v>9</v>
      </c>
      <c r="BG12" s="25">
        <f t="shared" si="17"/>
        <v>3.5</v>
      </c>
      <c r="BH12" s="18">
        <f t="shared" si="18"/>
        <v>6.6666666666666679</v>
      </c>
      <c r="BI12" s="20">
        <f t="shared" si="19"/>
        <v>5.666666666666667</v>
      </c>
      <c r="BJ12" s="22">
        <v>5</v>
      </c>
      <c r="BK12" s="22">
        <v>5</v>
      </c>
      <c r="BL12" s="22">
        <v>7</v>
      </c>
      <c r="BM12" s="20">
        <f t="shared" si="20"/>
        <v>4.666666666666667</v>
      </c>
      <c r="BN12" s="22">
        <v>4</v>
      </c>
      <c r="BO12" s="22">
        <v>6</v>
      </c>
      <c r="BP12" s="22">
        <v>4</v>
      </c>
      <c r="BQ12" s="20">
        <f t="shared" si="21"/>
        <v>8</v>
      </c>
      <c r="BR12" s="22">
        <v>8</v>
      </c>
      <c r="BS12" s="22">
        <v>9</v>
      </c>
      <c r="BT12" s="22">
        <v>9</v>
      </c>
      <c r="BU12" s="22">
        <v>6</v>
      </c>
      <c r="BV12" s="22" t="s">
        <v>100</v>
      </c>
      <c r="BW12" s="20">
        <f t="shared" si="22"/>
        <v>8.3333333333333339</v>
      </c>
      <c r="BX12" s="22">
        <v>7</v>
      </c>
      <c r="BY12" s="22">
        <v>9</v>
      </c>
      <c r="BZ12" s="22">
        <v>9</v>
      </c>
      <c r="CA12" s="22" t="s">
        <v>78</v>
      </c>
      <c r="CB12" s="33" t="s">
        <v>78</v>
      </c>
      <c r="CC12" s="31">
        <v>7.7000000000000011</v>
      </c>
      <c r="CD12" s="31">
        <f t="shared" si="23"/>
        <v>7.55</v>
      </c>
      <c r="CE12" s="4">
        <f t="shared" si="24"/>
        <v>-0.15000000000000124</v>
      </c>
      <c r="CF12" s="6" t="str">
        <f t="shared" si="25"/>
        <v>â</v>
      </c>
      <c r="CG12" s="31">
        <v>5.1785714285714279</v>
      </c>
      <c r="CH12" s="31">
        <f t="shared" si="26"/>
        <v>5.1785714285714288</v>
      </c>
      <c r="CI12" s="10">
        <f t="shared" si="27"/>
        <v>8.8817841970012523E-16</v>
      </c>
      <c r="CJ12" s="11" t="str">
        <f t="shared" si="28"/>
        <v>â</v>
      </c>
      <c r="CK12" s="22" t="s">
        <v>78</v>
      </c>
      <c r="CL12" s="33" t="s">
        <v>78</v>
      </c>
      <c r="CM12" s="22">
        <v>8</v>
      </c>
      <c r="CN12" s="22">
        <v>9</v>
      </c>
      <c r="CO12" s="22">
        <v>9</v>
      </c>
      <c r="CP12" s="22">
        <v>7</v>
      </c>
      <c r="CQ12" s="22">
        <v>7</v>
      </c>
      <c r="CR12" s="22">
        <v>8</v>
      </c>
      <c r="CS12" s="24">
        <f t="shared" si="29"/>
        <v>7.5</v>
      </c>
      <c r="CT12" s="5">
        <f t="shared" si="30"/>
        <v>0</v>
      </c>
      <c r="CU12" s="4" t="str">
        <f t="shared" si="31"/>
        <v>Dem.</v>
      </c>
      <c r="CV12" s="22" t="s">
        <v>78</v>
      </c>
      <c r="CW12" s="33" t="s">
        <v>78</v>
      </c>
      <c r="CX12" s="1">
        <f t="shared" si="32"/>
        <v>6.36</v>
      </c>
      <c r="CY12" s="34">
        <f t="shared" si="33"/>
        <v>3</v>
      </c>
      <c r="CZ12" s="35" t="str">
        <f t="shared" si="34"/>
        <v>Limited</v>
      </c>
      <c r="DA12" s="4">
        <f t="shared" si="35"/>
        <v>7.55</v>
      </c>
      <c r="DB12" s="34">
        <f t="shared" si="36"/>
        <v>2</v>
      </c>
      <c r="DC12" s="35" t="str">
        <f t="shared" si="37"/>
        <v>Defective democracies</v>
      </c>
      <c r="DD12" s="10">
        <f t="shared" si="38"/>
        <v>5.18</v>
      </c>
      <c r="DE12" s="34">
        <f t="shared" si="39"/>
        <v>3</v>
      </c>
      <c r="DF12" s="35" t="str">
        <f t="shared" si="40"/>
        <v>Functional flaws</v>
      </c>
      <c r="DG12" s="15">
        <f t="shared" si="41"/>
        <v>6.04</v>
      </c>
      <c r="DH12" s="34">
        <f t="shared" si="42"/>
        <v>2</v>
      </c>
      <c r="DI12" s="35" t="str">
        <f t="shared" si="43"/>
        <v>Good</v>
      </c>
      <c r="DJ12" s="20">
        <f t="shared" si="44"/>
        <v>5.8</v>
      </c>
      <c r="DK12" s="34">
        <f t="shared" si="45"/>
        <v>3</v>
      </c>
      <c r="DL12" s="35" t="str">
        <f t="shared" si="46"/>
        <v>Moderate</v>
      </c>
    </row>
    <row r="13" spans="1:116">
      <c r="A13" s="27" t="s">
        <v>111</v>
      </c>
      <c r="B13" s="28">
        <v>7</v>
      </c>
      <c r="C13" s="2">
        <f>IF(D13="-","?",RANK(D13,D2:D130,0))</f>
        <v>63</v>
      </c>
      <c r="D13" s="1">
        <f t="shared" si="0"/>
        <v>5.7</v>
      </c>
      <c r="E13" s="4">
        <f t="shared" si="1"/>
        <v>6.4</v>
      </c>
      <c r="F13" s="8">
        <f t="shared" si="2"/>
        <v>7</v>
      </c>
      <c r="G13" s="22">
        <v>8</v>
      </c>
      <c r="H13" s="22">
        <v>6</v>
      </c>
      <c r="I13" s="22">
        <v>7</v>
      </c>
      <c r="J13" s="22">
        <v>7</v>
      </c>
      <c r="K13" s="8">
        <f t="shared" si="3"/>
        <v>7</v>
      </c>
      <c r="L13" s="22">
        <v>8</v>
      </c>
      <c r="M13" s="22">
        <v>7</v>
      </c>
      <c r="N13" s="22">
        <v>6</v>
      </c>
      <c r="O13" s="22">
        <v>7</v>
      </c>
      <c r="P13" s="8">
        <f t="shared" si="4"/>
        <v>7</v>
      </c>
      <c r="Q13" s="22">
        <v>7</v>
      </c>
      <c r="R13" s="22">
        <v>7</v>
      </c>
      <c r="S13" s="22">
        <v>8</v>
      </c>
      <c r="T13" s="22">
        <v>6</v>
      </c>
      <c r="U13" s="8">
        <f t="shared" si="5"/>
        <v>7</v>
      </c>
      <c r="V13" s="22">
        <v>7</v>
      </c>
      <c r="W13" s="22">
        <v>7</v>
      </c>
      <c r="X13" s="8">
        <f t="shared" si="6"/>
        <v>4</v>
      </c>
      <c r="Y13" s="22">
        <v>4</v>
      </c>
      <c r="Z13" s="22">
        <v>3</v>
      </c>
      <c r="AA13" s="22" t="s">
        <v>100</v>
      </c>
      <c r="AB13" s="22">
        <v>5</v>
      </c>
      <c r="AC13" s="10">
        <f t="shared" si="7"/>
        <v>5</v>
      </c>
      <c r="AD13" s="13">
        <f t="shared" si="8"/>
        <v>4</v>
      </c>
      <c r="AE13" s="22">
        <v>4</v>
      </c>
      <c r="AF13" s="13">
        <f t="shared" si="9"/>
        <v>3.5</v>
      </c>
      <c r="AG13" s="22">
        <v>3</v>
      </c>
      <c r="AH13" s="22">
        <v>3</v>
      </c>
      <c r="AI13" s="22">
        <v>4</v>
      </c>
      <c r="AJ13" s="22">
        <v>4</v>
      </c>
      <c r="AK13" s="13">
        <f t="shared" si="10"/>
        <v>5.5</v>
      </c>
      <c r="AL13" s="22">
        <v>4</v>
      </c>
      <c r="AM13" s="22">
        <v>7</v>
      </c>
      <c r="AN13" s="13">
        <f t="shared" si="11"/>
        <v>5.5</v>
      </c>
      <c r="AO13" s="22">
        <v>6</v>
      </c>
      <c r="AP13" s="22">
        <v>5</v>
      </c>
      <c r="AQ13" s="13">
        <f t="shared" si="12"/>
        <v>4</v>
      </c>
      <c r="AR13" s="22">
        <v>3</v>
      </c>
      <c r="AS13" s="22">
        <v>5</v>
      </c>
      <c r="AT13" s="13">
        <f t="shared" si="13"/>
        <v>7</v>
      </c>
      <c r="AU13" s="22">
        <v>7</v>
      </c>
      <c r="AV13" s="13">
        <f t="shared" si="14"/>
        <v>5.5</v>
      </c>
      <c r="AW13" s="22">
        <v>7</v>
      </c>
      <c r="AX13" s="22">
        <v>4</v>
      </c>
      <c r="AY13" s="16">
        <f>IF(AZ13="-","?",RANK(AZ13,AZ2:AZ130,0))</f>
        <v>25</v>
      </c>
      <c r="AZ13" s="15">
        <f t="shared" si="15"/>
        <v>6.24</v>
      </c>
      <c r="BA13" s="20">
        <f t="shared" si="16"/>
        <v>6.5</v>
      </c>
      <c r="BB13" s="22">
        <v>6</v>
      </c>
      <c r="BC13" s="22">
        <v>9</v>
      </c>
      <c r="BD13" s="22">
        <v>4</v>
      </c>
      <c r="BE13" s="22">
        <v>6</v>
      </c>
      <c r="BF13" s="22">
        <v>10</v>
      </c>
      <c r="BG13" s="25">
        <f t="shared" si="17"/>
        <v>4</v>
      </c>
      <c r="BH13" s="18">
        <f t="shared" si="18"/>
        <v>6.7666666666666675</v>
      </c>
      <c r="BI13" s="20">
        <f t="shared" si="19"/>
        <v>6.333333333333333</v>
      </c>
      <c r="BJ13" s="22">
        <v>6</v>
      </c>
      <c r="BK13" s="22">
        <v>7</v>
      </c>
      <c r="BL13" s="22">
        <v>6</v>
      </c>
      <c r="BM13" s="20">
        <f t="shared" si="20"/>
        <v>7</v>
      </c>
      <c r="BN13" s="22">
        <v>7</v>
      </c>
      <c r="BO13" s="22">
        <v>7</v>
      </c>
      <c r="BP13" s="22">
        <v>7</v>
      </c>
      <c r="BQ13" s="20">
        <f t="shared" si="21"/>
        <v>5.4</v>
      </c>
      <c r="BR13" s="22">
        <v>6</v>
      </c>
      <c r="BS13" s="22">
        <v>7</v>
      </c>
      <c r="BT13" s="22">
        <v>7</v>
      </c>
      <c r="BU13" s="22">
        <v>4</v>
      </c>
      <c r="BV13" s="22">
        <v>3</v>
      </c>
      <c r="BW13" s="20">
        <f t="shared" si="22"/>
        <v>8.3333333333333339</v>
      </c>
      <c r="BX13" s="22">
        <v>9</v>
      </c>
      <c r="BY13" s="22">
        <v>9</v>
      </c>
      <c r="BZ13" s="22">
        <v>7</v>
      </c>
      <c r="CA13" s="22" t="s">
        <v>78</v>
      </c>
      <c r="CB13" s="33" t="s">
        <v>78</v>
      </c>
      <c r="CC13" s="31">
        <v>4.8</v>
      </c>
      <c r="CD13" s="31">
        <f t="shared" si="23"/>
        <v>6.4</v>
      </c>
      <c r="CE13" s="4">
        <f t="shared" si="24"/>
        <v>1.6000000000000005</v>
      </c>
      <c r="CF13" s="6" t="str">
        <f t="shared" si="25"/>
        <v>ã</v>
      </c>
      <c r="CG13" s="31">
        <v>4.3571428571428577</v>
      </c>
      <c r="CH13" s="31">
        <f t="shared" si="26"/>
        <v>5</v>
      </c>
      <c r="CI13" s="10">
        <f t="shared" si="27"/>
        <v>0.64285714285714235</v>
      </c>
      <c r="CJ13" s="11" t="str">
        <f t="shared" si="28"/>
        <v>æ</v>
      </c>
      <c r="CK13" s="22" t="s">
        <v>78</v>
      </c>
      <c r="CL13" s="33" t="s">
        <v>78</v>
      </c>
      <c r="CM13" s="22">
        <v>8</v>
      </c>
      <c r="CN13" s="22">
        <v>7</v>
      </c>
      <c r="CO13" s="22">
        <v>6</v>
      </c>
      <c r="CP13" s="22">
        <v>7</v>
      </c>
      <c r="CQ13" s="22">
        <v>7</v>
      </c>
      <c r="CR13" s="22">
        <v>6</v>
      </c>
      <c r="CS13" s="24">
        <f t="shared" si="29"/>
        <v>7.5</v>
      </c>
      <c r="CT13" s="5">
        <f t="shared" si="30"/>
        <v>0</v>
      </c>
      <c r="CU13" s="4" t="str">
        <f t="shared" si="31"/>
        <v>Dem.</v>
      </c>
      <c r="CV13" s="22" t="s">
        <v>78</v>
      </c>
      <c r="CW13" s="33" t="s">
        <v>78</v>
      </c>
      <c r="CX13" s="1">
        <f t="shared" si="32"/>
        <v>5.7</v>
      </c>
      <c r="CY13" s="34">
        <f t="shared" si="33"/>
        <v>3</v>
      </c>
      <c r="CZ13" s="35" t="str">
        <f t="shared" si="34"/>
        <v>Limited</v>
      </c>
      <c r="DA13" s="4">
        <f t="shared" si="35"/>
        <v>6.4</v>
      </c>
      <c r="DB13" s="34">
        <f t="shared" si="36"/>
        <v>2</v>
      </c>
      <c r="DC13" s="35" t="str">
        <f t="shared" si="37"/>
        <v>Defective democracies</v>
      </c>
      <c r="DD13" s="10">
        <f t="shared" si="38"/>
        <v>5</v>
      </c>
      <c r="DE13" s="34">
        <f t="shared" si="39"/>
        <v>3</v>
      </c>
      <c r="DF13" s="35" t="str">
        <f t="shared" si="40"/>
        <v>Functional flaws</v>
      </c>
      <c r="DG13" s="15">
        <f t="shared" si="41"/>
        <v>6.24</v>
      </c>
      <c r="DH13" s="34">
        <f t="shared" si="42"/>
        <v>2</v>
      </c>
      <c r="DI13" s="35" t="str">
        <f t="shared" si="43"/>
        <v>Good</v>
      </c>
      <c r="DJ13" s="20">
        <f t="shared" si="44"/>
        <v>6.5</v>
      </c>
      <c r="DK13" s="34">
        <f t="shared" si="45"/>
        <v>2</v>
      </c>
      <c r="DL13" s="35" t="str">
        <f t="shared" si="46"/>
        <v>Substantial</v>
      </c>
    </row>
    <row r="14" spans="1:116">
      <c r="A14" s="27" t="s">
        <v>112</v>
      </c>
      <c r="B14" s="28">
        <v>2</v>
      </c>
      <c r="C14" s="2">
        <f>IF(D14="-","?",RANK(D14,D2:D130,0))</f>
        <v>39</v>
      </c>
      <c r="D14" s="1">
        <f t="shared" si="0"/>
        <v>6.5</v>
      </c>
      <c r="E14" s="4">
        <f t="shared" si="1"/>
        <v>7.1</v>
      </c>
      <c r="F14" s="8">
        <f t="shared" si="2"/>
        <v>8.25</v>
      </c>
      <c r="G14" s="22">
        <v>7</v>
      </c>
      <c r="H14" s="22">
        <v>9</v>
      </c>
      <c r="I14" s="22">
        <v>10</v>
      </c>
      <c r="J14" s="22">
        <v>7</v>
      </c>
      <c r="K14" s="8">
        <f t="shared" si="3"/>
        <v>8.5</v>
      </c>
      <c r="L14" s="22">
        <v>9</v>
      </c>
      <c r="M14" s="22">
        <v>8</v>
      </c>
      <c r="N14" s="22">
        <v>9</v>
      </c>
      <c r="O14" s="22">
        <v>8</v>
      </c>
      <c r="P14" s="8">
        <f t="shared" si="4"/>
        <v>6</v>
      </c>
      <c r="Q14" s="22">
        <v>7</v>
      </c>
      <c r="R14" s="22">
        <v>6</v>
      </c>
      <c r="S14" s="22">
        <v>5</v>
      </c>
      <c r="T14" s="22">
        <v>6</v>
      </c>
      <c r="U14" s="8">
        <f t="shared" si="5"/>
        <v>6.5</v>
      </c>
      <c r="V14" s="22">
        <v>7</v>
      </c>
      <c r="W14" s="22">
        <v>6</v>
      </c>
      <c r="X14" s="8">
        <f t="shared" si="6"/>
        <v>6.25</v>
      </c>
      <c r="Y14" s="22">
        <v>6</v>
      </c>
      <c r="Z14" s="22">
        <v>7</v>
      </c>
      <c r="AA14" s="22">
        <v>7</v>
      </c>
      <c r="AB14" s="22">
        <v>5</v>
      </c>
      <c r="AC14" s="10">
        <f t="shared" si="7"/>
        <v>5.8928571428571432</v>
      </c>
      <c r="AD14" s="13">
        <f t="shared" si="8"/>
        <v>4</v>
      </c>
      <c r="AE14" s="22">
        <v>4</v>
      </c>
      <c r="AF14" s="13">
        <f t="shared" si="9"/>
        <v>5.75</v>
      </c>
      <c r="AG14" s="22">
        <v>4</v>
      </c>
      <c r="AH14" s="22">
        <v>6</v>
      </c>
      <c r="AI14" s="22">
        <v>6</v>
      </c>
      <c r="AJ14" s="22">
        <v>7</v>
      </c>
      <c r="AK14" s="13">
        <f t="shared" si="10"/>
        <v>8</v>
      </c>
      <c r="AL14" s="22">
        <v>8</v>
      </c>
      <c r="AM14" s="22">
        <v>8</v>
      </c>
      <c r="AN14" s="13">
        <f t="shared" si="11"/>
        <v>4.5</v>
      </c>
      <c r="AO14" s="22">
        <v>5</v>
      </c>
      <c r="AP14" s="22">
        <v>4</v>
      </c>
      <c r="AQ14" s="13">
        <f t="shared" si="12"/>
        <v>5</v>
      </c>
      <c r="AR14" s="22">
        <v>5</v>
      </c>
      <c r="AS14" s="22">
        <v>5</v>
      </c>
      <c r="AT14" s="13">
        <f t="shared" si="13"/>
        <v>9</v>
      </c>
      <c r="AU14" s="22">
        <v>9</v>
      </c>
      <c r="AV14" s="13">
        <f t="shared" si="14"/>
        <v>5</v>
      </c>
      <c r="AW14" s="22">
        <v>5</v>
      </c>
      <c r="AX14" s="22">
        <v>5</v>
      </c>
      <c r="AY14" s="16">
        <f>IF(AZ14="-","?",RANK(AZ14,AZ2:AZ130,0))</f>
        <v>54</v>
      </c>
      <c r="AZ14" s="15">
        <f t="shared" si="15"/>
        <v>5.34</v>
      </c>
      <c r="BA14" s="20">
        <f t="shared" si="16"/>
        <v>5.479166666666667</v>
      </c>
      <c r="BB14" s="22">
        <v>7</v>
      </c>
      <c r="BC14" s="22">
        <v>6</v>
      </c>
      <c r="BD14" s="22">
        <v>6</v>
      </c>
      <c r="BE14" s="22">
        <v>7</v>
      </c>
      <c r="BF14" s="22">
        <v>3</v>
      </c>
      <c r="BG14" s="25">
        <f t="shared" si="17"/>
        <v>3.875</v>
      </c>
      <c r="BH14" s="18">
        <f t="shared" si="18"/>
        <v>5.9333333333333327</v>
      </c>
      <c r="BI14" s="20">
        <f t="shared" si="19"/>
        <v>6.333333333333333</v>
      </c>
      <c r="BJ14" s="22">
        <v>7</v>
      </c>
      <c r="BK14" s="22">
        <v>6</v>
      </c>
      <c r="BL14" s="22">
        <v>6</v>
      </c>
      <c r="BM14" s="20">
        <f t="shared" si="20"/>
        <v>4.666666666666667</v>
      </c>
      <c r="BN14" s="22">
        <v>4</v>
      </c>
      <c r="BO14" s="22">
        <v>6</v>
      </c>
      <c r="BP14" s="22">
        <v>4</v>
      </c>
      <c r="BQ14" s="20">
        <f t="shared" si="21"/>
        <v>6.4</v>
      </c>
      <c r="BR14" s="22">
        <v>5</v>
      </c>
      <c r="BS14" s="22">
        <v>7</v>
      </c>
      <c r="BT14" s="22">
        <v>5</v>
      </c>
      <c r="BU14" s="22">
        <v>8</v>
      </c>
      <c r="BV14" s="22">
        <v>7</v>
      </c>
      <c r="BW14" s="20">
        <f t="shared" si="22"/>
        <v>6.333333333333333</v>
      </c>
      <c r="BX14" s="22">
        <v>7</v>
      </c>
      <c r="BY14" s="22">
        <v>5</v>
      </c>
      <c r="BZ14" s="22">
        <v>7</v>
      </c>
      <c r="CA14" s="22" t="s">
        <v>78</v>
      </c>
      <c r="CB14" s="33" t="s">
        <v>78</v>
      </c>
      <c r="CC14" s="31">
        <v>6.85</v>
      </c>
      <c r="CD14" s="31">
        <f t="shared" si="23"/>
        <v>7.1</v>
      </c>
      <c r="CE14" s="4">
        <f t="shared" si="24"/>
        <v>0.25</v>
      </c>
      <c r="CF14" s="6" t="str">
        <f t="shared" si="25"/>
        <v>â</v>
      </c>
      <c r="CG14" s="31">
        <v>5.6071428571428568</v>
      </c>
      <c r="CH14" s="31">
        <f t="shared" si="26"/>
        <v>5.8928571428571432</v>
      </c>
      <c r="CI14" s="10">
        <f t="shared" si="27"/>
        <v>0.28571428571428648</v>
      </c>
      <c r="CJ14" s="11" t="str">
        <f t="shared" si="28"/>
        <v>â</v>
      </c>
      <c r="CK14" s="22" t="s">
        <v>78</v>
      </c>
      <c r="CL14" s="33" t="s">
        <v>78</v>
      </c>
      <c r="CM14" s="22">
        <v>9</v>
      </c>
      <c r="CN14" s="22">
        <v>8</v>
      </c>
      <c r="CO14" s="22">
        <v>9</v>
      </c>
      <c r="CP14" s="22">
        <v>8</v>
      </c>
      <c r="CQ14" s="22">
        <v>7</v>
      </c>
      <c r="CR14" s="22">
        <v>6</v>
      </c>
      <c r="CS14" s="24">
        <f t="shared" si="29"/>
        <v>7</v>
      </c>
      <c r="CT14" s="5">
        <f t="shared" si="30"/>
        <v>0</v>
      </c>
      <c r="CU14" s="4" t="str">
        <f t="shared" si="31"/>
        <v>Dem.</v>
      </c>
      <c r="CV14" s="22" t="s">
        <v>78</v>
      </c>
      <c r="CW14" s="33" t="s">
        <v>78</v>
      </c>
      <c r="CX14" s="1">
        <f t="shared" si="32"/>
        <v>6.5</v>
      </c>
      <c r="CY14" s="34">
        <f t="shared" si="33"/>
        <v>3</v>
      </c>
      <c r="CZ14" s="35" t="str">
        <f t="shared" si="34"/>
        <v>Limited</v>
      </c>
      <c r="DA14" s="4">
        <f t="shared" si="35"/>
        <v>7.1</v>
      </c>
      <c r="DB14" s="34">
        <f t="shared" si="36"/>
        <v>2</v>
      </c>
      <c r="DC14" s="35" t="str">
        <f t="shared" si="37"/>
        <v>Defective democracies</v>
      </c>
      <c r="DD14" s="10">
        <f t="shared" si="38"/>
        <v>5.89</v>
      </c>
      <c r="DE14" s="34">
        <f t="shared" si="39"/>
        <v>3</v>
      </c>
      <c r="DF14" s="35" t="str">
        <f t="shared" si="40"/>
        <v>Functional flaws</v>
      </c>
      <c r="DG14" s="15">
        <f t="shared" si="41"/>
        <v>5.34</v>
      </c>
      <c r="DH14" s="34">
        <f t="shared" si="42"/>
        <v>3</v>
      </c>
      <c r="DI14" s="35" t="str">
        <f t="shared" si="43"/>
        <v>Moderate</v>
      </c>
      <c r="DJ14" s="20">
        <f t="shared" si="44"/>
        <v>5.5</v>
      </c>
      <c r="DK14" s="34">
        <f t="shared" si="45"/>
        <v>3</v>
      </c>
      <c r="DL14" s="35" t="str">
        <f t="shared" si="46"/>
        <v>Moderate</v>
      </c>
    </row>
    <row r="15" spans="1:116">
      <c r="A15" s="27" t="s">
        <v>113</v>
      </c>
      <c r="B15" s="28">
        <v>1</v>
      </c>
      <c r="C15" s="2">
        <f>IF(D15="-","?",RANK(D15,D2:D130,0))</f>
        <v>41</v>
      </c>
      <c r="D15" s="1">
        <f t="shared" si="0"/>
        <v>6.37</v>
      </c>
      <c r="E15" s="4">
        <f t="shared" si="1"/>
        <v>6.35</v>
      </c>
      <c r="F15" s="8">
        <f t="shared" si="2"/>
        <v>6.75</v>
      </c>
      <c r="G15" s="22">
        <v>8</v>
      </c>
      <c r="H15" s="22">
        <v>3</v>
      </c>
      <c r="I15" s="22">
        <v>8</v>
      </c>
      <c r="J15" s="22">
        <v>8</v>
      </c>
      <c r="K15" s="8">
        <f t="shared" si="3"/>
        <v>7.5</v>
      </c>
      <c r="L15" s="22">
        <v>8</v>
      </c>
      <c r="M15" s="22">
        <v>8</v>
      </c>
      <c r="N15" s="22">
        <v>8</v>
      </c>
      <c r="O15" s="22">
        <v>6</v>
      </c>
      <c r="P15" s="8">
        <f t="shared" si="4"/>
        <v>6.5</v>
      </c>
      <c r="Q15" s="22">
        <v>8</v>
      </c>
      <c r="R15" s="22">
        <v>5</v>
      </c>
      <c r="S15" s="22">
        <v>6</v>
      </c>
      <c r="T15" s="22">
        <v>7</v>
      </c>
      <c r="U15" s="8">
        <f t="shared" si="5"/>
        <v>5</v>
      </c>
      <c r="V15" s="22">
        <v>5</v>
      </c>
      <c r="W15" s="22">
        <v>5</v>
      </c>
      <c r="X15" s="8">
        <f t="shared" si="6"/>
        <v>6</v>
      </c>
      <c r="Y15" s="22">
        <v>6</v>
      </c>
      <c r="Z15" s="22">
        <v>6</v>
      </c>
      <c r="AA15" s="22">
        <v>6</v>
      </c>
      <c r="AB15" s="22">
        <v>6</v>
      </c>
      <c r="AC15" s="10">
        <f t="shared" si="7"/>
        <v>6.3928571428571432</v>
      </c>
      <c r="AD15" s="13">
        <f t="shared" si="8"/>
        <v>6</v>
      </c>
      <c r="AE15" s="22">
        <v>6</v>
      </c>
      <c r="AF15" s="13">
        <f t="shared" si="9"/>
        <v>7.75</v>
      </c>
      <c r="AG15" s="22">
        <v>6</v>
      </c>
      <c r="AH15" s="22">
        <v>8</v>
      </c>
      <c r="AI15" s="22">
        <v>9</v>
      </c>
      <c r="AJ15" s="22">
        <v>8</v>
      </c>
      <c r="AK15" s="13">
        <f t="shared" si="10"/>
        <v>8</v>
      </c>
      <c r="AL15" s="22">
        <v>9</v>
      </c>
      <c r="AM15" s="22">
        <v>7</v>
      </c>
      <c r="AN15" s="13">
        <f t="shared" si="11"/>
        <v>7.5</v>
      </c>
      <c r="AO15" s="22">
        <v>8</v>
      </c>
      <c r="AP15" s="22">
        <v>7</v>
      </c>
      <c r="AQ15" s="13">
        <f t="shared" si="12"/>
        <v>5.5</v>
      </c>
      <c r="AR15" s="22">
        <v>6</v>
      </c>
      <c r="AS15" s="22">
        <v>5</v>
      </c>
      <c r="AT15" s="13">
        <f t="shared" si="13"/>
        <v>5</v>
      </c>
      <c r="AU15" s="22">
        <v>5</v>
      </c>
      <c r="AV15" s="13">
        <f t="shared" si="14"/>
        <v>5</v>
      </c>
      <c r="AW15" s="22">
        <v>5</v>
      </c>
      <c r="AX15" s="22">
        <v>5</v>
      </c>
      <c r="AY15" s="16">
        <f>IF(AZ15="-","?",RANK(AZ15,AZ2:AZ130,0))</f>
        <v>100</v>
      </c>
      <c r="AZ15" s="15">
        <f t="shared" si="15"/>
        <v>3.95</v>
      </c>
      <c r="BA15" s="20">
        <f t="shared" si="16"/>
        <v>4.395833333333333</v>
      </c>
      <c r="BB15" s="22">
        <v>5</v>
      </c>
      <c r="BC15" s="22">
        <v>5</v>
      </c>
      <c r="BD15" s="22">
        <v>5</v>
      </c>
      <c r="BE15" s="22">
        <v>4</v>
      </c>
      <c r="BF15" s="22">
        <v>3</v>
      </c>
      <c r="BG15" s="25">
        <f t="shared" si="17"/>
        <v>4.375</v>
      </c>
      <c r="BH15" s="18">
        <f t="shared" si="18"/>
        <v>4.5166666666666666</v>
      </c>
      <c r="BI15" s="20">
        <f t="shared" si="19"/>
        <v>4.333333333333333</v>
      </c>
      <c r="BJ15" s="22">
        <v>4</v>
      </c>
      <c r="BK15" s="22">
        <v>5</v>
      </c>
      <c r="BL15" s="22">
        <v>4</v>
      </c>
      <c r="BM15" s="20">
        <f t="shared" si="20"/>
        <v>4</v>
      </c>
      <c r="BN15" s="22">
        <v>4</v>
      </c>
      <c r="BO15" s="22">
        <v>4</v>
      </c>
      <c r="BP15" s="22">
        <v>4</v>
      </c>
      <c r="BQ15" s="20">
        <f t="shared" si="21"/>
        <v>4.4000000000000004</v>
      </c>
      <c r="BR15" s="22">
        <v>7</v>
      </c>
      <c r="BS15" s="22">
        <v>5</v>
      </c>
      <c r="BT15" s="22">
        <v>2</v>
      </c>
      <c r="BU15" s="22">
        <v>5</v>
      </c>
      <c r="BV15" s="22">
        <v>3</v>
      </c>
      <c r="BW15" s="20">
        <f t="shared" si="22"/>
        <v>5.333333333333333</v>
      </c>
      <c r="BX15" s="22">
        <v>5</v>
      </c>
      <c r="BY15" s="22">
        <v>4</v>
      </c>
      <c r="BZ15" s="22">
        <v>7</v>
      </c>
      <c r="CA15" s="22" t="s">
        <v>78</v>
      </c>
      <c r="CB15" s="33" t="s">
        <v>78</v>
      </c>
      <c r="CC15" s="31">
        <v>6.4</v>
      </c>
      <c r="CD15" s="31">
        <f t="shared" si="23"/>
        <v>6.35</v>
      </c>
      <c r="CE15" s="4">
        <f t="shared" si="24"/>
        <v>-5.0000000000000711E-2</v>
      </c>
      <c r="CF15" s="6" t="str">
        <f t="shared" si="25"/>
        <v>â</v>
      </c>
      <c r="CG15" s="31">
        <v>6.4285714285714279</v>
      </c>
      <c r="CH15" s="31">
        <f t="shared" si="26"/>
        <v>6.3928571428571432</v>
      </c>
      <c r="CI15" s="10">
        <f t="shared" si="27"/>
        <v>-3.5714285714284699E-2</v>
      </c>
      <c r="CJ15" s="11" t="str">
        <f t="shared" si="28"/>
        <v>â</v>
      </c>
      <c r="CK15" s="22" t="s">
        <v>78</v>
      </c>
      <c r="CL15" s="33" t="s">
        <v>78</v>
      </c>
      <c r="CM15" s="22">
        <v>8</v>
      </c>
      <c r="CN15" s="22">
        <v>8</v>
      </c>
      <c r="CO15" s="22">
        <v>8</v>
      </c>
      <c r="CP15" s="22">
        <v>6</v>
      </c>
      <c r="CQ15" s="22">
        <v>8</v>
      </c>
      <c r="CR15" s="22">
        <v>7</v>
      </c>
      <c r="CS15" s="24">
        <f t="shared" si="29"/>
        <v>8</v>
      </c>
      <c r="CT15" s="5">
        <f t="shared" si="30"/>
        <v>0</v>
      </c>
      <c r="CU15" s="4" t="str">
        <f t="shared" si="31"/>
        <v>Dem.</v>
      </c>
      <c r="CV15" s="22" t="s">
        <v>78</v>
      </c>
      <c r="CW15" s="33" t="s">
        <v>78</v>
      </c>
      <c r="CX15" s="1">
        <f t="shared" si="32"/>
        <v>6.37</v>
      </c>
      <c r="CY15" s="34">
        <f t="shared" si="33"/>
        <v>3</v>
      </c>
      <c r="CZ15" s="35" t="str">
        <f t="shared" si="34"/>
        <v>Limited</v>
      </c>
      <c r="DA15" s="4">
        <f t="shared" si="35"/>
        <v>6.35</v>
      </c>
      <c r="DB15" s="34">
        <f t="shared" si="36"/>
        <v>2</v>
      </c>
      <c r="DC15" s="35" t="str">
        <f t="shared" si="37"/>
        <v>Defective democracies</v>
      </c>
      <c r="DD15" s="10">
        <f t="shared" si="38"/>
        <v>6.39</v>
      </c>
      <c r="DE15" s="34">
        <f t="shared" si="39"/>
        <v>3</v>
      </c>
      <c r="DF15" s="35" t="str">
        <f t="shared" si="40"/>
        <v>Functional flaws</v>
      </c>
      <c r="DG15" s="15">
        <f t="shared" si="41"/>
        <v>3.95</v>
      </c>
      <c r="DH15" s="34">
        <f t="shared" si="42"/>
        <v>4</v>
      </c>
      <c r="DI15" s="35" t="str">
        <f t="shared" si="43"/>
        <v>Weak</v>
      </c>
      <c r="DJ15" s="20">
        <f t="shared" si="44"/>
        <v>4.4000000000000004</v>
      </c>
      <c r="DK15" s="34">
        <f t="shared" si="45"/>
        <v>4</v>
      </c>
      <c r="DL15" s="35" t="str">
        <f t="shared" si="46"/>
        <v>Minor</v>
      </c>
    </row>
    <row r="16" spans="1:116">
      <c r="A16" s="27" t="s">
        <v>114</v>
      </c>
      <c r="B16" s="28">
        <v>5</v>
      </c>
      <c r="C16" s="2">
        <f>IF(D16="-","?",RANK(D16,D2:D130,0))</f>
        <v>18</v>
      </c>
      <c r="D16" s="1">
        <f t="shared" si="0"/>
        <v>7.91</v>
      </c>
      <c r="E16" s="4">
        <f t="shared" si="1"/>
        <v>8.35</v>
      </c>
      <c r="F16" s="8">
        <f t="shared" si="2"/>
        <v>9.25</v>
      </c>
      <c r="G16" s="22">
        <v>10</v>
      </c>
      <c r="H16" s="22">
        <v>9</v>
      </c>
      <c r="I16" s="22">
        <v>10</v>
      </c>
      <c r="J16" s="22">
        <v>8</v>
      </c>
      <c r="K16" s="8">
        <f t="shared" si="3"/>
        <v>8.75</v>
      </c>
      <c r="L16" s="22">
        <v>8</v>
      </c>
      <c r="M16" s="22">
        <v>10</v>
      </c>
      <c r="N16" s="22">
        <v>9</v>
      </c>
      <c r="O16" s="22">
        <v>8</v>
      </c>
      <c r="P16" s="8">
        <f t="shared" si="4"/>
        <v>7.75</v>
      </c>
      <c r="Q16" s="22">
        <v>7</v>
      </c>
      <c r="R16" s="22">
        <v>9</v>
      </c>
      <c r="S16" s="22">
        <v>7</v>
      </c>
      <c r="T16" s="22">
        <v>8</v>
      </c>
      <c r="U16" s="8">
        <f t="shared" si="5"/>
        <v>9</v>
      </c>
      <c r="V16" s="22">
        <v>9</v>
      </c>
      <c r="W16" s="22">
        <v>9</v>
      </c>
      <c r="X16" s="8">
        <f t="shared" si="6"/>
        <v>7</v>
      </c>
      <c r="Y16" s="22">
        <v>7</v>
      </c>
      <c r="Z16" s="22">
        <v>6</v>
      </c>
      <c r="AA16" s="22">
        <v>8</v>
      </c>
      <c r="AB16" s="22">
        <v>7</v>
      </c>
      <c r="AC16" s="10">
        <f t="shared" si="7"/>
        <v>7.4642857142857144</v>
      </c>
      <c r="AD16" s="13">
        <f t="shared" si="8"/>
        <v>5</v>
      </c>
      <c r="AE16" s="22">
        <v>5</v>
      </c>
      <c r="AF16" s="13">
        <f t="shared" si="9"/>
        <v>8.25</v>
      </c>
      <c r="AG16" s="22">
        <v>8</v>
      </c>
      <c r="AH16" s="22">
        <v>7</v>
      </c>
      <c r="AI16" s="22">
        <v>9</v>
      </c>
      <c r="AJ16" s="22">
        <v>9</v>
      </c>
      <c r="AK16" s="13">
        <f t="shared" si="10"/>
        <v>8.5</v>
      </c>
      <c r="AL16" s="22">
        <v>8</v>
      </c>
      <c r="AM16" s="22">
        <v>9</v>
      </c>
      <c r="AN16" s="13">
        <f t="shared" si="11"/>
        <v>8.5</v>
      </c>
      <c r="AO16" s="22">
        <v>9</v>
      </c>
      <c r="AP16" s="22">
        <v>8</v>
      </c>
      <c r="AQ16" s="13">
        <f t="shared" si="12"/>
        <v>7</v>
      </c>
      <c r="AR16" s="22">
        <v>7</v>
      </c>
      <c r="AS16" s="22">
        <v>7</v>
      </c>
      <c r="AT16" s="13">
        <f t="shared" si="13"/>
        <v>8</v>
      </c>
      <c r="AU16" s="22">
        <v>8</v>
      </c>
      <c r="AV16" s="13">
        <f t="shared" si="14"/>
        <v>7</v>
      </c>
      <c r="AW16" s="22">
        <v>7</v>
      </c>
      <c r="AX16" s="22">
        <v>7</v>
      </c>
      <c r="AY16" s="16">
        <f>IF(AZ16="-","?",RANK(AZ16,AZ2:AZ130,0))</f>
        <v>9</v>
      </c>
      <c r="AZ16" s="15">
        <f t="shared" si="15"/>
        <v>6.92</v>
      </c>
      <c r="BA16" s="20">
        <f t="shared" si="16"/>
        <v>3.25</v>
      </c>
      <c r="BB16" s="22">
        <v>5</v>
      </c>
      <c r="BC16" s="22">
        <v>6</v>
      </c>
      <c r="BD16" s="22">
        <v>2</v>
      </c>
      <c r="BE16" s="22">
        <v>1</v>
      </c>
      <c r="BF16" s="22">
        <v>3</v>
      </c>
      <c r="BG16" s="25">
        <f t="shared" si="17"/>
        <v>2.5</v>
      </c>
      <c r="BH16" s="18">
        <f t="shared" si="18"/>
        <v>8.1458333333333321</v>
      </c>
      <c r="BI16" s="20">
        <f t="shared" si="19"/>
        <v>7.333333333333333</v>
      </c>
      <c r="BJ16" s="22">
        <v>8</v>
      </c>
      <c r="BK16" s="22">
        <v>7</v>
      </c>
      <c r="BL16" s="22">
        <v>7</v>
      </c>
      <c r="BM16" s="20">
        <f t="shared" si="20"/>
        <v>8</v>
      </c>
      <c r="BN16" s="22">
        <v>7</v>
      </c>
      <c r="BO16" s="22">
        <v>9</v>
      </c>
      <c r="BP16" s="22">
        <v>8</v>
      </c>
      <c r="BQ16" s="20">
        <f t="shared" si="21"/>
        <v>8.25</v>
      </c>
      <c r="BR16" s="22">
        <v>9</v>
      </c>
      <c r="BS16" s="22">
        <v>9</v>
      </c>
      <c r="BT16" s="22">
        <v>8</v>
      </c>
      <c r="BU16" s="22">
        <v>7</v>
      </c>
      <c r="BV16" s="22" t="s">
        <v>100</v>
      </c>
      <c r="BW16" s="20">
        <f t="shared" si="22"/>
        <v>9</v>
      </c>
      <c r="BX16" s="22">
        <v>9</v>
      </c>
      <c r="BY16" s="22">
        <v>9</v>
      </c>
      <c r="BZ16" s="22">
        <v>9</v>
      </c>
      <c r="CA16" s="22" t="s">
        <v>78</v>
      </c>
      <c r="CB16" s="33" t="s">
        <v>78</v>
      </c>
      <c r="CC16" s="31">
        <v>8.35</v>
      </c>
      <c r="CD16" s="31">
        <f t="shared" si="23"/>
        <v>8.35</v>
      </c>
      <c r="CE16" s="4">
        <f t="shared" si="24"/>
        <v>0</v>
      </c>
      <c r="CF16" s="6" t="str">
        <f t="shared" si="25"/>
        <v>â</v>
      </c>
      <c r="CG16" s="31">
        <v>7.2142857142857135</v>
      </c>
      <c r="CH16" s="31">
        <f t="shared" si="26"/>
        <v>7.4642857142857144</v>
      </c>
      <c r="CI16" s="10">
        <f t="shared" si="27"/>
        <v>0.25000000000000089</v>
      </c>
      <c r="CJ16" s="11" t="str">
        <f t="shared" si="28"/>
        <v>â</v>
      </c>
      <c r="CK16" s="22" t="s">
        <v>78</v>
      </c>
      <c r="CL16" s="33" t="s">
        <v>78</v>
      </c>
      <c r="CM16" s="22">
        <v>8</v>
      </c>
      <c r="CN16" s="22">
        <v>10</v>
      </c>
      <c r="CO16" s="22">
        <v>9</v>
      </c>
      <c r="CP16" s="22">
        <v>8</v>
      </c>
      <c r="CQ16" s="22">
        <v>7</v>
      </c>
      <c r="CR16" s="22">
        <v>8</v>
      </c>
      <c r="CS16" s="24">
        <f t="shared" si="29"/>
        <v>9</v>
      </c>
      <c r="CT16" s="5">
        <f t="shared" si="30"/>
        <v>0</v>
      </c>
      <c r="CU16" s="4" t="str">
        <f t="shared" si="31"/>
        <v>Dem.</v>
      </c>
      <c r="CV16" s="22" t="s">
        <v>78</v>
      </c>
      <c r="CW16" s="33" t="s">
        <v>78</v>
      </c>
      <c r="CX16" s="1">
        <f t="shared" si="32"/>
        <v>7.91</v>
      </c>
      <c r="CY16" s="34">
        <f t="shared" si="33"/>
        <v>2</v>
      </c>
      <c r="CZ16" s="35" t="str">
        <f t="shared" si="34"/>
        <v>Advanced</v>
      </c>
      <c r="DA16" s="4">
        <f t="shared" si="35"/>
        <v>8.35</v>
      </c>
      <c r="DB16" s="34">
        <f t="shared" si="36"/>
        <v>1</v>
      </c>
      <c r="DC16" s="35" t="str">
        <f t="shared" si="37"/>
        <v>Democracies in consolidation</v>
      </c>
      <c r="DD16" s="10">
        <f t="shared" si="38"/>
        <v>7.46</v>
      </c>
      <c r="DE16" s="34">
        <f t="shared" si="39"/>
        <v>2</v>
      </c>
      <c r="DF16" s="35" t="str">
        <f t="shared" si="40"/>
        <v>Functioning</v>
      </c>
      <c r="DG16" s="15">
        <f t="shared" si="41"/>
        <v>6.92</v>
      </c>
      <c r="DH16" s="34">
        <f t="shared" si="42"/>
        <v>2</v>
      </c>
      <c r="DI16" s="35" t="str">
        <f t="shared" si="43"/>
        <v>Good</v>
      </c>
      <c r="DJ16" s="20">
        <f t="shared" si="44"/>
        <v>3.3</v>
      </c>
      <c r="DK16" s="34">
        <f t="shared" si="45"/>
        <v>4</v>
      </c>
      <c r="DL16" s="35" t="str">
        <f t="shared" si="46"/>
        <v>Minor</v>
      </c>
    </row>
    <row r="17" spans="1:116">
      <c r="A17" s="27" t="s">
        <v>115</v>
      </c>
      <c r="B17" s="28">
        <v>2</v>
      </c>
      <c r="C17" s="2">
        <f>IF(D17="-","?",RANK(D17,D2:D130,0))</f>
        <v>17</v>
      </c>
      <c r="D17" s="1">
        <f t="shared" si="0"/>
        <v>8.02</v>
      </c>
      <c r="E17" s="4">
        <f t="shared" si="1"/>
        <v>8.15</v>
      </c>
      <c r="F17" s="8">
        <f t="shared" si="2"/>
        <v>8.25</v>
      </c>
      <c r="G17" s="22">
        <v>7</v>
      </c>
      <c r="H17" s="22">
        <v>9</v>
      </c>
      <c r="I17" s="22">
        <v>9</v>
      </c>
      <c r="J17" s="22">
        <v>8</v>
      </c>
      <c r="K17" s="8">
        <f t="shared" si="3"/>
        <v>9</v>
      </c>
      <c r="L17" s="22">
        <v>10</v>
      </c>
      <c r="M17" s="22">
        <v>9</v>
      </c>
      <c r="N17" s="22">
        <v>9</v>
      </c>
      <c r="O17" s="22">
        <v>8</v>
      </c>
      <c r="P17" s="8">
        <f t="shared" si="4"/>
        <v>7.75</v>
      </c>
      <c r="Q17" s="22">
        <v>9</v>
      </c>
      <c r="R17" s="22">
        <v>7</v>
      </c>
      <c r="S17" s="22">
        <v>8</v>
      </c>
      <c r="T17" s="22">
        <v>7</v>
      </c>
      <c r="U17" s="8">
        <f t="shared" si="5"/>
        <v>8.5</v>
      </c>
      <c r="V17" s="22">
        <v>8</v>
      </c>
      <c r="W17" s="22">
        <v>9</v>
      </c>
      <c r="X17" s="8">
        <f t="shared" si="6"/>
        <v>7.25</v>
      </c>
      <c r="Y17" s="22">
        <v>6</v>
      </c>
      <c r="Z17" s="22">
        <v>8</v>
      </c>
      <c r="AA17" s="22">
        <v>8</v>
      </c>
      <c r="AB17" s="22">
        <v>7</v>
      </c>
      <c r="AC17" s="10">
        <f t="shared" si="7"/>
        <v>7.8928571428571432</v>
      </c>
      <c r="AD17" s="13">
        <f t="shared" si="8"/>
        <v>6</v>
      </c>
      <c r="AE17" s="22">
        <v>6</v>
      </c>
      <c r="AF17" s="13">
        <f t="shared" si="9"/>
        <v>8.25</v>
      </c>
      <c r="AG17" s="22">
        <v>8</v>
      </c>
      <c r="AH17" s="22">
        <v>9</v>
      </c>
      <c r="AI17" s="22">
        <v>7</v>
      </c>
      <c r="AJ17" s="22">
        <v>9</v>
      </c>
      <c r="AK17" s="13">
        <f t="shared" si="10"/>
        <v>10</v>
      </c>
      <c r="AL17" s="22">
        <v>10</v>
      </c>
      <c r="AM17" s="22">
        <v>10</v>
      </c>
      <c r="AN17" s="13">
        <f t="shared" si="11"/>
        <v>9</v>
      </c>
      <c r="AO17" s="22">
        <v>9</v>
      </c>
      <c r="AP17" s="22">
        <v>9</v>
      </c>
      <c r="AQ17" s="13">
        <f t="shared" si="12"/>
        <v>7</v>
      </c>
      <c r="AR17" s="22">
        <v>7</v>
      </c>
      <c r="AS17" s="22">
        <v>7</v>
      </c>
      <c r="AT17" s="13">
        <f t="shared" si="13"/>
        <v>8</v>
      </c>
      <c r="AU17" s="22">
        <v>8</v>
      </c>
      <c r="AV17" s="13">
        <f t="shared" si="14"/>
        <v>7</v>
      </c>
      <c r="AW17" s="22">
        <v>7</v>
      </c>
      <c r="AX17" s="22">
        <v>7</v>
      </c>
      <c r="AY17" s="16">
        <f>IF(AZ17="-","?",RANK(AZ17,AZ2:AZ130,0))</f>
        <v>3</v>
      </c>
      <c r="AZ17" s="15">
        <f t="shared" si="15"/>
        <v>7.3</v>
      </c>
      <c r="BA17" s="20">
        <f t="shared" si="16"/>
        <v>3.3333333333333335</v>
      </c>
      <c r="BB17" s="22">
        <v>5</v>
      </c>
      <c r="BC17" s="22">
        <v>3</v>
      </c>
      <c r="BD17" s="22">
        <v>3</v>
      </c>
      <c r="BE17" s="22">
        <v>3</v>
      </c>
      <c r="BF17" s="22">
        <v>3</v>
      </c>
      <c r="BG17" s="25">
        <f t="shared" si="17"/>
        <v>3</v>
      </c>
      <c r="BH17" s="18">
        <f t="shared" si="18"/>
        <v>8.5666666666666664</v>
      </c>
      <c r="BI17" s="20">
        <f t="shared" si="19"/>
        <v>8.3333333333333339</v>
      </c>
      <c r="BJ17" s="22">
        <v>9</v>
      </c>
      <c r="BK17" s="22">
        <v>8</v>
      </c>
      <c r="BL17" s="22">
        <v>8</v>
      </c>
      <c r="BM17" s="20">
        <f t="shared" si="20"/>
        <v>7.333333333333333</v>
      </c>
      <c r="BN17" s="22">
        <v>8</v>
      </c>
      <c r="BO17" s="22">
        <v>7</v>
      </c>
      <c r="BP17" s="22">
        <v>7</v>
      </c>
      <c r="BQ17" s="20">
        <f t="shared" si="21"/>
        <v>8.6</v>
      </c>
      <c r="BR17" s="22">
        <v>9</v>
      </c>
      <c r="BS17" s="22">
        <v>9</v>
      </c>
      <c r="BT17" s="22">
        <v>8</v>
      </c>
      <c r="BU17" s="22">
        <v>9</v>
      </c>
      <c r="BV17" s="22">
        <v>8</v>
      </c>
      <c r="BW17" s="20">
        <f t="shared" si="22"/>
        <v>10</v>
      </c>
      <c r="BX17" s="22">
        <v>10</v>
      </c>
      <c r="BY17" s="22">
        <v>10</v>
      </c>
      <c r="BZ17" s="22">
        <v>10</v>
      </c>
      <c r="CA17" s="22" t="s">
        <v>78</v>
      </c>
      <c r="CB17" s="33" t="s">
        <v>78</v>
      </c>
      <c r="CC17" s="31">
        <v>8.15</v>
      </c>
      <c r="CD17" s="31">
        <f t="shared" si="23"/>
        <v>8.15</v>
      </c>
      <c r="CE17" s="4">
        <f t="shared" si="24"/>
        <v>0</v>
      </c>
      <c r="CF17" s="6" t="str">
        <f t="shared" si="25"/>
        <v>â</v>
      </c>
      <c r="CG17" s="31">
        <v>7.9642857142857144</v>
      </c>
      <c r="CH17" s="31">
        <f t="shared" si="26"/>
        <v>7.8928571428571432</v>
      </c>
      <c r="CI17" s="10">
        <f t="shared" si="27"/>
        <v>-7.1428571428571175E-2</v>
      </c>
      <c r="CJ17" s="11" t="str">
        <f t="shared" si="28"/>
        <v>â</v>
      </c>
      <c r="CK17" s="22" t="s">
        <v>78</v>
      </c>
      <c r="CL17" s="33" t="s">
        <v>78</v>
      </c>
      <c r="CM17" s="22">
        <v>10</v>
      </c>
      <c r="CN17" s="22">
        <v>9</v>
      </c>
      <c r="CO17" s="22">
        <v>9</v>
      </c>
      <c r="CP17" s="22">
        <v>8</v>
      </c>
      <c r="CQ17" s="22">
        <v>9</v>
      </c>
      <c r="CR17" s="22">
        <v>7</v>
      </c>
      <c r="CS17" s="24">
        <f t="shared" si="29"/>
        <v>7.5</v>
      </c>
      <c r="CT17" s="5">
        <f t="shared" si="30"/>
        <v>0</v>
      </c>
      <c r="CU17" s="4" t="str">
        <f t="shared" si="31"/>
        <v>Dem.</v>
      </c>
      <c r="CV17" s="22" t="s">
        <v>78</v>
      </c>
      <c r="CW17" s="33" t="s">
        <v>78</v>
      </c>
      <c r="CX17" s="1">
        <f t="shared" si="32"/>
        <v>8.02</v>
      </c>
      <c r="CY17" s="34">
        <f t="shared" si="33"/>
        <v>2</v>
      </c>
      <c r="CZ17" s="35" t="str">
        <f t="shared" si="34"/>
        <v>Advanced</v>
      </c>
      <c r="DA17" s="4">
        <f t="shared" si="35"/>
        <v>8.15</v>
      </c>
      <c r="DB17" s="34">
        <f t="shared" si="36"/>
        <v>1</v>
      </c>
      <c r="DC17" s="35" t="str">
        <f t="shared" si="37"/>
        <v>Democracies in consolidation</v>
      </c>
      <c r="DD17" s="10">
        <f t="shared" si="38"/>
        <v>7.89</v>
      </c>
      <c r="DE17" s="34">
        <f t="shared" si="39"/>
        <v>2</v>
      </c>
      <c r="DF17" s="35" t="str">
        <f t="shared" si="40"/>
        <v>Functioning</v>
      </c>
      <c r="DG17" s="15">
        <f t="shared" si="41"/>
        <v>7.3</v>
      </c>
      <c r="DH17" s="34">
        <f t="shared" si="42"/>
        <v>1</v>
      </c>
      <c r="DI17" s="35" t="str">
        <f t="shared" si="43"/>
        <v>Very good</v>
      </c>
      <c r="DJ17" s="20">
        <f t="shared" si="44"/>
        <v>3.3</v>
      </c>
      <c r="DK17" s="34">
        <f t="shared" si="45"/>
        <v>4</v>
      </c>
      <c r="DL17" s="35" t="str">
        <f t="shared" si="46"/>
        <v>Minor</v>
      </c>
    </row>
    <row r="18" spans="1:116">
      <c r="A18" s="27" t="s">
        <v>116</v>
      </c>
      <c r="B18" s="28">
        <v>1</v>
      </c>
      <c r="C18" s="2">
        <f>IF(D18="-","?",RANK(D18,D2:D130,0))</f>
        <v>14</v>
      </c>
      <c r="D18" s="1">
        <f t="shared" si="0"/>
        <v>8.14</v>
      </c>
      <c r="E18" s="4">
        <f t="shared" si="1"/>
        <v>8.35</v>
      </c>
      <c r="F18" s="8">
        <f t="shared" si="2"/>
        <v>9.75</v>
      </c>
      <c r="G18" s="22">
        <v>10</v>
      </c>
      <c r="H18" s="22">
        <v>9</v>
      </c>
      <c r="I18" s="22">
        <v>10</v>
      </c>
      <c r="J18" s="22">
        <v>10</v>
      </c>
      <c r="K18" s="8">
        <f t="shared" si="3"/>
        <v>8.5</v>
      </c>
      <c r="L18" s="22">
        <v>8</v>
      </c>
      <c r="M18" s="22">
        <v>9</v>
      </c>
      <c r="N18" s="22">
        <v>10</v>
      </c>
      <c r="O18" s="22">
        <v>7</v>
      </c>
      <c r="P18" s="8">
        <f t="shared" si="4"/>
        <v>8</v>
      </c>
      <c r="Q18" s="22">
        <v>8</v>
      </c>
      <c r="R18" s="22">
        <v>8</v>
      </c>
      <c r="S18" s="22">
        <v>8</v>
      </c>
      <c r="T18" s="22">
        <v>8</v>
      </c>
      <c r="U18" s="8">
        <f t="shared" si="5"/>
        <v>8.5</v>
      </c>
      <c r="V18" s="22">
        <v>8</v>
      </c>
      <c r="W18" s="22">
        <v>9</v>
      </c>
      <c r="X18" s="8">
        <f t="shared" si="6"/>
        <v>7</v>
      </c>
      <c r="Y18" s="22">
        <v>6</v>
      </c>
      <c r="Z18" s="22">
        <v>8</v>
      </c>
      <c r="AA18" s="22">
        <v>7</v>
      </c>
      <c r="AB18" s="22">
        <v>7</v>
      </c>
      <c r="AC18" s="10">
        <f t="shared" si="7"/>
        <v>7.9285714285714288</v>
      </c>
      <c r="AD18" s="13">
        <f t="shared" si="8"/>
        <v>7</v>
      </c>
      <c r="AE18" s="22">
        <v>7</v>
      </c>
      <c r="AF18" s="13">
        <f t="shared" si="9"/>
        <v>9</v>
      </c>
      <c r="AG18" s="22">
        <v>8</v>
      </c>
      <c r="AH18" s="22">
        <v>9</v>
      </c>
      <c r="AI18" s="22">
        <v>10</v>
      </c>
      <c r="AJ18" s="22">
        <v>9</v>
      </c>
      <c r="AK18" s="13">
        <f t="shared" si="10"/>
        <v>9</v>
      </c>
      <c r="AL18" s="22">
        <v>9</v>
      </c>
      <c r="AM18" s="22">
        <v>9</v>
      </c>
      <c r="AN18" s="13">
        <f t="shared" si="11"/>
        <v>9</v>
      </c>
      <c r="AO18" s="22">
        <v>9</v>
      </c>
      <c r="AP18" s="22">
        <v>9</v>
      </c>
      <c r="AQ18" s="13">
        <f t="shared" si="12"/>
        <v>7</v>
      </c>
      <c r="AR18" s="22">
        <v>7</v>
      </c>
      <c r="AS18" s="22">
        <v>7</v>
      </c>
      <c r="AT18" s="13">
        <f t="shared" si="13"/>
        <v>7</v>
      </c>
      <c r="AU18" s="22">
        <v>7</v>
      </c>
      <c r="AV18" s="13">
        <f t="shared" si="14"/>
        <v>7.5</v>
      </c>
      <c r="AW18" s="22">
        <v>8</v>
      </c>
      <c r="AX18" s="22">
        <v>7</v>
      </c>
      <c r="AY18" s="16">
        <f>IF(AZ18="-","?",RANK(AZ18,AZ2:AZ130,0))</f>
        <v>21</v>
      </c>
      <c r="AZ18" s="15">
        <f t="shared" si="15"/>
        <v>6.3</v>
      </c>
      <c r="BA18" s="20">
        <f t="shared" si="16"/>
        <v>2.6875</v>
      </c>
      <c r="BB18" s="22">
        <v>4</v>
      </c>
      <c r="BC18" s="22">
        <v>4</v>
      </c>
      <c r="BD18" s="22">
        <v>4</v>
      </c>
      <c r="BE18" s="22">
        <v>1</v>
      </c>
      <c r="BF18" s="22">
        <v>1</v>
      </c>
      <c r="BG18" s="25">
        <f t="shared" si="17"/>
        <v>2.125</v>
      </c>
      <c r="BH18" s="18">
        <f t="shared" si="18"/>
        <v>7.5166666666666657</v>
      </c>
      <c r="BI18" s="20">
        <f t="shared" si="19"/>
        <v>6.666666666666667</v>
      </c>
      <c r="BJ18" s="22">
        <v>7</v>
      </c>
      <c r="BK18" s="22">
        <v>7</v>
      </c>
      <c r="BL18" s="22">
        <v>6</v>
      </c>
      <c r="BM18" s="20">
        <f t="shared" si="20"/>
        <v>6.333333333333333</v>
      </c>
      <c r="BN18" s="22">
        <v>7</v>
      </c>
      <c r="BO18" s="22">
        <v>6</v>
      </c>
      <c r="BP18" s="22">
        <v>6</v>
      </c>
      <c r="BQ18" s="20">
        <f t="shared" si="21"/>
        <v>8.4</v>
      </c>
      <c r="BR18" s="22">
        <v>10</v>
      </c>
      <c r="BS18" s="22">
        <v>9</v>
      </c>
      <c r="BT18" s="22">
        <v>7</v>
      </c>
      <c r="BU18" s="22">
        <v>8</v>
      </c>
      <c r="BV18" s="22">
        <v>8</v>
      </c>
      <c r="BW18" s="20">
        <f t="shared" si="22"/>
        <v>8.6666666666666661</v>
      </c>
      <c r="BX18" s="22">
        <v>9</v>
      </c>
      <c r="BY18" s="22">
        <v>8</v>
      </c>
      <c r="BZ18" s="22">
        <v>9</v>
      </c>
      <c r="CA18" s="22" t="s">
        <v>78</v>
      </c>
      <c r="CB18" s="33" t="s">
        <v>78</v>
      </c>
      <c r="CC18" s="31">
        <v>8.65</v>
      </c>
      <c r="CD18" s="31">
        <f t="shared" si="23"/>
        <v>8.35</v>
      </c>
      <c r="CE18" s="4">
        <f t="shared" si="24"/>
        <v>-0.30000000000000071</v>
      </c>
      <c r="CF18" s="6" t="str">
        <f t="shared" si="25"/>
        <v>â</v>
      </c>
      <c r="CG18" s="31">
        <v>7.9285714285714288</v>
      </c>
      <c r="CH18" s="31">
        <f t="shared" si="26"/>
        <v>7.9285714285714288</v>
      </c>
      <c r="CI18" s="10">
        <f t="shared" si="27"/>
        <v>0</v>
      </c>
      <c r="CJ18" s="11" t="str">
        <f t="shared" si="28"/>
        <v>â</v>
      </c>
      <c r="CK18" s="22" t="s">
        <v>78</v>
      </c>
      <c r="CL18" s="33" t="s">
        <v>78</v>
      </c>
      <c r="CM18" s="22">
        <v>8</v>
      </c>
      <c r="CN18" s="22">
        <v>9</v>
      </c>
      <c r="CO18" s="22">
        <v>10</v>
      </c>
      <c r="CP18" s="22">
        <v>7</v>
      </c>
      <c r="CQ18" s="22">
        <v>8</v>
      </c>
      <c r="CR18" s="22">
        <v>8</v>
      </c>
      <c r="CS18" s="24">
        <f t="shared" si="29"/>
        <v>10</v>
      </c>
      <c r="CT18" s="5">
        <f t="shared" si="30"/>
        <v>0</v>
      </c>
      <c r="CU18" s="4" t="str">
        <f t="shared" si="31"/>
        <v>Dem.</v>
      </c>
      <c r="CV18" s="22" t="s">
        <v>78</v>
      </c>
      <c r="CW18" s="33" t="s">
        <v>78</v>
      </c>
      <c r="CX18" s="1">
        <f t="shared" si="32"/>
        <v>8.14</v>
      </c>
      <c r="CY18" s="34">
        <f t="shared" si="33"/>
        <v>2</v>
      </c>
      <c r="CZ18" s="35" t="str">
        <f t="shared" si="34"/>
        <v>Advanced</v>
      </c>
      <c r="DA18" s="4">
        <f t="shared" si="35"/>
        <v>8.35</v>
      </c>
      <c r="DB18" s="34">
        <f t="shared" si="36"/>
        <v>1</v>
      </c>
      <c r="DC18" s="35" t="str">
        <f t="shared" si="37"/>
        <v>Democracies in consolidation</v>
      </c>
      <c r="DD18" s="10">
        <f t="shared" si="38"/>
        <v>7.93</v>
      </c>
      <c r="DE18" s="34">
        <f t="shared" si="39"/>
        <v>2</v>
      </c>
      <c r="DF18" s="35" t="str">
        <f t="shared" si="40"/>
        <v>Functioning</v>
      </c>
      <c r="DG18" s="15">
        <f t="shared" si="41"/>
        <v>6.3</v>
      </c>
      <c r="DH18" s="34">
        <f t="shared" si="42"/>
        <v>2</v>
      </c>
      <c r="DI18" s="35" t="str">
        <f t="shared" si="43"/>
        <v>Good</v>
      </c>
      <c r="DJ18" s="20">
        <f t="shared" si="44"/>
        <v>2.7</v>
      </c>
      <c r="DK18" s="34">
        <f t="shared" si="45"/>
        <v>4</v>
      </c>
      <c r="DL18" s="35" t="str">
        <f t="shared" si="46"/>
        <v>Minor</v>
      </c>
    </row>
    <row r="19" spans="1:116">
      <c r="A19" s="36" t="s">
        <v>117</v>
      </c>
      <c r="B19" s="28">
        <v>3</v>
      </c>
      <c r="C19" s="2">
        <f>IF(D19="-","?",RANK(D19,D2:D130,0))</f>
        <v>77</v>
      </c>
      <c r="D19" s="1">
        <f t="shared" si="0"/>
        <v>5.24</v>
      </c>
      <c r="E19" s="4">
        <f t="shared" si="1"/>
        <v>5.8</v>
      </c>
      <c r="F19" s="8">
        <f t="shared" si="2"/>
        <v>7.75</v>
      </c>
      <c r="G19" s="22">
        <v>7</v>
      </c>
      <c r="H19" s="22">
        <v>10</v>
      </c>
      <c r="I19" s="22">
        <v>8</v>
      </c>
      <c r="J19" s="22">
        <v>6</v>
      </c>
      <c r="K19" s="8">
        <f t="shared" si="3"/>
        <v>6.25</v>
      </c>
      <c r="L19" s="22">
        <v>6</v>
      </c>
      <c r="M19" s="37">
        <v>6</v>
      </c>
      <c r="N19" s="22">
        <v>6</v>
      </c>
      <c r="O19" s="22">
        <v>7</v>
      </c>
      <c r="P19" s="8">
        <f t="shared" si="4"/>
        <v>4.25</v>
      </c>
      <c r="Q19" s="22">
        <v>3</v>
      </c>
      <c r="R19" s="22">
        <v>4</v>
      </c>
      <c r="S19" s="22">
        <v>4</v>
      </c>
      <c r="T19" s="22">
        <v>6</v>
      </c>
      <c r="U19" s="8">
        <f t="shared" si="5"/>
        <v>4.5</v>
      </c>
      <c r="V19" s="37">
        <v>4</v>
      </c>
      <c r="W19" s="37">
        <v>5</v>
      </c>
      <c r="X19" s="8">
        <f t="shared" si="6"/>
        <v>6.25</v>
      </c>
      <c r="Y19" s="22">
        <v>5</v>
      </c>
      <c r="Z19" s="22">
        <v>6</v>
      </c>
      <c r="AA19" s="37">
        <v>8</v>
      </c>
      <c r="AB19" s="22">
        <v>6</v>
      </c>
      <c r="AC19" s="10">
        <f t="shared" si="7"/>
        <v>4.6785714285714288</v>
      </c>
      <c r="AD19" s="13">
        <f t="shared" si="8"/>
        <v>1</v>
      </c>
      <c r="AE19" s="22">
        <v>1</v>
      </c>
      <c r="AF19" s="13">
        <f t="shared" si="9"/>
        <v>5.75</v>
      </c>
      <c r="AG19" s="22">
        <v>5</v>
      </c>
      <c r="AH19" s="22">
        <v>6</v>
      </c>
      <c r="AI19" s="22">
        <v>6</v>
      </c>
      <c r="AJ19" s="22">
        <v>6</v>
      </c>
      <c r="AK19" s="13">
        <f t="shared" si="10"/>
        <v>7.5</v>
      </c>
      <c r="AL19" s="22">
        <v>8</v>
      </c>
      <c r="AM19" s="22">
        <v>7</v>
      </c>
      <c r="AN19" s="13">
        <f t="shared" si="11"/>
        <v>6</v>
      </c>
      <c r="AO19" s="22">
        <v>6</v>
      </c>
      <c r="AP19" s="22">
        <v>6</v>
      </c>
      <c r="AQ19" s="13">
        <f t="shared" si="12"/>
        <v>3</v>
      </c>
      <c r="AR19" s="22">
        <v>3</v>
      </c>
      <c r="AS19" s="22">
        <v>3</v>
      </c>
      <c r="AT19" s="13">
        <f t="shared" si="13"/>
        <v>6</v>
      </c>
      <c r="AU19" s="22">
        <v>6</v>
      </c>
      <c r="AV19" s="13">
        <f t="shared" si="14"/>
        <v>3.5</v>
      </c>
      <c r="AW19" s="22">
        <v>5</v>
      </c>
      <c r="AX19" s="22">
        <v>2</v>
      </c>
      <c r="AY19" s="16">
        <f>IF(AZ19="-","?",RANK(AZ19,AZ2:AZ130,0))</f>
        <v>60</v>
      </c>
      <c r="AZ19" s="15">
        <f t="shared" si="15"/>
        <v>5.09</v>
      </c>
      <c r="BA19" s="20">
        <f t="shared" si="16"/>
        <v>7</v>
      </c>
      <c r="BB19" s="22">
        <v>9</v>
      </c>
      <c r="BC19" s="22">
        <v>5</v>
      </c>
      <c r="BD19" s="22">
        <v>4</v>
      </c>
      <c r="BE19" s="22">
        <v>9</v>
      </c>
      <c r="BF19" s="22">
        <v>10</v>
      </c>
      <c r="BG19" s="25">
        <f t="shared" si="17"/>
        <v>5</v>
      </c>
      <c r="BH19" s="18">
        <f t="shared" si="18"/>
        <v>5.45</v>
      </c>
      <c r="BI19" s="20">
        <f t="shared" si="19"/>
        <v>5.333333333333333</v>
      </c>
      <c r="BJ19" s="37">
        <v>6</v>
      </c>
      <c r="BK19" s="22">
        <v>5</v>
      </c>
      <c r="BL19" s="22">
        <v>5</v>
      </c>
      <c r="BM19" s="20">
        <f t="shared" si="20"/>
        <v>4</v>
      </c>
      <c r="BN19" s="22">
        <v>3</v>
      </c>
      <c r="BO19" s="22">
        <v>5</v>
      </c>
      <c r="BP19" s="22">
        <v>4</v>
      </c>
      <c r="BQ19" s="20">
        <f t="shared" si="21"/>
        <v>4.8</v>
      </c>
      <c r="BR19" s="22">
        <v>6</v>
      </c>
      <c r="BS19" s="22">
        <v>5</v>
      </c>
      <c r="BT19" s="22">
        <v>5</v>
      </c>
      <c r="BU19" s="22">
        <v>5</v>
      </c>
      <c r="BV19" s="22">
        <v>3</v>
      </c>
      <c r="BW19" s="20">
        <f t="shared" si="22"/>
        <v>7.666666666666667</v>
      </c>
      <c r="BX19" s="22">
        <v>7</v>
      </c>
      <c r="BY19" s="22">
        <v>8</v>
      </c>
      <c r="BZ19" s="22">
        <v>8</v>
      </c>
      <c r="CA19" s="22" t="s">
        <v>78</v>
      </c>
      <c r="CB19" s="33" t="s">
        <v>78</v>
      </c>
      <c r="CC19" s="31">
        <v>5.7000000000000011</v>
      </c>
      <c r="CD19" s="31">
        <f t="shared" si="23"/>
        <v>5.8</v>
      </c>
      <c r="CE19" s="4">
        <f t="shared" si="24"/>
        <v>9.9999999999998757E-2</v>
      </c>
      <c r="CF19" s="6" t="str">
        <f t="shared" si="25"/>
        <v>â</v>
      </c>
      <c r="CG19" s="31">
        <v>4.3928571428571423</v>
      </c>
      <c r="CH19" s="31">
        <f t="shared" si="26"/>
        <v>4.6785714285714288</v>
      </c>
      <c r="CI19" s="10">
        <f t="shared" si="27"/>
        <v>0.28571428571428648</v>
      </c>
      <c r="CJ19" s="11" t="str">
        <f t="shared" si="28"/>
        <v>â</v>
      </c>
      <c r="CK19" s="22" t="s">
        <v>78</v>
      </c>
      <c r="CL19" s="33" t="s">
        <v>78</v>
      </c>
      <c r="CM19" s="22">
        <v>6</v>
      </c>
      <c r="CN19" s="22">
        <v>6</v>
      </c>
      <c r="CO19" s="22">
        <v>6</v>
      </c>
      <c r="CP19" s="22">
        <v>7</v>
      </c>
      <c r="CQ19" s="22">
        <v>3</v>
      </c>
      <c r="CR19" s="22">
        <v>6</v>
      </c>
      <c r="CS19" s="24">
        <f t="shared" si="29"/>
        <v>6.5</v>
      </c>
      <c r="CT19" s="5">
        <f t="shared" si="30"/>
        <v>0</v>
      </c>
      <c r="CU19" s="4" t="str">
        <f t="shared" si="31"/>
        <v>Dem.</v>
      </c>
      <c r="CV19" s="22" t="s">
        <v>78</v>
      </c>
      <c r="CW19" s="33" t="s">
        <v>78</v>
      </c>
      <c r="CX19" s="1">
        <f t="shared" si="32"/>
        <v>5.24</v>
      </c>
      <c r="CY19" s="34">
        <f t="shared" si="33"/>
        <v>4</v>
      </c>
      <c r="CZ19" s="35" t="str">
        <f t="shared" si="34"/>
        <v>Very limited</v>
      </c>
      <c r="DA19" s="4">
        <f t="shared" si="35"/>
        <v>5.8</v>
      </c>
      <c r="DB19" s="34">
        <f t="shared" si="36"/>
        <v>3</v>
      </c>
      <c r="DC19" s="35" t="str">
        <f t="shared" si="37"/>
        <v>Highly defective democracies</v>
      </c>
      <c r="DD19" s="10">
        <f t="shared" si="38"/>
        <v>4.68</v>
      </c>
      <c r="DE19" s="34">
        <f t="shared" si="39"/>
        <v>4</v>
      </c>
      <c r="DF19" s="35" t="str">
        <f t="shared" si="40"/>
        <v>Poorly functioning</v>
      </c>
      <c r="DG19" s="15">
        <f t="shared" si="41"/>
        <v>5.09</v>
      </c>
      <c r="DH19" s="34">
        <f t="shared" si="42"/>
        <v>3</v>
      </c>
      <c r="DI19" s="35" t="str">
        <f t="shared" si="43"/>
        <v>Moderate</v>
      </c>
      <c r="DJ19" s="20">
        <f t="shared" si="44"/>
        <v>7</v>
      </c>
      <c r="DK19" s="34">
        <f t="shared" si="45"/>
        <v>2</v>
      </c>
      <c r="DL19" s="35" t="str">
        <f t="shared" si="46"/>
        <v>Substantial</v>
      </c>
    </row>
    <row r="20" spans="1:116">
      <c r="A20" s="36" t="s">
        <v>118</v>
      </c>
      <c r="B20" s="28">
        <v>5</v>
      </c>
      <c r="C20" s="2">
        <f>IF(D20="-","?",RANK(D20,D2:D130,0))</f>
        <v>90</v>
      </c>
      <c r="D20" s="1">
        <f t="shared" si="0"/>
        <v>4.68</v>
      </c>
      <c r="E20" s="4">
        <f t="shared" si="1"/>
        <v>5.25</v>
      </c>
      <c r="F20" s="8">
        <f t="shared" si="2"/>
        <v>7.5</v>
      </c>
      <c r="G20" s="22">
        <v>7</v>
      </c>
      <c r="H20" s="22">
        <v>8</v>
      </c>
      <c r="I20" s="22">
        <v>8</v>
      </c>
      <c r="J20" s="22">
        <v>7</v>
      </c>
      <c r="K20" s="8">
        <f t="shared" si="3"/>
        <v>5.5</v>
      </c>
      <c r="L20" s="22">
        <v>7</v>
      </c>
      <c r="M20" s="37">
        <v>6</v>
      </c>
      <c r="N20" s="22">
        <v>5</v>
      </c>
      <c r="O20" s="22">
        <v>4</v>
      </c>
      <c r="P20" s="8">
        <f t="shared" si="4"/>
        <v>4</v>
      </c>
      <c r="Q20" s="22">
        <v>5</v>
      </c>
      <c r="R20" s="22">
        <v>4</v>
      </c>
      <c r="S20" s="22">
        <v>4</v>
      </c>
      <c r="T20" s="22">
        <v>3</v>
      </c>
      <c r="U20" s="8">
        <f t="shared" si="5"/>
        <v>4.5</v>
      </c>
      <c r="V20" s="37">
        <v>4</v>
      </c>
      <c r="W20" s="37">
        <v>5</v>
      </c>
      <c r="X20" s="8">
        <f t="shared" si="6"/>
        <v>4.75</v>
      </c>
      <c r="Y20" s="22">
        <v>5</v>
      </c>
      <c r="Z20" s="22">
        <v>4</v>
      </c>
      <c r="AA20" s="37">
        <v>6</v>
      </c>
      <c r="AB20" s="22">
        <v>4</v>
      </c>
      <c r="AC20" s="10">
        <f t="shared" si="7"/>
        <v>4.1071428571428568</v>
      </c>
      <c r="AD20" s="13">
        <f t="shared" si="8"/>
        <v>2</v>
      </c>
      <c r="AE20" s="22">
        <v>2</v>
      </c>
      <c r="AF20" s="13">
        <f t="shared" si="9"/>
        <v>3.75</v>
      </c>
      <c r="AG20" s="22">
        <v>4</v>
      </c>
      <c r="AH20" s="22">
        <v>4</v>
      </c>
      <c r="AI20" s="22">
        <v>4</v>
      </c>
      <c r="AJ20" s="22">
        <v>3</v>
      </c>
      <c r="AK20" s="13">
        <f t="shared" si="10"/>
        <v>6</v>
      </c>
      <c r="AL20" s="22">
        <v>6</v>
      </c>
      <c r="AM20" s="22">
        <v>6</v>
      </c>
      <c r="AN20" s="13">
        <f t="shared" si="11"/>
        <v>5</v>
      </c>
      <c r="AO20" s="22">
        <v>4</v>
      </c>
      <c r="AP20" s="22">
        <v>6</v>
      </c>
      <c r="AQ20" s="13">
        <f t="shared" si="12"/>
        <v>4</v>
      </c>
      <c r="AR20" s="22">
        <v>3</v>
      </c>
      <c r="AS20" s="22">
        <v>5</v>
      </c>
      <c r="AT20" s="13">
        <f t="shared" si="13"/>
        <v>4</v>
      </c>
      <c r="AU20" s="22">
        <v>4</v>
      </c>
      <c r="AV20" s="13">
        <f t="shared" si="14"/>
        <v>4</v>
      </c>
      <c r="AW20" s="22">
        <v>4</v>
      </c>
      <c r="AX20" s="22">
        <v>4</v>
      </c>
      <c r="AY20" s="16">
        <f>IF(AZ20="-","?",RANK(AZ20,AZ2:AZ130,0))</f>
        <v>91</v>
      </c>
      <c r="AZ20" s="15">
        <f t="shared" si="15"/>
        <v>4.1399999999999997</v>
      </c>
      <c r="BA20" s="20">
        <f t="shared" si="16"/>
        <v>8.0416666666666661</v>
      </c>
      <c r="BB20" s="22">
        <v>9</v>
      </c>
      <c r="BC20" s="22">
        <v>8</v>
      </c>
      <c r="BD20" s="22">
        <v>7</v>
      </c>
      <c r="BE20" s="22">
        <v>10</v>
      </c>
      <c r="BF20" s="22">
        <v>9</v>
      </c>
      <c r="BG20" s="25">
        <f t="shared" si="17"/>
        <v>5.25</v>
      </c>
      <c r="BH20" s="18">
        <f t="shared" si="18"/>
        <v>4.333333333333333</v>
      </c>
      <c r="BI20" s="20">
        <f t="shared" si="19"/>
        <v>4.333333333333333</v>
      </c>
      <c r="BJ20" s="22">
        <v>4</v>
      </c>
      <c r="BK20" s="22">
        <v>4</v>
      </c>
      <c r="BL20" s="22">
        <v>5</v>
      </c>
      <c r="BM20" s="20">
        <f t="shared" si="20"/>
        <v>3.3333333333333335</v>
      </c>
      <c r="BN20" s="22">
        <v>4</v>
      </c>
      <c r="BO20" s="22">
        <v>4</v>
      </c>
      <c r="BP20" s="22">
        <v>2</v>
      </c>
      <c r="BQ20" s="20">
        <f t="shared" si="21"/>
        <v>4</v>
      </c>
      <c r="BR20" s="22">
        <v>5</v>
      </c>
      <c r="BS20" s="22">
        <v>4</v>
      </c>
      <c r="BT20" s="22">
        <v>6</v>
      </c>
      <c r="BU20" s="22">
        <v>2</v>
      </c>
      <c r="BV20" s="22">
        <v>3</v>
      </c>
      <c r="BW20" s="20">
        <f t="shared" si="22"/>
        <v>5.666666666666667</v>
      </c>
      <c r="BX20" s="22">
        <v>5</v>
      </c>
      <c r="BY20" s="22">
        <v>5</v>
      </c>
      <c r="BZ20" s="22">
        <v>7</v>
      </c>
      <c r="CA20" s="22" t="s">
        <v>78</v>
      </c>
      <c r="CB20" s="33" t="s">
        <v>78</v>
      </c>
      <c r="CC20" s="31">
        <v>5.15</v>
      </c>
      <c r="CD20" s="31">
        <f t="shared" si="23"/>
        <v>5.25</v>
      </c>
      <c r="CE20" s="4">
        <f t="shared" si="24"/>
        <v>9.9999999999999645E-2</v>
      </c>
      <c r="CF20" s="6" t="str">
        <f t="shared" si="25"/>
        <v>â</v>
      </c>
      <c r="CG20" s="31">
        <v>4.0357142857142847</v>
      </c>
      <c r="CH20" s="31">
        <f t="shared" si="26"/>
        <v>4.1071428571428568</v>
      </c>
      <c r="CI20" s="10">
        <f t="shared" si="27"/>
        <v>7.1428571428572063E-2</v>
      </c>
      <c r="CJ20" s="11" t="str">
        <f t="shared" si="28"/>
        <v>â</v>
      </c>
      <c r="CK20" s="22" t="s">
        <v>78</v>
      </c>
      <c r="CL20" s="33" t="s">
        <v>78</v>
      </c>
      <c r="CM20" s="22">
        <v>7</v>
      </c>
      <c r="CN20" s="22">
        <v>6</v>
      </c>
      <c r="CO20" s="22">
        <v>5</v>
      </c>
      <c r="CP20" s="22">
        <v>4</v>
      </c>
      <c r="CQ20" s="22">
        <v>5</v>
      </c>
      <c r="CR20" s="22">
        <v>3</v>
      </c>
      <c r="CS20" s="24">
        <f t="shared" si="29"/>
        <v>7</v>
      </c>
      <c r="CT20" s="5">
        <f t="shared" si="30"/>
        <v>0</v>
      </c>
      <c r="CU20" s="4" t="str">
        <f t="shared" si="31"/>
        <v>Dem.</v>
      </c>
      <c r="CV20" s="22" t="s">
        <v>78</v>
      </c>
      <c r="CW20" s="33" t="s">
        <v>78</v>
      </c>
      <c r="CX20" s="1">
        <f t="shared" si="32"/>
        <v>4.68</v>
      </c>
      <c r="CY20" s="34">
        <f t="shared" si="33"/>
        <v>4</v>
      </c>
      <c r="CZ20" s="35" t="str">
        <f t="shared" si="34"/>
        <v>Very limited</v>
      </c>
      <c r="DA20" s="4">
        <f t="shared" si="35"/>
        <v>5.25</v>
      </c>
      <c r="DB20" s="34">
        <f t="shared" si="36"/>
        <v>3</v>
      </c>
      <c r="DC20" s="35" t="str">
        <f t="shared" si="37"/>
        <v>Highly defective democracies</v>
      </c>
      <c r="DD20" s="10">
        <f t="shared" si="38"/>
        <v>4.1100000000000003</v>
      </c>
      <c r="DE20" s="34">
        <f t="shared" si="39"/>
        <v>4</v>
      </c>
      <c r="DF20" s="35" t="str">
        <f t="shared" si="40"/>
        <v>Poorly functioning</v>
      </c>
      <c r="DG20" s="15">
        <f t="shared" si="41"/>
        <v>4.1399999999999997</v>
      </c>
      <c r="DH20" s="34">
        <f t="shared" si="42"/>
        <v>4</v>
      </c>
      <c r="DI20" s="35" t="str">
        <f t="shared" si="43"/>
        <v>Weak</v>
      </c>
      <c r="DJ20" s="20">
        <f t="shared" si="44"/>
        <v>8</v>
      </c>
      <c r="DK20" s="34">
        <f t="shared" si="45"/>
        <v>2</v>
      </c>
      <c r="DL20" s="35" t="str">
        <f t="shared" si="46"/>
        <v>Substantial</v>
      </c>
    </row>
    <row r="21" spans="1:116">
      <c r="A21" s="27" t="s">
        <v>119</v>
      </c>
      <c r="B21" s="28">
        <v>7</v>
      </c>
      <c r="C21" s="2">
        <f>IF(D21="-","?",RANK(D21,D2:D130,0))</f>
        <v>105</v>
      </c>
      <c r="D21" s="1">
        <f t="shared" si="0"/>
        <v>4.12</v>
      </c>
      <c r="E21" s="4">
        <f t="shared" si="1"/>
        <v>3.7666666666666666</v>
      </c>
      <c r="F21" s="8">
        <f t="shared" si="2"/>
        <v>7.75</v>
      </c>
      <c r="G21" s="22">
        <v>8</v>
      </c>
      <c r="H21" s="22">
        <v>8</v>
      </c>
      <c r="I21" s="22">
        <v>10</v>
      </c>
      <c r="J21" s="22">
        <v>5</v>
      </c>
      <c r="K21" s="8">
        <f t="shared" si="3"/>
        <v>3.25</v>
      </c>
      <c r="L21" s="22">
        <v>4</v>
      </c>
      <c r="M21" s="22">
        <v>2</v>
      </c>
      <c r="N21" s="22">
        <v>3</v>
      </c>
      <c r="O21" s="22">
        <v>4</v>
      </c>
      <c r="P21" s="8">
        <f t="shared" si="4"/>
        <v>2.5</v>
      </c>
      <c r="Q21" s="22">
        <v>2</v>
      </c>
      <c r="R21" s="22">
        <v>3</v>
      </c>
      <c r="S21" s="22">
        <v>2</v>
      </c>
      <c r="T21" s="22">
        <v>3</v>
      </c>
      <c r="U21" s="8">
        <f t="shared" si="5"/>
        <v>2</v>
      </c>
      <c r="V21" s="22">
        <v>2</v>
      </c>
      <c r="W21" s="22">
        <v>2</v>
      </c>
      <c r="X21" s="8">
        <f t="shared" si="6"/>
        <v>3.3333333333333335</v>
      </c>
      <c r="Y21" s="22">
        <v>3</v>
      </c>
      <c r="Z21" s="22">
        <v>3</v>
      </c>
      <c r="AA21" s="22" t="s">
        <v>100</v>
      </c>
      <c r="AB21" s="22">
        <v>4</v>
      </c>
      <c r="AC21" s="10">
        <f t="shared" si="7"/>
        <v>4.4642857142857144</v>
      </c>
      <c r="AD21" s="13">
        <f t="shared" si="8"/>
        <v>4</v>
      </c>
      <c r="AE21" s="22">
        <v>4</v>
      </c>
      <c r="AF21" s="13">
        <f t="shared" si="9"/>
        <v>4.75</v>
      </c>
      <c r="AG21" s="22">
        <v>5</v>
      </c>
      <c r="AH21" s="22">
        <v>3</v>
      </c>
      <c r="AI21" s="22">
        <v>6</v>
      </c>
      <c r="AJ21" s="22">
        <v>5</v>
      </c>
      <c r="AK21" s="13">
        <f t="shared" si="10"/>
        <v>6</v>
      </c>
      <c r="AL21" s="22">
        <v>6</v>
      </c>
      <c r="AM21" s="22">
        <v>6</v>
      </c>
      <c r="AN21" s="13">
        <f t="shared" si="11"/>
        <v>4.5</v>
      </c>
      <c r="AO21" s="22">
        <v>3</v>
      </c>
      <c r="AP21" s="22">
        <v>6</v>
      </c>
      <c r="AQ21" s="13">
        <f t="shared" si="12"/>
        <v>3</v>
      </c>
      <c r="AR21" s="22">
        <v>3</v>
      </c>
      <c r="AS21" s="22">
        <v>3</v>
      </c>
      <c r="AT21" s="13">
        <f t="shared" si="13"/>
        <v>6</v>
      </c>
      <c r="AU21" s="22">
        <v>6</v>
      </c>
      <c r="AV21" s="13">
        <f t="shared" si="14"/>
        <v>3</v>
      </c>
      <c r="AW21" s="22">
        <v>3</v>
      </c>
      <c r="AX21" s="22">
        <v>3</v>
      </c>
      <c r="AY21" s="16">
        <f>IF(AZ21="-","?",RANK(AZ21,AZ2:AZ130,0))</f>
        <v>113</v>
      </c>
      <c r="AZ21" s="15">
        <f t="shared" si="15"/>
        <v>3.51</v>
      </c>
      <c r="BA21" s="20">
        <f t="shared" si="16"/>
        <v>7.3125</v>
      </c>
      <c r="BB21" s="22">
        <v>8</v>
      </c>
      <c r="BC21" s="22">
        <v>9</v>
      </c>
      <c r="BD21" s="22">
        <v>5</v>
      </c>
      <c r="BE21" s="22">
        <v>9</v>
      </c>
      <c r="BF21" s="22">
        <v>7</v>
      </c>
      <c r="BG21" s="25">
        <f t="shared" si="17"/>
        <v>5.875</v>
      </c>
      <c r="BH21" s="18">
        <f t="shared" si="18"/>
        <v>3.7333333333333334</v>
      </c>
      <c r="BI21" s="20">
        <f t="shared" si="19"/>
        <v>3.3333333333333335</v>
      </c>
      <c r="BJ21" s="22">
        <v>4</v>
      </c>
      <c r="BK21" s="22">
        <v>3</v>
      </c>
      <c r="BL21" s="22">
        <v>3</v>
      </c>
      <c r="BM21" s="20">
        <f t="shared" si="20"/>
        <v>3</v>
      </c>
      <c r="BN21" s="22">
        <v>3</v>
      </c>
      <c r="BO21" s="22">
        <v>4</v>
      </c>
      <c r="BP21" s="22">
        <v>2</v>
      </c>
      <c r="BQ21" s="20">
        <f t="shared" si="21"/>
        <v>3.6</v>
      </c>
      <c r="BR21" s="22">
        <v>4</v>
      </c>
      <c r="BS21" s="22">
        <v>3</v>
      </c>
      <c r="BT21" s="22">
        <v>4</v>
      </c>
      <c r="BU21" s="22">
        <v>3</v>
      </c>
      <c r="BV21" s="22">
        <v>4</v>
      </c>
      <c r="BW21" s="20">
        <f t="shared" si="22"/>
        <v>5</v>
      </c>
      <c r="BX21" s="22">
        <v>4</v>
      </c>
      <c r="BY21" s="22">
        <v>5</v>
      </c>
      <c r="BZ21" s="22">
        <v>6</v>
      </c>
      <c r="CA21" s="22" t="s">
        <v>78</v>
      </c>
      <c r="CB21" s="33" t="s">
        <v>78</v>
      </c>
      <c r="CC21" s="31">
        <v>3.8166666666666664</v>
      </c>
      <c r="CD21" s="31">
        <f t="shared" si="23"/>
        <v>3.7666666666666666</v>
      </c>
      <c r="CE21" s="4">
        <f t="shared" si="24"/>
        <v>-4.9999999999999822E-2</v>
      </c>
      <c r="CF21" s="6" t="str">
        <f t="shared" si="25"/>
        <v>â</v>
      </c>
      <c r="CG21" s="31">
        <v>4.5357142857142856</v>
      </c>
      <c r="CH21" s="31">
        <f t="shared" si="26"/>
        <v>4.4642857142857144</v>
      </c>
      <c r="CI21" s="10">
        <f t="shared" si="27"/>
        <v>-7.1428571428571175E-2</v>
      </c>
      <c r="CJ21" s="11" t="str">
        <f t="shared" si="28"/>
        <v>â</v>
      </c>
      <c r="CK21" s="22" t="s">
        <v>78</v>
      </c>
      <c r="CL21" s="33" t="s">
        <v>78</v>
      </c>
      <c r="CM21" s="23">
        <v>4</v>
      </c>
      <c r="CN21" s="23">
        <v>2</v>
      </c>
      <c r="CO21" s="22">
        <v>3</v>
      </c>
      <c r="CP21" s="22">
        <v>4</v>
      </c>
      <c r="CQ21" s="23">
        <v>2</v>
      </c>
      <c r="CR21" s="22">
        <v>3</v>
      </c>
      <c r="CS21" s="24">
        <f t="shared" si="29"/>
        <v>6.5</v>
      </c>
      <c r="CT21" s="5">
        <f t="shared" si="30"/>
        <v>3</v>
      </c>
      <c r="CU21" s="4" t="str">
        <f t="shared" si="31"/>
        <v>Aut.</v>
      </c>
      <c r="CV21" s="22" t="s">
        <v>78</v>
      </c>
      <c r="CW21" s="33" t="s">
        <v>78</v>
      </c>
      <c r="CX21" s="1">
        <f t="shared" si="32"/>
        <v>4.12</v>
      </c>
      <c r="CY21" s="34">
        <f t="shared" si="33"/>
        <v>4</v>
      </c>
      <c r="CZ21" s="35" t="str">
        <f t="shared" si="34"/>
        <v>Very limited</v>
      </c>
      <c r="DA21" s="4">
        <f t="shared" si="35"/>
        <v>3.77</v>
      </c>
      <c r="DB21" s="34">
        <f t="shared" si="36"/>
        <v>5</v>
      </c>
      <c r="DC21" s="35" t="str">
        <f t="shared" si="37"/>
        <v>Hard-line autocracies</v>
      </c>
      <c r="DD21" s="10">
        <f t="shared" si="38"/>
        <v>4.46</v>
      </c>
      <c r="DE21" s="34">
        <f t="shared" si="39"/>
        <v>4</v>
      </c>
      <c r="DF21" s="35" t="str">
        <f t="shared" si="40"/>
        <v>Poorly functioning</v>
      </c>
      <c r="DG21" s="15">
        <f t="shared" si="41"/>
        <v>3.51</v>
      </c>
      <c r="DH21" s="34">
        <f t="shared" si="42"/>
        <v>4</v>
      </c>
      <c r="DI21" s="35" t="str">
        <f t="shared" si="43"/>
        <v>Weak</v>
      </c>
      <c r="DJ21" s="20">
        <f t="shared" si="44"/>
        <v>7.3</v>
      </c>
      <c r="DK21" s="34">
        <f t="shared" si="45"/>
        <v>2</v>
      </c>
      <c r="DL21" s="35" t="str">
        <f t="shared" si="46"/>
        <v>Substantial</v>
      </c>
    </row>
    <row r="22" spans="1:116">
      <c r="A22" s="27" t="s">
        <v>120</v>
      </c>
      <c r="B22" s="28">
        <v>3</v>
      </c>
      <c r="C22" s="2">
        <f>IF(D22="-","?",RANK(D22,D2:D130,0))</f>
        <v>98</v>
      </c>
      <c r="D22" s="1">
        <f t="shared" si="0"/>
        <v>4.43</v>
      </c>
      <c r="E22" s="4">
        <f t="shared" si="1"/>
        <v>4.0833333333333339</v>
      </c>
      <c r="F22" s="8">
        <f t="shared" si="2"/>
        <v>6.25</v>
      </c>
      <c r="G22" s="22">
        <v>7</v>
      </c>
      <c r="H22" s="22">
        <v>5</v>
      </c>
      <c r="I22" s="22">
        <v>8</v>
      </c>
      <c r="J22" s="22">
        <v>5</v>
      </c>
      <c r="K22" s="8">
        <f t="shared" si="3"/>
        <v>3.5</v>
      </c>
      <c r="L22" s="22">
        <v>3</v>
      </c>
      <c r="M22" s="22">
        <v>2</v>
      </c>
      <c r="N22" s="22">
        <v>5</v>
      </c>
      <c r="O22" s="22">
        <v>4</v>
      </c>
      <c r="P22" s="8">
        <f t="shared" si="4"/>
        <v>4</v>
      </c>
      <c r="Q22" s="22">
        <v>4</v>
      </c>
      <c r="R22" s="22">
        <v>4</v>
      </c>
      <c r="S22" s="22">
        <v>4</v>
      </c>
      <c r="T22" s="22">
        <v>4</v>
      </c>
      <c r="U22" s="8">
        <f t="shared" si="5"/>
        <v>2</v>
      </c>
      <c r="V22" s="22">
        <v>2</v>
      </c>
      <c r="W22" s="22">
        <v>2</v>
      </c>
      <c r="X22" s="8">
        <f t="shared" si="6"/>
        <v>4.666666666666667</v>
      </c>
      <c r="Y22" s="22">
        <v>5</v>
      </c>
      <c r="Z22" s="22">
        <v>5</v>
      </c>
      <c r="AA22" s="22" t="s">
        <v>100</v>
      </c>
      <c r="AB22" s="22">
        <v>4</v>
      </c>
      <c r="AC22" s="10">
        <f t="shared" si="7"/>
        <v>4.7857142857142856</v>
      </c>
      <c r="AD22" s="13">
        <f t="shared" si="8"/>
        <v>3</v>
      </c>
      <c r="AE22" s="22">
        <v>3</v>
      </c>
      <c r="AF22" s="13">
        <f t="shared" si="9"/>
        <v>5</v>
      </c>
      <c r="AG22" s="22">
        <v>4</v>
      </c>
      <c r="AH22" s="22">
        <v>5</v>
      </c>
      <c r="AI22" s="22">
        <v>5</v>
      </c>
      <c r="AJ22" s="22">
        <v>6</v>
      </c>
      <c r="AK22" s="13">
        <f t="shared" si="10"/>
        <v>7</v>
      </c>
      <c r="AL22" s="22">
        <v>8</v>
      </c>
      <c r="AM22" s="22">
        <v>6</v>
      </c>
      <c r="AN22" s="13">
        <f t="shared" si="11"/>
        <v>4.5</v>
      </c>
      <c r="AO22" s="22">
        <v>4</v>
      </c>
      <c r="AP22" s="22">
        <v>5</v>
      </c>
      <c r="AQ22" s="13">
        <f t="shared" si="12"/>
        <v>4.5</v>
      </c>
      <c r="AR22" s="22">
        <v>4</v>
      </c>
      <c r="AS22" s="22">
        <v>5</v>
      </c>
      <c r="AT22" s="13">
        <f t="shared" si="13"/>
        <v>6</v>
      </c>
      <c r="AU22" s="22">
        <v>6</v>
      </c>
      <c r="AV22" s="13">
        <f t="shared" si="14"/>
        <v>3.5</v>
      </c>
      <c r="AW22" s="22">
        <v>3</v>
      </c>
      <c r="AX22" s="22">
        <v>4</v>
      </c>
      <c r="AY22" s="16">
        <f>IF(AZ22="-","?",RANK(AZ22,AZ2:AZ130,0))</f>
        <v>114</v>
      </c>
      <c r="AZ22" s="15">
        <f t="shared" si="15"/>
        <v>3.35</v>
      </c>
      <c r="BA22" s="20">
        <f t="shared" si="16"/>
        <v>6.8125</v>
      </c>
      <c r="BB22" s="22">
        <v>6</v>
      </c>
      <c r="BC22" s="22">
        <v>7</v>
      </c>
      <c r="BD22" s="22">
        <v>6</v>
      </c>
      <c r="BE22" s="22">
        <v>9</v>
      </c>
      <c r="BF22" s="22">
        <v>7</v>
      </c>
      <c r="BG22" s="25">
        <f t="shared" si="17"/>
        <v>5.875</v>
      </c>
      <c r="BH22" s="18">
        <f t="shared" si="18"/>
        <v>3.6000000000000005</v>
      </c>
      <c r="BI22" s="20">
        <f t="shared" si="19"/>
        <v>3</v>
      </c>
      <c r="BJ22" s="22">
        <v>3</v>
      </c>
      <c r="BK22" s="22">
        <v>3</v>
      </c>
      <c r="BL22" s="22">
        <v>3</v>
      </c>
      <c r="BM22" s="20">
        <f t="shared" si="20"/>
        <v>3.3333333333333335</v>
      </c>
      <c r="BN22" s="22">
        <v>3</v>
      </c>
      <c r="BO22" s="22">
        <v>4</v>
      </c>
      <c r="BP22" s="22">
        <v>3</v>
      </c>
      <c r="BQ22" s="20">
        <f t="shared" si="21"/>
        <v>3.4</v>
      </c>
      <c r="BR22" s="22">
        <v>4</v>
      </c>
      <c r="BS22" s="22">
        <v>4</v>
      </c>
      <c r="BT22" s="22">
        <v>3</v>
      </c>
      <c r="BU22" s="22">
        <v>3</v>
      </c>
      <c r="BV22" s="22">
        <v>3</v>
      </c>
      <c r="BW22" s="20">
        <f t="shared" si="22"/>
        <v>4.666666666666667</v>
      </c>
      <c r="BX22" s="22">
        <v>5</v>
      </c>
      <c r="BY22" s="22">
        <v>5</v>
      </c>
      <c r="BZ22" s="22">
        <v>4</v>
      </c>
      <c r="CA22" s="22" t="s">
        <v>78</v>
      </c>
      <c r="CB22" s="33" t="s">
        <v>78</v>
      </c>
      <c r="CC22" s="31">
        <v>4.0166666666666666</v>
      </c>
      <c r="CD22" s="31">
        <f t="shared" si="23"/>
        <v>4.0833333333333339</v>
      </c>
      <c r="CE22" s="4">
        <f t="shared" si="24"/>
        <v>6.6666666666667318E-2</v>
      </c>
      <c r="CF22" s="6" t="str">
        <f t="shared" si="25"/>
        <v>â</v>
      </c>
      <c r="CG22" s="31">
        <v>4.5714285714285712</v>
      </c>
      <c r="CH22" s="31">
        <f t="shared" si="26"/>
        <v>4.7857142857142856</v>
      </c>
      <c r="CI22" s="10">
        <f t="shared" si="27"/>
        <v>0.21428571428571441</v>
      </c>
      <c r="CJ22" s="11" t="str">
        <f t="shared" si="28"/>
        <v>â</v>
      </c>
      <c r="CK22" s="22" t="s">
        <v>78</v>
      </c>
      <c r="CL22" s="33" t="s">
        <v>78</v>
      </c>
      <c r="CM22" s="23">
        <v>3</v>
      </c>
      <c r="CN22" s="23">
        <v>2</v>
      </c>
      <c r="CO22" s="22">
        <v>5</v>
      </c>
      <c r="CP22" s="22">
        <v>4</v>
      </c>
      <c r="CQ22" s="22">
        <v>4</v>
      </c>
      <c r="CR22" s="22">
        <v>4</v>
      </c>
      <c r="CS22" s="24">
        <f t="shared" si="29"/>
        <v>6</v>
      </c>
      <c r="CT22" s="5">
        <f t="shared" si="30"/>
        <v>2</v>
      </c>
      <c r="CU22" s="4" t="str">
        <f t="shared" si="31"/>
        <v>Aut.</v>
      </c>
      <c r="CV22" s="22" t="s">
        <v>78</v>
      </c>
      <c r="CW22" s="33" t="s">
        <v>78</v>
      </c>
      <c r="CX22" s="1">
        <f t="shared" si="32"/>
        <v>4.43</v>
      </c>
      <c r="CY22" s="34">
        <f t="shared" si="33"/>
        <v>4</v>
      </c>
      <c r="CZ22" s="35" t="str">
        <f t="shared" si="34"/>
        <v>Very limited</v>
      </c>
      <c r="DA22" s="4">
        <f t="shared" si="35"/>
        <v>4.08</v>
      </c>
      <c r="DB22" s="34">
        <f t="shared" si="36"/>
        <v>4</v>
      </c>
      <c r="DC22" s="35" t="str">
        <f t="shared" si="37"/>
        <v>Moderate autocracies</v>
      </c>
      <c r="DD22" s="10">
        <f t="shared" si="38"/>
        <v>4.79</v>
      </c>
      <c r="DE22" s="34">
        <f t="shared" si="39"/>
        <v>4</v>
      </c>
      <c r="DF22" s="35" t="str">
        <f t="shared" si="40"/>
        <v>Poorly functioning</v>
      </c>
      <c r="DG22" s="15">
        <f t="shared" si="41"/>
        <v>3.35</v>
      </c>
      <c r="DH22" s="34">
        <f t="shared" si="42"/>
        <v>4</v>
      </c>
      <c r="DI22" s="35" t="str">
        <f t="shared" si="43"/>
        <v>Weak</v>
      </c>
      <c r="DJ22" s="20">
        <f t="shared" si="44"/>
        <v>6.8</v>
      </c>
      <c r="DK22" s="34">
        <f t="shared" si="45"/>
        <v>2</v>
      </c>
      <c r="DL22" s="35" t="str">
        <f t="shared" si="46"/>
        <v>Substantial</v>
      </c>
    </row>
    <row r="23" spans="1:116">
      <c r="A23" s="27" t="s">
        <v>121</v>
      </c>
      <c r="B23" s="28">
        <v>3</v>
      </c>
      <c r="C23" s="2">
        <f>IF(D23="-","?",RANK(D23,D2:D130,0))</f>
        <v>117</v>
      </c>
      <c r="D23" s="1">
        <f t="shared" si="0"/>
        <v>3.32</v>
      </c>
      <c r="E23" s="4">
        <f t="shared" si="1"/>
        <v>3.3166666666666664</v>
      </c>
      <c r="F23" s="8">
        <f t="shared" si="2"/>
        <v>3.5</v>
      </c>
      <c r="G23" s="22">
        <v>1</v>
      </c>
      <c r="H23" s="22">
        <v>4</v>
      </c>
      <c r="I23" s="22">
        <v>8</v>
      </c>
      <c r="J23" s="22">
        <v>1</v>
      </c>
      <c r="K23" s="8">
        <f t="shared" si="3"/>
        <v>4</v>
      </c>
      <c r="L23" s="22">
        <v>3</v>
      </c>
      <c r="M23" s="22">
        <v>2</v>
      </c>
      <c r="N23" s="22">
        <v>5</v>
      </c>
      <c r="O23" s="22">
        <v>6</v>
      </c>
      <c r="P23" s="8">
        <f t="shared" si="4"/>
        <v>3.25</v>
      </c>
      <c r="Q23" s="22">
        <v>4</v>
      </c>
      <c r="R23" s="22">
        <v>3</v>
      </c>
      <c r="S23" s="22">
        <v>3</v>
      </c>
      <c r="T23" s="22">
        <v>3</v>
      </c>
      <c r="U23" s="8">
        <f t="shared" si="5"/>
        <v>2.5</v>
      </c>
      <c r="V23" s="22">
        <v>2</v>
      </c>
      <c r="W23" s="22">
        <v>3</v>
      </c>
      <c r="X23" s="8">
        <f t="shared" si="6"/>
        <v>3.3333333333333335</v>
      </c>
      <c r="Y23" s="22">
        <v>4</v>
      </c>
      <c r="Z23" s="22">
        <v>3</v>
      </c>
      <c r="AA23" s="22" t="s">
        <v>100</v>
      </c>
      <c r="AB23" s="22">
        <v>3</v>
      </c>
      <c r="AC23" s="10">
        <f t="shared" si="7"/>
        <v>3.3214285714285716</v>
      </c>
      <c r="AD23" s="13">
        <f t="shared" si="8"/>
        <v>1</v>
      </c>
      <c r="AE23" s="22">
        <v>1</v>
      </c>
      <c r="AF23" s="13">
        <f t="shared" si="9"/>
        <v>3.75</v>
      </c>
      <c r="AG23" s="22">
        <v>3</v>
      </c>
      <c r="AH23" s="22">
        <v>4</v>
      </c>
      <c r="AI23" s="22">
        <v>4</v>
      </c>
      <c r="AJ23" s="22">
        <v>4</v>
      </c>
      <c r="AK23" s="13">
        <f t="shared" si="10"/>
        <v>5.5</v>
      </c>
      <c r="AL23" s="22">
        <v>7</v>
      </c>
      <c r="AM23" s="22">
        <v>4</v>
      </c>
      <c r="AN23" s="13">
        <f t="shared" si="11"/>
        <v>3</v>
      </c>
      <c r="AO23" s="22">
        <v>3</v>
      </c>
      <c r="AP23" s="22">
        <v>3</v>
      </c>
      <c r="AQ23" s="13">
        <f t="shared" si="12"/>
        <v>2.5</v>
      </c>
      <c r="AR23" s="22">
        <v>2</v>
      </c>
      <c r="AS23" s="22">
        <v>3</v>
      </c>
      <c r="AT23" s="13">
        <f t="shared" si="13"/>
        <v>5</v>
      </c>
      <c r="AU23" s="22">
        <v>5</v>
      </c>
      <c r="AV23" s="13">
        <f t="shared" si="14"/>
        <v>2.5</v>
      </c>
      <c r="AW23" s="22">
        <v>3</v>
      </c>
      <c r="AX23" s="22">
        <v>2</v>
      </c>
      <c r="AY23" s="16">
        <f>IF(AZ23="-","?",RANK(AZ23,AZ2:AZ130,0))</f>
        <v>92</v>
      </c>
      <c r="AZ23" s="15">
        <f t="shared" si="15"/>
        <v>4.13</v>
      </c>
      <c r="BA23" s="20">
        <f t="shared" si="16"/>
        <v>9.1041666666666661</v>
      </c>
      <c r="BB23" s="22">
        <v>10</v>
      </c>
      <c r="BC23" s="22">
        <v>8</v>
      </c>
      <c r="BD23" s="22">
        <v>9</v>
      </c>
      <c r="BE23" s="22">
        <v>10</v>
      </c>
      <c r="BF23" s="22">
        <v>10</v>
      </c>
      <c r="BG23" s="25">
        <f t="shared" si="17"/>
        <v>7.625</v>
      </c>
      <c r="BH23" s="18">
        <f t="shared" si="18"/>
        <v>4.2166666666666668</v>
      </c>
      <c r="BI23" s="20">
        <f t="shared" si="19"/>
        <v>3.3333333333333335</v>
      </c>
      <c r="BJ23" s="22">
        <v>3</v>
      </c>
      <c r="BK23" s="22">
        <v>4</v>
      </c>
      <c r="BL23" s="22">
        <v>3</v>
      </c>
      <c r="BM23" s="20">
        <f t="shared" si="20"/>
        <v>3.6666666666666665</v>
      </c>
      <c r="BN23" s="22">
        <v>3</v>
      </c>
      <c r="BO23" s="22">
        <v>4</v>
      </c>
      <c r="BP23" s="22">
        <v>4</v>
      </c>
      <c r="BQ23" s="20">
        <f t="shared" si="21"/>
        <v>4.2</v>
      </c>
      <c r="BR23" s="22">
        <v>5</v>
      </c>
      <c r="BS23" s="22">
        <v>3</v>
      </c>
      <c r="BT23" s="22">
        <v>5</v>
      </c>
      <c r="BU23" s="22">
        <v>4</v>
      </c>
      <c r="BV23" s="22">
        <v>4</v>
      </c>
      <c r="BW23" s="20">
        <f t="shared" si="22"/>
        <v>5.666666666666667</v>
      </c>
      <c r="BX23" s="22">
        <v>6</v>
      </c>
      <c r="BY23" s="22">
        <v>5</v>
      </c>
      <c r="BZ23" s="22">
        <v>6</v>
      </c>
      <c r="CA23" s="22" t="s">
        <v>78</v>
      </c>
      <c r="CB23" s="33" t="s">
        <v>78</v>
      </c>
      <c r="CC23" s="31">
        <v>3.7833333333333332</v>
      </c>
      <c r="CD23" s="31">
        <f t="shared" si="23"/>
        <v>3.3166666666666664</v>
      </c>
      <c r="CE23" s="4">
        <f t="shared" si="24"/>
        <v>-0.46666666666666679</v>
      </c>
      <c r="CF23" s="6" t="str">
        <f t="shared" si="25"/>
        <v>â</v>
      </c>
      <c r="CG23" s="31">
        <v>3.6071428571428572</v>
      </c>
      <c r="CH23" s="31">
        <f t="shared" si="26"/>
        <v>3.3214285714285716</v>
      </c>
      <c r="CI23" s="10">
        <f t="shared" si="27"/>
        <v>-0.28571428571428559</v>
      </c>
      <c r="CJ23" s="11" t="str">
        <f t="shared" si="28"/>
        <v>â</v>
      </c>
      <c r="CK23" s="22" t="s">
        <v>78</v>
      </c>
      <c r="CL23" s="33" t="s">
        <v>78</v>
      </c>
      <c r="CM23" s="23">
        <v>3</v>
      </c>
      <c r="CN23" s="23">
        <v>2</v>
      </c>
      <c r="CO23" s="22">
        <v>5</v>
      </c>
      <c r="CP23" s="22">
        <v>6</v>
      </c>
      <c r="CQ23" s="22">
        <v>4</v>
      </c>
      <c r="CR23" s="22">
        <v>3</v>
      </c>
      <c r="CS23" s="23">
        <f t="shared" si="29"/>
        <v>1</v>
      </c>
      <c r="CT23" s="5">
        <f t="shared" si="30"/>
        <v>3</v>
      </c>
      <c r="CU23" s="4" t="str">
        <f t="shared" si="31"/>
        <v>Aut.</v>
      </c>
      <c r="CV23" s="22" t="s">
        <v>78</v>
      </c>
      <c r="CW23" s="33" t="s">
        <v>78</v>
      </c>
      <c r="CX23" s="1">
        <f t="shared" si="32"/>
        <v>3.32</v>
      </c>
      <c r="CY23" s="34">
        <f t="shared" si="33"/>
        <v>5</v>
      </c>
      <c r="CZ23" s="35" t="str">
        <f t="shared" si="34"/>
        <v>Failed</v>
      </c>
      <c r="DA23" s="4">
        <f t="shared" si="35"/>
        <v>3.32</v>
      </c>
      <c r="DB23" s="34">
        <f t="shared" si="36"/>
        <v>5</v>
      </c>
      <c r="DC23" s="35" t="str">
        <f t="shared" si="37"/>
        <v>Hard-line autocracies</v>
      </c>
      <c r="DD23" s="10">
        <f t="shared" si="38"/>
        <v>3.32</v>
      </c>
      <c r="DE23" s="34">
        <f t="shared" si="39"/>
        <v>4</v>
      </c>
      <c r="DF23" s="35" t="str">
        <f t="shared" si="40"/>
        <v>Poorly functioning</v>
      </c>
      <c r="DG23" s="15">
        <f t="shared" si="41"/>
        <v>4.13</v>
      </c>
      <c r="DH23" s="34">
        <f t="shared" si="42"/>
        <v>4</v>
      </c>
      <c r="DI23" s="35" t="str">
        <f t="shared" si="43"/>
        <v>Weak</v>
      </c>
      <c r="DJ23" s="20">
        <f t="shared" si="44"/>
        <v>9.1</v>
      </c>
      <c r="DK23" s="34">
        <f t="shared" si="45"/>
        <v>1</v>
      </c>
      <c r="DL23" s="35" t="str">
        <f t="shared" si="46"/>
        <v>Massive</v>
      </c>
    </row>
    <row r="24" spans="1:116">
      <c r="A24" s="27" t="s">
        <v>122</v>
      </c>
      <c r="B24" s="28">
        <v>3</v>
      </c>
      <c r="C24" s="2">
        <f>IF(D24="-","?",RANK(D24,D2:D130,0))</f>
        <v>116</v>
      </c>
      <c r="D24" s="1">
        <f t="shared" si="0"/>
        <v>3.44</v>
      </c>
      <c r="E24" s="4">
        <f t="shared" si="1"/>
        <v>3.45</v>
      </c>
      <c r="F24" s="8">
        <f t="shared" si="2"/>
        <v>6.5</v>
      </c>
      <c r="G24" s="22">
        <v>7</v>
      </c>
      <c r="H24" s="22">
        <v>8</v>
      </c>
      <c r="I24" s="22">
        <v>8</v>
      </c>
      <c r="J24" s="22">
        <v>3</v>
      </c>
      <c r="K24" s="8">
        <f t="shared" si="3"/>
        <v>3</v>
      </c>
      <c r="L24" s="22">
        <v>4</v>
      </c>
      <c r="M24" s="22">
        <v>2</v>
      </c>
      <c r="N24" s="22">
        <v>4</v>
      </c>
      <c r="O24" s="22">
        <v>2</v>
      </c>
      <c r="P24" s="8">
        <f t="shared" si="4"/>
        <v>2.25</v>
      </c>
      <c r="Q24" s="22">
        <v>2</v>
      </c>
      <c r="R24" s="22">
        <v>2</v>
      </c>
      <c r="S24" s="22">
        <v>3</v>
      </c>
      <c r="T24" s="22">
        <v>2</v>
      </c>
      <c r="U24" s="8">
        <f t="shared" si="5"/>
        <v>2.5</v>
      </c>
      <c r="V24" s="22">
        <v>3</v>
      </c>
      <c r="W24" s="22">
        <v>2</v>
      </c>
      <c r="X24" s="8">
        <f t="shared" si="6"/>
        <v>3</v>
      </c>
      <c r="Y24" s="22">
        <v>3</v>
      </c>
      <c r="Z24" s="22">
        <v>3</v>
      </c>
      <c r="AA24" s="22" t="s">
        <v>100</v>
      </c>
      <c r="AB24" s="22">
        <v>3</v>
      </c>
      <c r="AC24" s="10">
        <f t="shared" si="7"/>
        <v>3.4285714285714284</v>
      </c>
      <c r="AD24" s="13">
        <f t="shared" si="8"/>
        <v>1</v>
      </c>
      <c r="AE24" s="22">
        <v>1</v>
      </c>
      <c r="AF24" s="13">
        <f t="shared" si="9"/>
        <v>5</v>
      </c>
      <c r="AG24" s="22">
        <v>3</v>
      </c>
      <c r="AH24" s="22">
        <v>6</v>
      </c>
      <c r="AI24" s="22">
        <v>6</v>
      </c>
      <c r="AJ24" s="22">
        <v>5</v>
      </c>
      <c r="AK24" s="13">
        <f t="shared" si="10"/>
        <v>4.5</v>
      </c>
      <c r="AL24" s="22">
        <v>6</v>
      </c>
      <c r="AM24" s="22">
        <v>3</v>
      </c>
      <c r="AN24" s="13">
        <f t="shared" si="11"/>
        <v>3.5</v>
      </c>
      <c r="AO24" s="22">
        <v>3</v>
      </c>
      <c r="AP24" s="22">
        <v>4</v>
      </c>
      <c r="AQ24" s="13">
        <f t="shared" si="12"/>
        <v>2.5</v>
      </c>
      <c r="AR24" s="22">
        <v>3</v>
      </c>
      <c r="AS24" s="22">
        <v>2</v>
      </c>
      <c r="AT24" s="13">
        <f t="shared" si="13"/>
        <v>5</v>
      </c>
      <c r="AU24" s="22">
        <v>5</v>
      </c>
      <c r="AV24" s="13">
        <f t="shared" si="14"/>
        <v>2.5</v>
      </c>
      <c r="AW24" s="22">
        <v>3</v>
      </c>
      <c r="AX24" s="22">
        <v>2</v>
      </c>
      <c r="AY24" s="16">
        <f>IF(AZ24="-","?",RANK(AZ24,AZ2:AZ130,0))</f>
        <v>120</v>
      </c>
      <c r="AZ24" s="15">
        <f t="shared" si="15"/>
        <v>2.71</v>
      </c>
      <c r="BA24" s="20">
        <f t="shared" si="16"/>
        <v>8.2708333333333339</v>
      </c>
      <c r="BB24" s="22">
        <v>9</v>
      </c>
      <c r="BC24" s="22">
        <v>9</v>
      </c>
      <c r="BD24" s="22">
        <v>6</v>
      </c>
      <c r="BE24" s="22">
        <v>9</v>
      </c>
      <c r="BF24" s="22">
        <v>10</v>
      </c>
      <c r="BG24" s="25">
        <f t="shared" si="17"/>
        <v>6.625</v>
      </c>
      <c r="BH24" s="18">
        <f t="shared" si="18"/>
        <v>2.8166666666666664</v>
      </c>
      <c r="BI24" s="20">
        <f t="shared" si="19"/>
        <v>2</v>
      </c>
      <c r="BJ24" s="22">
        <v>1</v>
      </c>
      <c r="BK24" s="22">
        <v>3</v>
      </c>
      <c r="BL24" s="22">
        <v>2</v>
      </c>
      <c r="BM24" s="20">
        <f t="shared" si="20"/>
        <v>2.3333333333333335</v>
      </c>
      <c r="BN24" s="22">
        <v>2</v>
      </c>
      <c r="BO24" s="22">
        <v>2</v>
      </c>
      <c r="BP24" s="22">
        <v>3</v>
      </c>
      <c r="BQ24" s="20">
        <f t="shared" si="21"/>
        <v>2.6</v>
      </c>
      <c r="BR24" s="22">
        <v>2</v>
      </c>
      <c r="BS24" s="22">
        <v>2</v>
      </c>
      <c r="BT24" s="22">
        <v>3</v>
      </c>
      <c r="BU24" s="22">
        <v>3</v>
      </c>
      <c r="BV24" s="22">
        <v>3</v>
      </c>
      <c r="BW24" s="20">
        <f t="shared" si="22"/>
        <v>4.333333333333333</v>
      </c>
      <c r="BX24" s="22">
        <v>4</v>
      </c>
      <c r="BY24" s="22">
        <v>3</v>
      </c>
      <c r="BZ24" s="22">
        <v>6</v>
      </c>
      <c r="CA24" s="22" t="s">
        <v>78</v>
      </c>
      <c r="CB24" s="33" t="s">
        <v>78</v>
      </c>
      <c r="CC24" s="31">
        <v>3.1333333333333333</v>
      </c>
      <c r="CD24" s="31">
        <f t="shared" si="23"/>
        <v>3.45</v>
      </c>
      <c r="CE24" s="4">
        <f t="shared" si="24"/>
        <v>0.31666666666666687</v>
      </c>
      <c r="CF24" s="6" t="str">
        <f t="shared" si="25"/>
        <v>â</v>
      </c>
      <c r="CG24" s="31">
        <v>3.5000000000000004</v>
      </c>
      <c r="CH24" s="31">
        <f t="shared" si="26"/>
        <v>3.4285714285714284</v>
      </c>
      <c r="CI24" s="10">
        <f t="shared" si="27"/>
        <v>-7.1428571428572063E-2</v>
      </c>
      <c r="CJ24" s="11" t="str">
        <f t="shared" si="28"/>
        <v>â</v>
      </c>
      <c r="CK24" s="22" t="s">
        <v>78</v>
      </c>
      <c r="CL24" s="33" t="s">
        <v>78</v>
      </c>
      <c r="CM24" s="23">
        <v>4</v>
      </c>
      <c r="CN24" s="23">
        <v>2</v>
      </c>
      <c r="CO24" s="22">
        <v>4</v>
      </c>
      <c r="CP24" s="23">
        <v>2</v>
      </c>
      <c r="CQ24" s="23">
        <v>2</v>
      </c>
      <c r="CR24" s="23">
        <v>2</v>
      </c>
      <c r="CS24" s="24">
        <f t="shared" si="29"/>
        <v>5</v>
      </c>
      <c r="CT24" s="5">
        <f t="shared" si="30"/>
        <v>5</v>
      </c>
      <c r="CU24" s="4" t="str">
        <f t="shared" si="31"/>
        <v>Aut.</v>
      </c>
      <c r="CV24" s="22" t="s">
        <v>78</v>
      </c>
      <c r="CW24" s="33" t="s">
        <v>78</v>
      </c>
      <c r="CX24" s="1">
        <f t="shared" si="32"/>
        <v>3.44</v>
      </c>
      <c r="CY24" s="34">
        <f t="shared" si="33"/>
        <v>5</v>
      </c>
      <c r="CZ24" s="35" t="str">
        <f t="shared" si="34"/>
        <v>Failed</v>
      </c>
      <c r="DA24" s="4">
        <f t="shared" si="35"/>
        <v>3.45</v>
      </c>
      <c r="DB24" s="34">
        <f t="shared" si="36"/>
        <v>5</v>
      </c>
      <c r="DC24" s="35" t="str">
        <f t="shared" si="37"/>
        <v>Hard-line autocracies</v>
      </c>
      <c r="DD24" s="10">
        <f t="shared" si="38"/>
        <v>3.43</v>
      </c>
      <c r="DE24" s="34">
        <f t="shared" si="39"/>
        <v>4</v>
      </c>
      <c r="DF24" s="35" t="str">
        <f t="shared" si="40"/>
        <v>Poorly functioning</v>
      </c>
      <c r="DG24" s="15">
        <f t="shared" si="41"/>
        <v>2.71</v>
      </c>
      <c r="DH24" s="34">
        <f t="shared" si="42"/>
        <v>5</v>
      </c>
      <c r="DI24" s="35" t="str">
        <f t="shared" si="43"/>
        <v>Failed</v>
      </c>
      <c r="DJ24" s="20">
        <f t="shared" si="44"/>
        <v>8.3000000000000007</v>
      </c>
      <c r="DK24" s="34">
        <f t="shared" si="45"/>
        <v>2</v>
      </c>
      <c r="DL24" s="35" t="str">
        <f t="shared" si="46"/>
        <v>Substantial</v>
      </c>
    </row>
    <row r="25" spans="1:116">
      <c r="A25" s="27" t="s">
        <v>123</v>
      </c>
      <c r="B25" s="28">
        <v>2</v>
      </c>
      <c r="C25" s="2">
        <f>IF(D25="-","?",RANK(D25,D2:D130,0))</f>
        <v>8</v>
      </c>
      <c r="D25" s="1">
        <f t="shared" si="0"/>
        <v>8.82</v>
      </c>
      <c r="E25" s="4">
        <f t="shared" si="1"/>
        <v>9.1</v>
      </c>
      <c r="F25" s="8">
        <f t="shared" si="2"/>
        <v>9.75</v>
      </c>
      <c r="G25" s="22">
        <v>10</v>
      </c>
      <c r="H25" s="22">
        <v>10</v>
      </c>
      <c r="I25" s="22">
        <v>9</v>
      </c>
      <c r="J25" s="22">
        <v>10</v>
      </c>
      <c r="K25" s="8">
        <f t="shared" si="3"/>
        <v>9</v>
      </c>
      <c r="L25" s="22">
        <v>9</v>
      </c>
      <c r="M25" s="22">
        <v>9</v>
      </c>
      <c r="N25" s="22">
        <v>9</v>
      </c>
      <c r="O25" s="22">
        <v>9</v>
      </c>
      <c r="P25" s="8">
        <f t="shared" si="4"/>
        <v>9.25</v>
      </c>
      <c r="Q25" s="22">
        <v>10</v>
      </c>
      <c r="R25" s="22">
        <v>9</v>
      </c>
      <c r="S25" s="22">
        <v>9</v>
      </c>
      <c r="T25" s="22">
        <v>9</v>
      </c>
      <c r="U25" s="8">
        <f t="shared" si="5"/>
        <v>10</v>
      </c>
      <c r="V25" s="22">
        <v>10</v>
      </c>
      <c r="W25" s="22">
        <v>10</v>
      </c>
      <c r="X25" s="8">
        <f t="shared" si="6"/>
        <v>7.5</v>
      </c>
      <c r="Y25" s="22">
        <v>8</v>
      </c>
      <c r="Z25" s="22">
        <v>8</v>
      </c>
      <c r="AA25" s="22">
        <v>7</v>
      </c>
      <c r="AB25" s="22">
        <v>7</v>
      </c>
      <c r="AC25" s="10">
        <f t="shared" si="7"/>
        <v>8.5357142857142865</v>
      </c>
      <c r="AD25" s="13">
        <f t="shared" si="8"/>
        <v>7</v>
      </c>
      <c r="AE25" s="22">
        <v>7</v>
      </c>
      <c r="AF25" s="13">
        <f t="shared" si="9"/>
        <v>9.75</v>
      </c>
      <c r="AG25" s="22">
        <v>10</v>
      </c>
      <c r="AH25" s="22">
        <v>9</v>
      </c>
      <c r="AI25" s="22">
        <v>10</v>
      </c>
      <c r="AJ25" s="22">
        <v>10</v>
      </c>
      <c r="AK25" s="13">
        <f t="shared" si="10"/>
        <v>10</v>
      </c>
      <c r="AL25" s="22">
        <v>10</v>
      </c>
      <c r="AM25" s="22">
        <v>10</v>
      </c>
      <c r="AN25" s="13">
        <f t="shared" si="11"/>
        <v>10</v>
      </c>
      <c r="AO25" s="22">
        <v>10</v>
      </c>
      <c r="AP25" s="22">
        <v>10</v>
      </c>
      <c r="AQ25" s="13">
        <f t="shared" si="12"/>
        <v>7.5</v>
      </c>
      <c r="AR25" s="22">
        <v>8</v>
      </c>
      <c r="AS25" s="22">
        <v>7</v>
      </c>
      <c r="AT25" s="13">
        <f t="shared" si="13"/>
        <v>9</v>
      </c>
      <c r="AU25" s="22">
        <v>9</v>
      </c>
      <c r="AV25" s="13">
        <f t="shared" si="14"/>
        <v>6.5</v>
      </c>
      <c r="AW25" s="22">
        <v>7</v>
      </c>
      <c r="AX25" s="22">
        <v>6</v>
      </c>
      <c r="AY25" s="16">
        <f>IF(AZ25="-","?",RANK(AZ25,AZ2:AZ130,0))</f>
        <v>5</v>
      </c>
      <c r="AZ25" s="15">
        <f t="shared" si="15"/>
        <v>7.22</v>
      </c>
      <c r="BA25" s="20">
        <f t="shared" si="16"/>
        <v>2.0833333333333335</v>
      </c>
      <c r="BB25" s="22">
        <v>3</v>
      </c>
      <c r="BC25" s="22">
        <v>3</v>
      </c>
      <c r="BD25" s="22">
        <v>3</v>
      </c>
      <c r="BE25" s="22">
        <v>1</v>
      </c>
      <c r="BF25" s="22">
        <v>1</v>
      </c>
      <c r="BG25" s="25">
        <f t="shared" si="17"/>
        <v>1.5</v>
      </c>
      <c r="BH25" s="18">
        <f t="shared" si="18"/>
        <v>8.7666666666666675</v>
      </c>
      <c r="BI25" s="20">
        <f t="shared" si="19"/>
        <v>8.3333333333333339</v>
      </c>
      <c r="BJ25" s="22">
        <v>8</v>
      </c>
      <c r="BK25" s="22">
        <v>9</v>
      </c>
      <c r="BL25" s="22">
        <v>8</v>
      </c>
      <c r="BM25" s="20">
        <f t="shared" si="20"/>
        <v>8.3333333333333339</v>
      </c>
      <c r="BN25" s="22">
        <v>8</v>
      </c>
      <c r="BO25" s="22">
        <v>8</v>
      </c>
      <c r="BP25" s="22">
        <v>9</v>
      </c>
      <c r="BQ25" s="20">
        <f t="shared" si="21"/>
        <v>8.4</v>
      </c>
      <c r="BR25" s="22">
        <v>9</v>
      </c>
      <c r="BS25" s="22">
        <v>9</v>
      </c>
      <c r="BT25" s="22">
        <v>8</v>
      </c>
      <c r="BU25" s="22">
        <v>7</v>
      </c>
      <c r="BV25" s="22">
        <v>9</v>
      </c>
      <c r="BW25" s="20">
        <f t="shared" si="22"/>
        <v>10</v>
      </c>
      <c r="BX25" s="22">
        <v>10</v>
      </c>
      <c r="BY25" s="22">
        <v>10</v>
      </c>
      <c r="BZ25" s="22">
        <v>10</v>
      </c>
      <c r="CA25" s="22" t="s">
        <v>78</v>
      </c>
      <c r="CB25" s="33" t="s">
        <v>78</v>
      </c>
      <c r="CC25" s="31">
        <v>9.1999999999999993</v>
      </c>
      <c r="CD25" s="31">
        <f t="shared" si="23"/>
        <v>9.1</v>
      </c>
      <c r="CE25" s="4">
        <f t="shared" si="24"/>
        <v>-9.9999999999999645E-2</v>
      </c>
      <c r="CF25" s="6" t="str">
        <f t="shared" si="25"/>
        <v>â</v>
      </c>
      <c r="CG25" s="31">
        <v>8.5357142857142847</v>
      </c>
      <c r="CH25" s="31">
        <f t="shared" si="26"/>
        <v>8.5357142857142865</v>
      </c>
      <c r="CI25" s="10">
        <f t="shared" si="27"/>
        <v>1.7763568394002505E-15</v>
      </c>
      <c r="CJ25" s="11" t="str">
        <f t="shared" si="28"/>
        <v>â</v>
      </c>
      <c r="CK25" s="22" t="s">
        <v>78</v>
      </c>
      <c r="CL25" s="33" t="s">
        <v>78</v>
      </c>
      <c r="CM25" s="22">
        <v>9</v>
      </c>
      <c r="CN25" s="22">
        <v>9</v>
      </c>
      <c r="CO25" s="22">
        <v>9</v>
      </c>
      <c r="CP25" s="22">
        <v>9</v>
      </c>
      <c r="CQ25" s="22">
        <v>10</v>
      </c>
      <c r="CR25" s="22">
        <v>9</v>
      </c>
      <c r="CS25" s="24">
        <f t="shared" si="29"/>
        <v>10</v>
      </c>
      <c r="CT25" s="5">
        <f t="shared" si="30"/>
        <v>0</v>
      </c>
      <c r="CU25" s="4" t="str">
        <f t="shared" si="31"/>
        <v>Dem.</v>
      </c>
      <c r="CV25" s="22" t="s">
        <v>78</v>
      </c>
      <c r="CW25" s="33" t="s">
        <v>78</v>
      </c>
      <c r="CX25" s="1">
        <f t="shared" si="32"/>
        <v>8.82</v>
      </c>
      <c r="CY25" s="34">
        <f t="shared" si="33"/>
        <v>1</v>
      </c>
      <c r="CZ25" s="35" t="str">
        <f t="shared" si="34"/>
        <v>Highly advanced</v>
      </c>
      <c r="DA25" s="4">
        <f t="shared" si="35"/>
        <v>9.1</v>
      </c>
      <c r="DB25" s="34">
        <f t="shared" si="36"/>
        <v>1</v>
      </c>
      <c r="DC25" s="35" t="str">
        <f t="shared" si="37"/>
        <v>Democracies in consolidation</v>
      </c>
      <c r="DD25" s="10">
        <f t="shared" si="38"/>
        <v>8.5399999999999991</v>
      </c>
      <c r="DE25" s="34">
        <f t="shared" si="39"/>
        <v>1</v>
      </c>
      <c r="DF25" s="35" t="str">
        <f t="shared" si="40"/>
        <v>Developed</v>
      </c>
      <c r="DG25" s="15">
        <f t="shared" si="41"/>
        <v>7.22</v>
      </c>
      <c r="DH25" s="34">
        <f t="shared" si="42"/>
        <v>1</v>
      </c>
      <c r="DI25" s="35" t="str">
        <f t="shared" si="43"/>
        <v>Very good</v>
      </c>
      <c r="DJ25" s="20">
        <f t="shared" si="44"/>
        <v>2.1</v>
      </c>
      <c r="DK25" s="34">
        <f t="shared" si="45"/>
        <v>5</v>
      </c>
      <c r="DL25" s="35" t="str">
        <f t="shared" si="46"/>
        <v>Negligible</v>
      </c>
    </row>
    <row r="26" spans="1:116">
      <c r="A26" s="27" t="s">
        <v>124</v>
      </c>
      <c r="B26" s="28">
        <v>7</v>
      </c>
      <c r="C26" s="2">
        <f>IF(D26="-","?",RANK(D26,D2:D130,0))</f>
        <v>84</v>
      </c>
      <c r="D26" s="1">
        <f t="shared" si="0"/>
        <v>5.01</v>
      </c>
      <c r="E26" s="4">
        <f t="shared" si="1"/>
        <v>3.3333333333333335</v>
      </c>
      <c r="F26" s="8">
        <f t="shared" si="2"/>
        <v>8.75</v>
      </c>
      <c r="G26" s="22">
        <v>9</v>
      </c>
      <c r="H26" s="22">
        <v>8</v>
      </c>
      <c r="I26" s="22">
        <v>10</v>
      </c>
      <c r="J26" s="22">
        <v>8</v>
      </c>
      <c r="K26" s="8">
        <f t="shared" si="3"/>
        <v>1.75</v>
      </c>
      <c r="L26" s="22">
        <v>1</v>
      </c>
      <c r="M26" s="22">
        <v>2</v>
      </c>
      <c r="N26" s="22">
        <v>2</v>
      </c>
      <c r="O26" s="22">
        <v>2</v>
      </c>
      <c r="P26" s="8">
        <f t="shared" si="4"/>
        <v>2</v>
      </c>
      <c r="Q26" s="22">
        <v>1</v>
      </c>
      <c r="R26" s="22">
        <v>2</v>
      </c>
      <c r="S26" s="22">
        <v>3</v>
      </c>
      <c r="T26" s="22">
        <v>2</v>
      </c>
      <c r="U26" s="8">
        <f t="shared" si="5"/>
        <v>1.5</v>
      </c>
      <c r="V26" s="22">
        <v>1</v>
      </c>
      <c r="W26" s="22">
        <v>2</v>
      </c>
      <c r="X26" s="8">
        <f t="shared" si="6"/>
        <v>2.6666666666666665</v>
      </c>
      <c r="Y26" s="22">
        <v>1</v>
      </c>
      <c r="Z26" s="22">
        <v>2</v>
      </c>
      <c r="AA26" s="22" t="s">
        <v>100</v>
      </c>
      <c r="AB26" s="22">
        <v>5</v>
      </c>
      <c r="AC26" s="10">
        <f t="shared" si="7"/>
        <v>6.6785714285714288</v>
      </c>
      <c r="AD26" s="13">
        <f t="shared" si="8"/>
        <v>5</v>
      </c>
      <c r="AE26" s="22">
        <v>5</v>
      </c>
      <c r="AF26" s="13">
        <f t="shared" si="9"/>
        <v>6.75</v>
      </c>
      <c r="AG26" s="22">
        <v>6</v>
      </c>
      <c r="AH26" s="22">
        <v>7</v>
      </c>
      <c r="AI26" s="22">
        <v>8</v>
      </c>
      <c r="AJ26" s="22">
        <v>6</v>
      </c>
      <c r="AK26" s="13">
        <f t="shared" si="10"/>
        <v>7.5</v>
      </c>
      <c r="AL26" s="22">
        <v>7</v>
      </c>
      <c r="AM26" s="22">
        <v>8</v>
      </c>
      <c r="AN26" s="13">
        <f t="shared" si="11"/>
        <v>6</v>
      </c>
      <c r="AO26" s="22">
        <v>6</v>
      </c>
      <c r="AP26" s="22">
        <v>6</v>
      </c>
      <c r="AQ26" s="13">
        <f t="shared" si="12"/>
        <v>5</v>
      </c>
      <c r="AR26" s="22">
        <v>5</v>
      </c>
      <c r="AS26" s="22">
        <v>5</v>
      </c>
      <c r="AT26" s="13">
        <f t="shared" si="13"/>
        <v>10</v>
      </c>
      <c r="AU26" s="22">
        <v>10</v>
      </c>
      <c r="AV26" s="13">
        <f t="shared" si="14"/>
        <v>6.5</v>
      </c>
      <c r="AW26" s="22">
        <v>5</v>
      </c>
      <c r="AX26" s="22">
        <v>8</v>
      </c>
      <c r="AY26" s="16">
        <f>IF(AZ26="-","?",RANK(AZ26,AZ2:AZ130,0))</f>
        <v>66</v>
      </c>
      <c r="AZ26" s="15">
        <f t="shared" si="15"/>
        <v>4.9400000000000004</v>
      </c>
      <c r="BA26" s="20">
        <f t="shared" si="16"/>
        <v>5.9375</v>
      </c>
      <c r="BB26" s="22">
        <v>6</v>
      </c>
      <c r="BC26" s="22">
        <v>9</v>
      </c>
      <c r="BD26" s="22">
        <v>5</v>
      </c>
      <c r="BE26" s="22">
        <v>5</v>
      </c>
      <c r="BF26" s="22">
        <v>5</v>
      </c>
      <c r="BG26" s="25">
        <f t="shared" si="17"/>
        <v>5.625</v>
      </c>
      <c r="BH26" s="18">
        <f t="shared" si="18"/>
        <v>5.4333333333333336</v>
      </c>
      <c r="BI26" s="20">
        <f t="shared" si="19"/>
        <v>5</v>
      </c>
      <c r="BJ26" s="22">
        <v>5</v>
      </c>
      <c r="BK26" s="22">
        <v>5</v>
      </c>
      <c r="BL26" s="22">
        <v>5</v>
      </c>
      <c r="BM26" s="20">
        <f t="shared" si="20"/>
        <v>5.333333333333333</v>
      </c>
      <c r="BN26" s="22">
        <v>6</v>
      </c>
      <c r="BO26" s="22">
        <v>6</v>
      </c>
      <c r="BP26" s="22">
        <v>4</v>
      </c>
      <c r="BQ26" s="20">
        <f t="shared" si="21"/>
        <v>4.4000000000000004</v>
      </c>
      <c r="BR26" s="22">
        <v>7</v>
      </c>
      <c r="BS26" s="22">
        <v>2</v>
      </c>
      <c r="BT26" s="22">
        <v>6</v>
      </c>
      <c r="BU26" s="22">
        <v>3</v>
      </c>
      <c r="BV26" s="22">
        <v>4</v>
      </c>
      <c r="BW26" s="20">
        <f t="shared" si="22"/>
        <v>7</v>
      </c>
      <c r="BX26" s="22">
        <v>7</v>
      </c>
      <c r="BY26" s="22">
        <v>7</v>
      </c>
      <c r="BZ26" s="22">
        <v>7</v>
      </c>
      <c r="CA26" s="22" t="s">
        <v>78</v>
      </c>
      <c r="CB26" s="33" t="s">
        <v>78</v>
      </c>
      <c r="CC26" s="31">
        <v>3.3166666666666669</v>
      </c>
      <c r="CD26" s="31">
        <f t="shared" si="23"/>
        <v>3.3333333333333335</v>
      </c>
      <c r="CE26" s="4">
        <f t="shared" si="24"/>
        <v>1.6666666666666607E-2</v>
      </c>
      <c r="CF26" s="6" t="str">
        <f t="shared" si="25"/>
        <v>â</v>
      </c>
      <c r="CG26" s="31">
        <v>6.5714285714285721</v>
      </c>
      <c r="CH26" s="31">
        <f t="shared" si="26"/>
        <v>6.6785714285714288</v>
      </c>
      <c r="CI26" s="10">
        <f t="shared" si="27"/>
        <v>0.10714285714285676</v>
      </c>
      <c r="CJ26" s="11" t="str">
        <f t="shared" si="28"/>
        <v>â</v>
      </c>
      <c r="CK26" s="22" t="s">
        <v>78</v>
      </c>
      <c r="CL26" s="33" t="s">
        <v>78</v>
      </c>
      <c r="CM26" s="23">
        <v>1</v>
      </c>
      <c r="CN26" s="23">
        <v>2</v>
      </c>
      <c r="CO26" s="23">
        <v>2</v>
      </c>
      <c r="CP26" s="23">
        <v>2</v>
      </c>
      <c r="CQ26" s="23">
        <v>1</v>
      </c>
      <c r="CR26" s="23">
        <v>2</v>
      </c>
      <c r="CS26" s="24">
        <f t="shared" si="29"/>
        <v>8.5</v>
      </c>
      <c r="CT26" s="5">
        <f t="shared" si="30"/>
        <v>6</v>
      </c>
      <c r="CU26" s="4" t="str">
        <f t="shared" si="31"/>
        <v>Aut.</v>
      </c>
      <c r="CV26" s="22" t="s">
        <v>78</v>
      </c>
      <c r="CW26" s="33" t="s">
        <v>78</v>
      </c>
      <c r="CX26" s="1">
        <f t="shared" si="32"/>
        <v>5.01</v>
      </c>
      <c r="CY26" s="34">
        <f t="shared" si="33"/>
        <v>4</v>
      </c>
      <c r="CZ26" s="35" t="str">
        <f t="shared" si="34"/>
        <v>Very limited</v>
      </c>
      <c r="DA26" s="4">
        <f t="shared" si="35"/>
        <v>3.33</v>
      </c>
      <c r="DB26" s="34">
        <f t="shared" si="36"/>
        <v>5</v>
      </c>
      <c r="DC26" s="35" t="str">
        <f t="shared" si="37"/>
        <v>Hard-line autocracies</v>
      </c>
      <c r="DD26" s="10">
        <f t="shared" si="38"/>
        <v>6.68</v>
      </c>
      <c r="DE26" s="34">
        <f t="shared" si="39"/>
        <v>3</v>
      </c>
      <c r="DF26" s="35" t="str">
        <f t="shared" si="40"/>
        <v>Functional flaws</v>
      </c>
      <c r="DG26" s="15">
        <f t="shared" si="41"/>
        <v>4.9400000000000004</v>
      </c>
      <c r="DH26" s="34">
        <f t="shared" si="42"/>
        <v>3</v>
      </c>
      <c r="DI26" s="35" t="str">
        <f t="shared" si="43"/>
        <v>Moderate</v>
      </c>
      <c r="DJ26" s="20">
        <f t="shared" si="44"/>
        <v>5.9</v>
      </c>
      <c r="DK26" s="34">
        <f t="shared" si="45"/>
        <v>3</v>
      </c>
      <c r="DL26" s="35" t="str">
        <f t="shared" si="46"/>
        <v>Moderate</v>
      </c>
    </row>
    <row r="27" spans="1:116">
      <c r="A27" s="27" t="s">
        <v>125</v>
      </c>
      <c r="B27" s="28">
        <v>2</v>
      </c>
      <c r="C27" s="2">
        <f>IF(D27="-","?",RANK(D27,D2:D130,0))</f>
        <v>37</v>
      </c>
      <c r="D27" s="1">
        <f t="shared" si="0"/>
        <v>6.56</v>
      </c>
      <c r="E27" s="4">
        <f t="shared" si="1"/>
        <v>6.55</v>
      </c>
      <c r="F27" s="8">
        <f t="shared" si="2"/>
        <v>7.25</v>
      </c>
      <c r="G27" s="22">
        <v>6</v>
      </c>
      <c r="H27" s="22">
        <v>8</v>
      </c>
      <c r="I27" s="22">
        <v>9</v>
      </c>
      <c r="J27" s="22">
        <v>6</v>
      </c>
      <c r="K27" s="8">
        <f t="shared" si="3"/>
        <v>6.25</v>
      </c>
      <c r="L27" s="22">
        <v>6</v>
      </c>
      <c r="M27" s="22">
        <v>6</v>
      </c>
      <c r="N27" s="22">
        <v>7</v>
      </c>
      <c r="O27" s="22">
        <v>6</v>
      </c>
      <c r="P27" s="8">
        <f t="shared" si="4"/>
        <v>6.5</v>
      </c>
      <c r="Q27" s="22">
        <v>7</v>
      </c>
      <c r="R27" s="22">
        <v>7</v>
      </c>
      <c r="S27" s="22">
        <v>6</v>
      </c>
      <c r="T27" s="22">
        <v>6</v>
      </c>
      <c r="U27" s="8">
        <f t="shared" si="5"/>
        <v>7</v>
      </c>
      <c r="V27" s="22">
        <v>7</v>
      </c>
      <c r="W27" s="22">
        <v>7</v>
      </c>
      <c r="X27" s="8">
        <f t="shared" si="6"/>
        <v>5.75</v>
      </c>
      <c r="Y27" s="22">
        <v>5</v>
      </c>
      <c r="Z27" s="22">
        <v>6</v>
      </c>
      <c r="AA27" s="22">
        <v>7</v>
      </c>
      <c r="AB27" s="22">
        <v>5</v>
      </c>
      <c r="AC27" s="10">
        <f t="shared" si="7"/>
        <v>6.5714285714285712</v>
      </c>
      <c r="AD27" s="13">
        <f t="shared" si="8"/>
        <v>5</v>
      </c>
      <c r="AE27" s="22">
        <v>5</v>
      </c>
      <c r="AF27" s="13">
        <f t="shared" si="9"/>
        <v>7.5</v>
      </c>
      <c r="AG27" s="22">
        <v>7</v>
      </c>
      <c r="AH27" s="22">
        <v>7</v>
      </c>
      <c r="AI27" s="22">
        <v>8</v>
      </c>
      <c r="AJ27" s="22">
        <v>8</v>
      </c>
      <c r="AK27" s="13">
        <f t="shared" si="10"/>
        <v>8.5</v>
      </c>
      <c r="AL27" s="22">
        <v>9</v>
      </c>
      <c r="AM27" s="22">
        <v>8</v>
      </c>
      <c r="AN27" s="13">
        <f t="shared" si="11"/>
        <v>7.5</v>
      </c>
      <c r="AO27" s="22">
        <v>7</v>
      </c>
      <c r="AP27" s="22">
        <v>8</v>
      </c>
      <c r="AQ27" s="13">
        <f t="shared" si="12"/>
        <v>5.5</v>
      </c>
      <c r="AR27" s="22">
        <v>5</v>
      </c>
      <c r="AS27" s="22">
        <v>6</v>
      </c>
      <c r="AT27" s="13">
        <f t="shared" si="13"/>
        <v>7</v>
      </c>
      <c r="AU27" s="22">
        <v>7</v>
      </c>
      <c r="AV27" s="13">
        <f t="shared" si="14"/>
        <v>5</v>
      </c>
      <c r="AW27" s="22">
        <v>5</v>
      </c>
      <c r="AX27" s="22">
        <v>5</v>
      </c>
      <c r="AY27" s="16">
        <f>IF(AZ27="-","?",RANK(AZ27,AZ2:AZ130,0))</f>
        <v>37</v>
      </c>
      <c r="AZ27" s="15">
        <f t="shared" si="15"/>
        <v>5.88</v>
      </c>
      <c r="BA27" s="20">
        <f t="shared" si="16"/>
        <v>5.1875</v>
      </c>
      <c r="BB27" s="22">
        <v>8</v>
      </c>
      <c r="BC27" s="22">
        <v>5</v>
      </c>
      <c r="BD27" s="22">
        <v>7</v>
      </c>
      <c r="BE27" s="22">
        <v>4</v>
      </c>
      <c r="BF27" s="22">
        <v>3</v>
      </c>
      <c r="BG27" s="25">
        <f t="shared" si="17"/>
        <v>4.125</v>
      </c>
      <c r="BH27" s="18">
        <f t="shared" si="18"/>
        <v>6.5833333333333339</v>
      </c>
      <c r="BI27" s="20">
        <f t="shared" si="19"/>
        <v>6.666666666666667</v>
      </c>
      <c r="BJ27" s="22">
        <v>7</v>
      </c>
      <c r="BK27" s="22">
        <v>6</v>
      </c>
      <c r="BL27" s="22">
        <v>7</v>
      </c>
      <c r="BM27" s="20">
        <f t="shared" si="20"/>
        <v>5.666666666666667</v>
      </c>
      <c r="BN27" s="22">
        <v>6</v>
      </c>
      <c r="BO27" s="22">
        <v>6</v>
      </c>
      <c r="BP27" s="22">
        <v>5</v>
      </c>
      <c r="BQ27" s="20">
        <f t="shared" si="21"/>
        <v>6</v>
      </c>
      <c r="BR27" s="22">
        <v>7</v>
      </c>
      <c r="BS27" s="22">
        <v>6</v>
      </c>
      <c r="BT27" s="22">
        <v>6</v>
      </c>
      <c r="BU27" s="22">
        <v>5</v>
      </c>
      <c r="BV27" s="22">
        <v>6</v>
      </c>
      <c r="BW27" s="20">
        <f t="shared" si="22"/>
        <v>8</v>
      </c>
      <c r="BX27" s="22">
        <v>8</v>
      </c>
      <c r="BY27" s="22">
        <v>8</v>
      </c>
      <c r="BZ27" s="22">
        <v>8</v>
      </c>
      <c r="CA27" s="22" t="s">
        <v>78</v>
      </c>
      <c r="CB27" s="33" t="s">
        <v>78</v>
      </c>
      <c r="CC27" s="31">
        <v>6.0500000000000007</v>
      </c>
      <c r="CD27" s="31">
        <f t="shared" si="23"/>
        <v>6.55</v>
      </c>
      <c r="CE27" s="4">
        <f t="shared" si="24"/>
        <v>0.49999999999999911</v>
      </c>
      <c r="CF27" s="6" t="str">
        <f t="shared" si="25"/>
        <v>â</v>
      </c>
      <c r="CG27" s="31">
        <v>6.5</v>
      </c>
      <c r="CH27" s="31">
        <f t="shared" si="26"/>
        <v>6.5714285714285712</v>
      </c>
      <c r="CI27" s="10">
        <f t="shared" si="27"/>
        <v>7.1428571428571175E-2</v>
      </c>
      <c r="CJ27" s="11" t="str">
        <f t="shared" si="28"/>
        <v>â</v>
      </c>
      <c r="CK27" s="22" t="s">
        <v>78</v>
      </c>
      <c r="CL27" s="33" t="s">
        <v>78</v>
      </c>
      <c r="CM27" s="22">
        <v>6</v>
      </c>
      <c r="CN27" s="22">
        <v>6</v>
      </c>
      <c r="CO27" s="22">
        <v>7</v>
      </c>
      <c r="CP27" s="22">
        <v>6</v>
      </c>
      <c r="CQ27" s="22">
        <v>7</v>
      </c>
      <c r="CR27" s="22">
        <v>6</v>
      </c>
      <c r="CS27" s="24">
        <f t="shared" si="29"/>
        <v>6</v>
      </c>
      <c r="CT27" s="5">
        <f t="shared" si="30"/>
        <v>0</v>
      </c>
      <c r="CU27" s="4" t="str">
        <f t="shared" si="31"/>
        <v>Dem.</v>
      </c>
      <c r="CV27" s="22" t="s">
        <v>78</v>
      </c>
      <c r="CW27" s="33" t="s">
        <v>78</v>
      </c>
      <c r="CX27" s="1">
        <f t="shared" si="32"/>
        <v>6.56</v>
      </c>
      <c r="CY27" s="34">
        <f t="shared" si="33"/>
        <v>3</v>
      </c>
      <c r="CZ27" s="35" t="str">
        <f t="shared" si="34"/>
        <v>Limited</v>
      </c>
      <c r="DA27" s="4">
        <f t="shared" si="35"/>
        <v>6.55</v>
      </c>
      <c r="DB27" s="34">
        <f t="shared" si="36"/>
        <v>2</v>
      </c>
      <c r="DC27" s="35" t="str">
        <f t="shared" si="37"/>
        <v>Defective democracies</v>
      </c>
      <c r="DD27" s="10">
        <f t="shared" si="38"/>
        <v>6.57</v>
      </c>
      <c r="DE27" s="34">
        <f t="shared" si="39"/>
        <v>3</v>
      </c>
      <c r="DF27" s="35" t="str">
        <f t="shared" si="40"/>
        <v>Functional flaws</v>
      </c>
      <c r="DG27" s="15">
        <f t="shared" si="41"/>
        <v>5.88</v>
      </c>
      <c r="DH27" s="34">
        <f t="shared" si="42"/>
        <v>2</v>
      </c>
      <c r="DI27" s="35" t="str">
        <f t="shared" si="43"/>
        <v>Good</v>
      </c>
      <c r="DJ27" s="20">
        <f t="shared" si="44"/>
        <v>5.2</v>
      </c>
      <c r="DK27" s="34">
        <f t="shared" si="45"/>
        <v>3</v>
      </c>
      <c r="DL27" s="35" t="str">
        <f t="shared" si="46"/>
        <v>Moderate</v>
      </c>
    </row>
    <row r="28" spans="1:116">
      <c r="A28" s="27" t="s">
        <v>126</v>
      </c>
      <c r="B28" s="28">
        <v>3</v>
      </c>
      <c r="C28" s="2">
        <f>IF(D28="-","?",RANK(D28,D2:D130,0))</f>
        <v>123</v>
      </c>
      <c r="D28" s="1">
        <f t="shared" si="0"/>
        <v>2.95</v>
      </c>
      <c r="E28" s="4">
        <f t="shared" si="1"/>
        <v>3.25</v>
      </c>
      <c r="F28" s="8">
        <f t="shared" si="2"/>
        <v>4.75</v>
      </c>
      <c r="G28" s="22">
        <v>2</v>
      </c>
      <c r="H28" s="22">
        <v>7</v>
      </c>
      <c r="I28" s="22">
        <v>8</v>
      </c>
      <c r="J28" s="22">
        <v>2</v>
      </c>
      <c r="K28" s="8">
        <f t="shared" si="3"/>
        <v>2.75</v>
      </c>
      <c r="L28" s="22">
        <v>3</v>
      </c>
      <c r="M28" s="22">
        <v>2</v>
      </c>
      <c r="N28" s="22">
        <v>3</v>
      </c>
      <c r="O28" s="22">
        <v>3</v>
      </c>
      <c r="P28" s="8">
        <f t="shared" si="4"/>
        <v>2.75</v>
      </c>
      <c r="Q28" s="22">
        <v>3</v>
      </c>
      <c r="R28" s="22">
        <v>2</v>
      </c>
      <c r="S28" s="22">
        <v>3</v>
      </c>
      <c r="T28" s="22">
        <v>3</v>
      </c>
      <c r="U28" s="8">
        <f t="shared" si="5"/>
        <v>2</v>
      </c>
      <c r="V28" s="22">
        <v>2</v>
      </c>
      <c r="W28" s="22">
        <v>2</v>
      </c>
      <c r="X28" s="8">
        <f t="shared" si="6"/>
        <v>4</v>
      </c>
      <c r="Y28" s="22">
        <v>4</v>
      </c>
      <c r="Z28" s="22">
        <v>4</v>
      </c>
      <c r="AA28" s="22" t="s">
        <v>100</v>
      </c>
      <c r="AB28" s="22">
        <v>4</v>
      </c>
      <c r="AC28" s="10">
        <f t="shared" si="7"/>
        <v>2.6428571428571428</v>
      </c>
      <c r="AD28" s="13">
        <f t="shared" si="8"/>
        <v>1</v>
      </c>
      <c r="AE28" s="22">
        <v>1</v>
      </c>
      <c r="AF28" s="13">
        <f t="shared" si="9"/>
        <v>3</v>
      </c>
      <c r="AG28" s="22">
        <v>2</v>
      </c>
      <c r="AH28" s="22">
        <v>2</v>
      </c>
      <c r="AI28" s="22">
        <v>4</v>
      </c>
      <c r="AJ28" s="22">
        <v>4</v>
      </c>
      <c r="AK28" s="13">
        <f t="shared" si="10"/>
        <v>3.5</v>
      </c>
      <c r="AL28" s="22">
        <v>4</v>
      </c>
      <c r="AM28" s="22">
        <v>3</v>
      </c>
      <c r="AN28" s="13">
        <f t="shared" si="11"/>
        <v>3</v>
      </c>
      <c r="AO28" s="22">
        <v>3</v>
      </c>
      <c r="AP28" s="22">
        <v>3</v>
      </c>
      <c r="AQ28" s="13">
        <f t="shared" si="12"/>
        <v>1</v>
      </c>
      <c r="AR28" s="22">
        <v>1</v>
      </c>
      <c r="AS28" s="22">
        <v>1</v>
      </c>
      <c r="AT28" s="13">
        <f t="shared" si="13"/>
        <v>5</v>
      </c>
      <c r="AU28" s="22">
        <v>5</v>
      </c>
      <c r="AV28" s="13">
        <f t="shared" si="14"/>
        <v>2</v>
      </c>
      <c r="AW28" s="22">
        <v>2</v>
      </c>
      <c r="AX28" s="22">
        <v>2</v>
      </c>
      <c r="AY28" s="16">
        <f>IF(AZ28="-","?",RANK(AZ28,AZ2:AZ130,0))</f>
        <v>118</v>
      </c>
      <c r="AZ28" s="15">
        <f t="shared" si="15"/>
        <v>2.99</v>
      </c>
      <c r="BA28" s="20">
        <f t="shared" si="16"/>
        <v>8.7083333333333339</v>
      </c>
      <c r="BB28" s="22">
        <v>10</v>
      </c>
      <c r="BC28" s="22">
        <v>7</v>
      </c>
      <c r="BD28" s="22">
        <v>9</v>
      </c>
      <c r="BE28" s="22">
        <v>10</v>
      </c>
      <c r="BF28" s="22">
        <v>9</v>
      </c>
      <c r="BG28" s="25">
        <f t="shared" si="17"/>
        <v>7.25</v>
      </c>
      <c r="BH28" s="18">
        <f t="shared" si="18"/>
        <v>3.083333333333333</v>
      </c>
      <c r="BI28" s="20">
        <f t="shared" si="19"/>
        <v>3</v>
      </c>
      <c r="BJ28" s="22">
        <v>3</v>
      </c>
      <c r="BK28" s="22">
        <v>3</v>
      </c>
      <c r="BL28" s="22">
        <v>3</v>
      </c>
      <c r="BM28" s="20">
        <f t="shared" si="20"/>
        <v>2</v>
      </c>
      <c r="BN28" s="22">
        <v>2</v>
      </c>
      <c r="BO28" s="22">
        <v>2</v>
      </c>
      <c r="BP28" s="22">
        <v>2</v>
      </c>
      <c r="BQ28" s="20">
        <f t="shared" si="21"/>
        <v>3</v>
      </c>
      <c r="BR28" s="22">
        <v>3</v>
      </c>
      <c r="BS28" s="22">
        <v>3</v>
      </c>
      <c r="BT28" s="22">
        <v>3</v>
      </c>
      <c r="BU28" s="22">
        <v>3</v>
      </c>
      <c r="BV28" s="22">
        <v>3</v>
      </c>
      <c r="BW28" s="20">
        <f t="shared" si="22"/>
        <v>4.333333333333333</v>
      </c>
      <c r="BX28" s="22">
        <v>4</v>
      </c>
      <c r="BY28" s="22">
        <v>4</v>
      </c>
      <c r="BZ28" s="22">
        <v>5</v>
      </c>
      <c r="CA28" s="22" t="s">
        <v>78</v>
      </c>
      <c r="CB28" s="33" t="s">
        <v>78</v>
      </c>
      <c r="CC28" s="31">
        <v>3.6500000000000004</v>
      </c>
      <c r="CD28" s="31">
        <f t="shared" si="23"/>
        <v>3.25</v>
      </c>
      <c r="CE28" s="4">
        <f t="shared" si="24"/>
        <v>-0.40000000000000036</v>
      </c>
      <c r="CF28" s="6" t="str">
        <f t="shared" si="25"/>
        <v>â</v>
      </c>
      <c r="CG28" s="31">
        <v>2.5714285714285712</v>
      </c>
      <c r="CH28" s="31">
        <f t="shared" si="26"/>
        <v>2.6428571428571428</v>
      </c>
      <c r="CI28" s="10">
        <f t="shared" si="27"/>
        <v>7.1428571428571619E-2</v>
      </c>
      <c r="CJ28" s="11" t="str">
        <f t="shared" si="28"/>
        <v>â</v>
      </c>
      <c r="CK28" s="22" t="s">
        <v>78</v>
      </c>
      <c r="CL28" s="33" t="s">
        <v>78</v>
      </c>
      <c r="CM28" s="23">
        <v>3</v>
      </c>
      <c r="CN28" s="23">
        <v>2</v>
      </c>
      <c r="CO28" s="22">
        <v>3</v>
      </c>
      <c r="CP28" s="22">
        <v>3</v>
      </c>
      <c r="CQ28" s="22">
        <v>3</v>
      </c>
      <c r="CR28" s="22">
        <v>3</v>
      </c>
      <c r="CS28" s="23">
        <f t="shared" si="29"/>
        <v>2</v>
      </c>
      <c r="CT28" s="5">
        <f t="shared" si="30"/>
        <v>3</v>
      </c>
      <c r="CU28" s="4" t="str">
        <f t="shared" si="31"/>
        <v>Aut.</v>
      </c>
      <c r="CV28" s="22" t="s">
        <v>78</v>
      </c>
      <c r="CW28" s="33" t="s">
        <v>78</v>
      </c>
      <c r="CX28" s="1">
        <f t="shared" si="32"/>
        <v>2.95</v>
      </c>
      <c r="CY28" s="34">
        <f t="shared" si="33"/>
        <v>5</v>
      </c>
      <c r="CZ28" s="35" t="str">
        <f t="shared" si="34"/>
        <v>Failed</v>
      </c>
      <c r="DA28" s="4">
        <f t="shared" si="35"/>
        <v>3.25</v>
      </c>
      <c r="DB28" s="34">
        <f t="shared" si="36"/>
        <v>5</v>
      </c>
      <c r="DC28" s="35" t="str">
        <f t="shared" si="37"/>
        <v>Hard-line autocracies</v>
      </c>
      <c r="DD28" s="10">
        <f t="shared" si="38"/>
        <v>2.64</v>
      </c>
      <c r="DE28" s="34">
        <f t="shared" si="39"/>
        <v>5</v>
      </c>
      <c r="DF28" s="35" t="str">
        <f t="shared" si="40"/>
        <v>Rudimentary</v>
      </c>
      <c r="DG28" s="15">
        <f t="shared" si="41"/>
        <v>2.99</v>
      </c>
      <c r="DH28" s="34">
        <f t="shared" si="42"/>
        <v>5</v>
      </c>
      <c r="DI28" s="35" t="str">
        <f t="shared" si="43"/>
        <v>Failed</v>
      </c>
      <c r="DJ28" s="20">
        <f t="shared" si="44"/>
        <v>8.6999999999999993</v>
      </c>
      <c r="DK28" s="34">
        <f t="shared" si="45"/>
        <v>1</v>
      </c>
      <c r="DL28" s="35" t="str">
        <f t="shared" si="46"/>
        <v>Massive</v>
      </c>
    </row>
    <row r="29" spans="1:116">
      <c r="A29" s="27" t="s">
        <v>127</v>
      </c>
      <c r="B29" s="28">
        <v>3</v>
      </c>
      <c r="C29" s="2">
        <f>IF(D29="-","?",RANK(D29,D2:D130,0))</f>
        <v>110</v>
      </c>
      <c r="D29" s="1">
        <f t="shared" si="0"/>
        <v>3.73</v>
      </c>
      <c r="E29" s="4">
        <f t="shared" si="1"/>
        <v>3.6666666666666665</v>
      </c>
      <c r="F29" s="8">
        <f t="shared" si="2"/>
        <v>6.75</v>
      </c>
      <c r="G29" s="22">
        <v>7</v>
      </c>
      <c r="H29" s="22">
        <v>6</v>
      </c>
      <c r="I29" s="22">
        <v>9</v>
      </c>
      <c r="J29" s="22">
        <v>5</v>
      </c>
      <c r="K29" s="8">
        <f t="shared" si="3"/>
        <v>3.25</v>
      </c>
      <c r="L29" s="22">
        <v>3</v>
      </c>
      <c r="M29" s="22">
        <v>2</v>
      </c>
      <c r="N29" s="22">
        <v>4</v>
      </c>
      <c r="O29" s="22">
        <v>4</v>
      </c>
      <c r="P29" s="8">
        <f t="shared" si="4"/>
        <v>3</v>
      </c>
      <c r="Q29" s="22">
        <v>3</v>
      </c>
      <c r="R29" s="22">
        <v>3</v>
      </c>
      <c r="S29" s="22">
        <v>3</v>
      </c>
      <c r="T29" s="22">
        <v>3</v>
      </c>
      <c r="U29" s="8">
        <f t="shared" si="5"/>
        <v>2</v>
      </c>
      <c r="V29" s="22">
        <v>2</v>
      </c>
      <c r="W29" s="22">
        <v>2</v>
      </c>
      <c r="X29" s="8">
        <f t="shared" si="6"/>
        <v>3.3333333333333335</v>
      </c>
      <c r="Y29" s="22">
        <v>4</v>
      </c>
      <c r="Z29" s="22">
        <v>3</v>
      </c>
      <c r="AA29" s="22" t="s">
        <v>100</v>
      </c>
      <c r="AB29" s="22">
        <v>3</v>
      </c>
      <c r="AC29" s="10">
        <f t="shared" si="7"/>
        <v>3.7857142857142856</v>
      </c>
      <c r="AD29" s="13">
        <f t="shared" si="8"/>
        <v>3</v>
      </c>
      <c r="AE29" s="22">
        <v>3</v>
      </c>
      <c r="AF29" s="13">
        <f t="shared" si="9"/>
        <v>3</v>
      </c>
      <c r="AG29" s="22">
        <v>3</v>
      </c>
      <c r="AH29" s="22">
        <v>2</v>
      </c>
      <c r="AI29" s="22">
        <v>3</v>
      </c>
      <c r="AJ29" s="22">
        <v>4</v>
      </c>
      <c r="AK29" s="13">
        <f t="shared" si="10"/>
        <v>6</v>
      </c>
      <c r="AL29" s="22">
        <v>7</v>
      </c>
      <c r="AM29" s="22">
        <v>5</v>
      </c>
      <c r="AN29" s="13">
        <f t="shared" si="11"/>
        <v>3</v>
      </c>
      <c r="AO29" s="22">
        <v>3</v>
      </c>
      <c r="AP29" s="22">
        <v>3</v>
      </c>
      <c r="AQ29" s="13">
        <f t="shared" si="12"/>
        <v>2.5</v>
      </c>
      <c r="AR29" s="22">
        <v>3</v>
      </c>
      <c r="AS29" s="22">
        <v>2</v>
      </c>
      <c r="AT29" s="13">
        <f t="shared" si="13"/>
        <v>6</v>
      </c>
      <c r="AU29" s="22">
        <v>6</v>
      </c>
      <c r="AV29" s="13">
        <f t="shared" si="14"/>
        <v>3</v>
      </c>
      <c r="AW29" s="22">
        <v>4</v>
      </c>
      <c r="AX29" s="22">
        <v>2</v>
      </c>
      <c r="AY29" s="16">
        <f>IF(AZ29="-","?",RANK(AZ29,AZ2:AZ130,0))</f>
        <v>107</v>
      </c>
      <c r="AZ29" s="15">
        <f t="shared" si="15"/>
        <v>3.72</v>
      </c>
      <c r="BA29" s="20">
        <f t="shared" si="16"/>
        <v>6.854166666666667</v>
      </c>
      <c r="BB29" s="22">
        <v>7</v>
      </c>
      <c r="BC29" s="22">
        <v>7</v>
      </c>
      <c r="BD29" s="22">
        <v>6</v>
      </c>
      <c r="BE29" s="22">
        <v>8</v>
      </c>
      <c r="BF29" s="22">
        <v>7</v>
      </c>
      <c r="BG29" s="25">
        <f t="shared" si="17"/>
        <v>6.125</v>
      </c>
      <c r="BH29" s="18">
        <f t="shared" si="18"/>
        <v>4</v>
      </c>
      <c r="BI29" s="20">
        <f t="shared" si="19"/>
        <v>4</v>
      </c>
      <c r="BJ29" s="22">
        <v>4</v>
      </c>
      <c r="BK29" s="22">
        <v>4</v>
      </c>
      <c r="BL29" s="22">
        <v>4</v>
      </c>
      <c r="BM29" s="20">
        <f t="shared" si="20"/>
        <v>2.6666666666666665</v>
      </c>
      <c r="BN29" s="22">
        <v>3</v>
      </c>
      <c r="BO29" s="22">
        <v>3</v>
      </c>
      <c r="BP29" s="22">
        <v>2</v>
      </c>
      <c r="BQ29" s="20">
        <f t="shared" si="21"/>
        <v>3</v>
      </c>
      <c r="BR29" s="22">
        <v>4</v>
      </c>
      <c r="BS29" s="22">
        <v>2</v>
      </c>
      <c r="BT29" s="22">
        <v>2</v>
      </c>
      <c r="BU29" s="22">
        <v>3</v>
      </c>
      <c r="BV29" s="22">
        <v>4</v>
      </c>
      <c r="BW29" s="20">
        <f t="shared" si="22"/>
        <v>6.333333333333333</v>
      </c>
      <c r="BX29" s="22">
        <v>6</v>
      </c>
      <c r="BY29" s="22">
        <v>6</v>
      </c>
      <c r="BZ29" s="22">
        <v>7</v>
      </c>
      <c r="CA29" s="22" t="s">
        <v>78</v>
      </c>
      <c r="CB29" s="33" t="s">
        <v>78</v>
      </c>
      <c r="CC29" s="31">
        <v>3.5666666666666664</v>
      </c>
      <c r="CD29" s="31">
        <f t="shared" si="23"/>
        <v>3.6666666666666665</v>
      </c>
      <c r="CE29" s="4">
        <f t="shared" si="24"/>
        <v>0.10000000000000009</v>
      </c>
      <c r="CF29" s="6" t="str">
        <f t="shared" si="25"/>
        <v>â</v>
      </c>
      <c r="CG29" s="31">
        <v>3.6428571428571428</v>
      </c>
      <c r="CH29" s="31">
        <f t="shared" si="26"/>
        <v>3.7857142857142856</v>
      </c>
      <c r="CI29" s="10">
        <f t="shared" si="27"/>
        <v>0.14285714285714279</v>
      </c>
      <c r="CJ29" s="11" t="str">
        <f t="shared" si="28"/>
        <v>â</v>
      </c>
      <c r="CK29" s="22" t="s">
        <v>78</v>
      </c>
      <c r="CL29" s="33" t="s">
        <v>78</v>
      </c>
      <c r="CM29" s="23">
        <v>3</v>
      </c>
      <c r="CN29" s="23">
        <v>2</v>
      </c>
      <c r="CO29" s="22">
        <v>4</v>
      </c>
      <c r="CP29" s="22">
        <v>4</v>
      </c>
      <c r="CQ29" s="22">
        <v>3</v>
      </c>
      <c r="CR29" s="22">
        <v>3</v>
      </c>
      <c r="CS29" s="24">
        <f t="shared" si="29"/>
        <v>6</v>
      </c>
      <c r="CT29" s="5">
        <f t="shared" si="30"/>
        <v>2</v>
      </c>
      <c r="CU29" s="4" t="str">
        <f t="shared" si="31"/>
        <v>Aut.</v>
      </c>
      <c r="CV29" s="22" t="s">
        <v>78</v>
      </c>
      <c r="CW29" s="33" t="s">
        <v>78</v>
      </c>
      <c r="CX29" s="1">
        <f t="shared" si="32"/>
        <v>3.73</v>
      </c>
      <c r="CY29" s="34">
        <f t="shared" si="33"/>
        <v>5</v>
      </c>
      <c r="CZ29" s="35" t="str">
        <f t="shared" si="34"/>
        <v>Failed</v>
      </c>
      <c r="DA29" s="4">
        <f t="shared" si="35"/>
        <v>3.67</v>
      </c>
      <c r="DB29" s="34">
        <f t="shared" si="36"/>
        <v>5</v>
      </c>
      <c r="DC29" s="35" t="str">
        <f t="shared" si="37"/>
        <v>Hard-line autocracies</v>
      </c>
      <c r="DD29" s="10">
        <f t="shared" si="38"/>
        <v>3.79</v>
      </c>
      <c r="DE29" s="34">
        <f t="shared" si="39"/>
        <v>4</v>
      </c>
      <c r="DF29" s="35" t="str">
        <f t="shared" si="40"/>
        <v>Poorly functioning</v>
      </c>
      <c r="DG29" s="15">
        <f t="shared" si="41"/>
        <v>3.72</v>
      </c>
      <c r="DH29" s="34">
        <f t="shared" si="42"/>
        <v>4</v>
      </c>
      <c r="DI29" s="35" t="str">
        <f t="shared" si="43"/>
        <v>Weak</v>
      </c>
      <c r="DJ29" s="20">
        <f t="shared" si="44"/>
        <v>6.9</v>
      </c>
      <c r="DK29" s="34">
        <f t="shared" si="45"/>
        <v>2</v>
      </c>
      <c r="DL29" s="35" t="str">
        <f t="shared" si="46"/>
        <v>Substantial</v>
      </c>
    </row>
    <row r="30" spans="1:116">
      <c r="A30" s="27" t="s">
        <v>128</v>
      </c>
      <c r="B30" s="28">
        <v>2</v>
      </c>
      <c r="C30" s="2">
        <f>IF(D30="-","?",RANK(D30,D2:D130,0))</f>
        <v>10</v>
      </c>
      <c r="D30" s="1">
        <f t="shared" si="0"/>
        <v>8.74</v>
      </c>
      <c r="E30" s="4">
        <f t="shared" si="1"/>
        <v>9.3000000000000007</v>
      </c>
      <c r="F30" s="8">
        <f t="shared" si="2"/>
        <v>10</v>
      </c>
      <c r="G30" s="22">
        <v>10</v>
      </c>
      <c r="H30" s="22">
        <v>10</v>
      </c>
      <c r="I30" s="22">
        <v>10</v>
      </c>
      <c r="J30" s="22">
        <v>10</v>
      </c>
      <c r="K30" s="8">
        <f t="shared" si="3"/>
        <v>9.75</v>
      </c>
      <c r="L30" s="22">
        <v>10</v>
      </c>
      <c r="M30" s="22">
        <v>10</v>
      </c>
      <c r="N30" s="22">
        <v>9</v>
      </c>
      <c r="O30" s="22">
        <v>10</v>
      </c>
      <c r="P30" s="8">
        <f t="shared" si="4"/>
        <v>9.25</v>
      </c>
      <c r="Q30" s="22">
        <v>10</v>
      </c>
      <c r="R30" s="22">
        <v>9</v>
      </c>
      <c r="S30" s="22">
        <v>8</v>
      </c>
      <c r="T30" s="22">
        <v>10</v>
      </c>
      <c r="U30" s="8">
        <f t="shared" si="5"/>
        <v>9</v>
      </c>
      <c r="V30" s="22">
        <v>8</v>
      </c>
      <c r="W30" s="22">
        <v>10</v>
      </c>
      <c r="X30" s="8">
        <f t="shared" si="6"/>
        <v>8.5</v>
      </c>
      <c r="Y30" s="22">
        <v>7</v>
      </c>
      <c r="Z30" s="22">
        <v>9</v>
      </c>
      <c r="AA30" s="22">
        <v>9</v>
      </c>
      <c r="AB30" s="22">
        <v>9</v>
      </c>
      <c r="AC30" s="10">
        <f t="shared" si="7"/>
        <v>8.1785714285714288</v>
      </c>
      <c r="AD30" s="13">
        <f t="shared" si="8"/>
        <v>7</v>
      </c>
      <c r="AE30" s="22">
        <v>7</v>
      </c>
      <c r="AF30" s="13">
        <f t="shared" si="9"/>
        <v>8.75</v>
      </c>
      <c r="AG30" s="22">
        <v>9</v>
      </c>
      <c r="AH30" s="22">
        <v>8</v>
      </c>
      <c r="AI30" s="22">
        <v>10</v>
      </c>
      <c r="AJ30" s="22">
        <v>8</v>
      </c>
      <c r="AK30" s="13">
        <f t="shared" si="10"/>
        <v>9</v>
      </c>
      <c r="AL30" s="22">
        <v>9</v>
      </c>
      <c r="AM30" s="22">
        <v>9</v>
      </c>
      <c r="AN30" s="13">
        <f t="shared" si="11"/>
        <v>9</v>
      </c>
      <c r="AO30" s="22">
        <v>9</v>
      </c>
      <c r="AP30" s="22">
        <v>9</v>
      </c>
      <c r="AQ30" s="13">
        <f t="shared" si="12"/>
        <v>8</v>
      </c>
      <c r="AR30" s="22">
        <v>8</v>
      </c>
      <c r="AS30" s="22">
        <v>8</v>
      </c>
      <c r="AT30" s="13">
        <f t="shared" si="13"/>
        <v>8</v>
      </c>
      <c r="AU30" s="22">
        <v>8</v>
      </c>
      <c r="AV30" s="13">
        <f t="shared" si="14"/>
        <v>7.5</v>
      </c>
      <c r="AW30" s="22">
        <v>8</v>
      </c>
      <c r="AX30" s="22">
        <v>7</v>
      </c>
      <c r="AY30" s="16">
        <f>IF(AZ30="-","?",RANK(AZ30,AZ2:AZ130,0))</f>
        <v>13</v>
      </c>
      <c r="AZ30" s="15">
        <f t="shared" si="15"/>
        <v>6.76</v>
      </c>
      <c r="BA30" s="20">
        <f t="shared" si="16"/>
        <v>2.2291666666666665</v>
      </c>
      <c r="BB30" s="22">
        <v>4</v>
      </c>
      <c r="BC30" s="22">
        <v>2</v>
      </c>
      <c r="BD30" s="22">
        <v>1</v>
      </c>
      <c r="BE30" s="22">
        <v>2</v>
      </c>
      <c r="BF30" s="22">
        <v>3</v>
      </c>
      <c r="BG30" s="25">
        <f t="shared" si="17"/>
        <v>1.375</v>
      </c>
      <c r="BH30" s="18">
        <f t="shared" si="18"/>
        <v>8.1666666666666661</v>
      </c>
      <c r="BI30" s="20">
        <f t="shared" si="19"/>
        <v>7.333333333333333</v>
      </c>
      <c r="BJ30" s="22">
        <v>9</v>
      </c>
      <c r="BK30" s="22">
        <v>6</v>
      </c>
      <c r="BL30" s="22">
        <v>7</v>
      </c>
      <c r="BM30" s="20">
        <f t="shared" si="20"/>
        <v>7.333333333333333</v>
      </c>
      <c r="BN30" s="22">
        <v>7</v>
      </c>
      <c r="BO30" s="22">
        <v>7</v>
      </c>
      <c r="BP30" s="22">
        <v>8</v>
      </c>
      <c r="BQ30" s="20">
        <f t="shared" si="21"/>
        <v>9</v>
      </c>
      <c r="BR30" s="22">
        <v>10</v>
      </c>
      <c r="BS30" s="22">
        <v>10</v>
      </c>
      <c r="BT30" s="22">
        <v>8</v>
      </c>
      <c r="BU30" s="22">
        <v>8</v>
      </c>
      <c r="BV30" s="22" t="s">
        <v>100</v>
      </c>
      <c r="BW30" s="20">
        <f t="shared" si="22"/>
        <v>9</v>
      </c>
      <c r="BX30" s="22">
        <v>9</v>
      </c>
      <c r="BY30" s="22">
        <v>10</v>
      </c>
      <c r="BZ30" s="22">
        <v>8</v>
      </c>
      <c r="CA30" s="22" t="s">
        <v>78</v>
      </c>
      <c r="CB30" s="33" t="s">
        <v>78</v>
      </c>
      <c r="CC30" s="31">
        <v>9.3999999999999986</v>
      </c>
      <c r="CD30" s="31">
        <f t="shared" si="23"/>
        <v>9.3000000000000007</v>
      </c>
      <c r="CE30" s="4">
        <f t="shared" si="24"/>
        <v>-9.9999999999997868E-2</v>
      </c>
      <c r="CF30" s="6" t="str">
        <f t="shared" si="25"/>
        <v>â</v>
      </c>
      <c r="CG30" s="31">
        <v>8.2857142857142865</v>
      </c>
      <c r="CH30" s="31">
        <f t="shared" si="26"/>
        <v>8.1785714285714288</v>
      </c>
      <c r="CI30" s="10">
        <f t="shared" si="27"/>
        <v>-0.10714285714285765</v>
      </c>
      <c r="CJ30" s="11" t="str">
        <f t="shared" si="28"/>
        <v>â</v>
      </c>
      <c r="CK30" s="22" t="s">
        <v>78</v>
      </c>
      <c r="CL30" s="33" t="s">
        <v>78</v>
      </c>
      <c r="CM30" s="22">
        <v>10</v>
      </c>
      <c r="CN30" s="22">
        <v>10</v>
      </c>
      <c r="CO30" s="22">
        <v>9</v>
      </c>
      <c r="CP30" s="22">
        <v>10</v>
      </c>
      <c r="CQ30" s="22">
        <v>10</v>
      </c>
      <c r="CR30" s="22">
        <v>10</v>
      </c>
      <c r="CS30" s="24">
        <f t="shared" si="29"/>
        <v>10</v>
      </c>
      <c r="CT30" s="5">
        <f t="shared" si="30"/>
        <v>0</v>
      </c>
      <c r="CU30" s="4" t="str">
        <f t="shared" si="31"/>
        <v>Dem.</v>
      </c>
      <c r="CV30" s="22" t="s">
        <v>78</v>
      </c>
      <c r="CW30" s="33" t="s">
        <v>78</v>
      </c>
      <c r="CX30" s="1">
        <f t="shared" si="32"/>
        <v>8.74</v>
      </c>
      <c r="CY30" s="34">
        <f t="shared" si="33"/>
        <v>1</v>
      </c>
      <c r="CZ30" s="35" t="str">
        <f t="shared" si="34"/>
        <v>Highly advanced</v>
      </c>
      <c r="DA30" s="4">
        <f t="shared" si="35"/>
        <v>9.3000000000000007</v>
      </c>
      <c r="DB30" s="34">
        <f t="shared" si="36"/>
        <v>1</v>
      </c>
      <c r="DC30" s="35" t="str">
        <f t="shared" si="37"/>
        <v>Democracies in consolidation</v>
      </c>
      <c r="DD30" s="10">
        <f t="shared" si="38"/>
        <v>8.18</v>
      </c>
      <c r="DE30" s="34">
        <f t="shared" si="39"/>
        <v>1</v>
      </c>
      <c r="DF30" s="35" t="str">
        <f t="shared" si="40"/>
        <v>Developed</v>
      </c>
      <c r="DG30" s="15">
        <f t="shared" si="41"/>
        <v>6.76</v>
      </c>
      <c r="DH30" s="34">
        <f t="shared" si="42"/>
        <v>2</v>
      </c>
      <c r="DI30" s="35" t="str">
        <f t="shared" si="43"/>
        <v>Good</v>
      </c>
      <c r="DJ30" s="20">
        <f t="shared" si="44"/>
        <v>2.2000000000000002</v>
      </c>
      <c r="DK30" s="34">
        <f t="shared" si="45"/>
        <v>5</v>
      </c>
      <c r="DL30" s="35" t="str">
        <f t="shared" si="46"/>
        <v>Negligible</v>
      </c>
    </row>
    <row r="31" spans="1:116">
      <c r="A31" s="27" t="s">
        <v>129</v>
      </c>
      <c r="B31" s="28">
        <v>3</v>
      </c>
      <c r="C31" s="2">
        <f>IF(D31="-","?",RANK(D31,D2:D130,0))</f>
        <v>95</v>
      </c>
      <c r="D31" s="1">
        <f t="shared" si="0"/>
        <v>4.53</v>
      </c>
      <c r="E31" s="4">
        <f t="shared" si="1"/>
        <v>4.8833333333333337</v>
      </c>
      <c r="F31" s="8">
        <f t="shared" si="2"/>
        <v>6.25</v>
      </c>
      <c r="G31" s="22">
        <v>6</v>
      </c>
      <c r="H31" s="22">
        <v>4</v>
      </c>
      <c r="I31" s="22">
        <v>9</v>
      </c>
      <c r="J31" s="22">
        <v>6</v>
      </c>
      <c r="K31" s="8">
        <f t="shared" si="3"/>
        <v>6</v>
      </c>
      <c r="L31" s="22">
        <v>6</v>
      </c>
      <c r="M31" s="22">
        <v>6</v>
      </c>
      <c r="N31" s="22">
        <v>7</v>
      </c>
      <c r="O31" s="22">
        <v>5</v>
      </c>
      <c r="P31" s="8">
        <f t="shared" si="4"/>
        <v>3.5</v>
      </c>
      <c r="Q31" s="22">
        <v>4</v>
      </c>
      <c r="R31" s="22">
        <v>3</v>
      </c>
      <c r="S31" s="22">
        <v>3</v>
      </c>
      <c r="T31" s="22">
        <v>4</v>
      </c>
      <c r="U31" s="8">
        <f t="shared" si="5"/>
        <v>5</v>
      </c>
      <c r="V31" s="22">
        <v>5</v>
      </c>
      <c r="W31" s="22">
        <v>5</v>
      </c>
      <c r="X31" s="8">
        <f t="shared" si="6"/>
        <v>3.6666666666666665</v>
      </c>
      <c r="Y31" s="22">
        <v>5</v>
      </c>
      <c r="Z31" s="22">
        <v>3</v>
      </c>
      <c r="AA31" s="22" t="s">
        <v>100</v>
      </c>
      <c r="AB31" s="22">
        <v>3</v>
      </c>
      <c r="AC31" s="10">
        <f t="shared" si="7"/>
        <v>4.1785714285714288</v>
      </c>
      <c r="AD31" s="13">
        <f t="shared" si="8"/>
        <v>2</v>
      </c>
      <c r="AE31" s="22">
        <v>2</v>
      </c>
      <c r="AF31" s="13">
        <f t="shared" si="9"/>
        <v>4.25</v>
      </c>
      <c r="AG31" s="22">
        <v>4</v>
      </c>
      <c r="AH31" s="22">
        <v>2</v>
      </c>
      <c r="AI31" s="22">
        <v>5</v>
      </c>
      <c r="AJ31" s="22">
        <v>6</v>
      </c>
      <c r="AK31" s="13">
        <f t="shared" si="10"/>
        <v>7.5</v>
      </c>
      <c r="AL31" s="22">
        <v>8</v>
      </c>
      <c r="AM31" s="22">
        <v>7</v>
      </c>
      <c r="AN31" s="13">
        <f t="shared" si="11"/>
        <v>5.5</v>
      </c>
      <c r="AO31" s="22">
        <v>5</v>
      </c>
      <c r="AP31" s="22">
        <v>6</v>
      </c>
      <c r="AQ31" s="13">
        <f t="shared" si="12"/>
        <v>2</v>
      </c>
      <c r="AR31" s="22">
        <v>2</v>
      </c>
      <c r="AS31" s="22">
        <v>2</v>
      </c>
      <c r="AT31" s="13">
        <f t="shared" si="13"/>
        <v>5</v>
      </c>
      <c r="AU31" s="22">
        <v>5</v>
      </c>
      <c r="AV31" s="13">
        <f t="shared" si="14"/>
        <v>3</v>
      </c>
      <c r="AW31" s="22">
        <v>3</v>
      </c>
      <c r="AX31" s="22">
        <v>3</v>
      </c>
      <c r="AY31" s="16">
        <f>IF(AZ31="-","?",RANK(AZ31,AZ2:AZ130,0))</f>
        <v>84</v>
      </c>
      <c r="AZ31" s="15">
        <f t="shared" si="15"/>
        <v>4.41</v>
      </c>
      <c r="BA31" s="20">
        <f t="shared" si="16"/>
        <v>7.854166666666667</v>
      </c>
      <c r="BB31" s="22">
        <v>7</v>
      </c>
      <c r="BC31" s="22">
        <v>8</v>
      </c>
      <c r="BD31" s="22">
        <v>7</v>
      </c>
      <c r="BE31" s="22">
        <v>9</v>
      </c>
      <c r="BF31" s="22">
        <v>10</v>
      </c>
      <c r="BG31" s="25">
        <f t="shared" si="17"/>
        <v>6.125</v>
      </c>
      <c r="BH31" s="18">
        <f t="shared" si="18"/>
        <v>4.6333333333333329</v>
      </c>
      <c r="BI31" s="20">
        <f t="shared" si="19"/>
        <v>5</v>
      </c>
      <c r="BJ31" s="22">
        <v>6</v>
      </c>
      <c r="BK31" s="22">
        <v>5</v>
      </c>
      <c r="BL31" s="22">
        <v>4</v>
      </c>
      <c r="BM31" s="20">
        <f t="shared" si="20"/>
        <v>3</v>
      </c>
      <c r="BN31" s="22">
        <v>4</v>
      </c>
      <c r="BO31" s="22">
        <v>3</v>
      </c>
      <c r="BP31" s="22">
        <v>2</v>
      </c>
      <c r="BQ31" s="20">
        <f t="shared" si="21"/>
        <v>4.2</v>
      </c>
      <c r="BR31" s="22">
        <v>5</v>
      </c>
      <c r="BS31" s="22">
        <v>4</v>
      </c>
      <c r="BT31" s="22">
        <v>4</v>
      </c>
      <c r="BU31" s="22">
        <v>4</v>
      </c>
      <c r="BV31" s="22">
        <v>4</v>
      </c>
      <c r="BW31" s="20">
        <f t="shared" si="22"/>
        <v>6.333333333333333</v>
      </c>
      <c r="BX31" s="22">
        <v>6</v>
      </c>
      <c r="BY31" s="22">
        <v>6</v>
      </c>
      <c r="BZ31" s="22">
        <v>7</v>
      </c>
      <c r="CA31" s="22" t="s">
        <v>78</v>
      </c>
      <c r="CB31" s="33" t="s">
        <v>78</v>
      </c>
      <c r="CC31" s="31">
        <v>2.9833333333333329</v>
      </c>
      <c r="CD31" s="31">
        <f t="shared" si="23"/>
        <v>4.8833333333333337</v>
      </c>
      <c r="CE31" s="4">
        <f t="shared" si="24"/>
        <v>1.9000000000000008</v>
      </c>
      <c r="CF31" s="6" t="str">
        <f t="shared" si="25"/>
        <v>ã</v>
      </c>
      <c r="CG31" s="31">
        <v>3.6428571428571428</v>
      </c>
      <c r="CH31" s="31">
        <f t="shared" si="26"/>
        <v>4.1785714285714288</v>
      </c>
      <c r="CI31" s="10">
        <f t="shared" si="27"/>
        <v>0.53571428571428603</v>
      </c>
      <c r="CJ31" s="11" t="str">
        <f t="shared" si="28"/>
        <v>æ</v>
      </c>
      <c r="CK31" s="22" t="s">
        <v>78</v>
      </c>
      <c r="CL31" s="33" t="s">
        <v>78</v>
      </c>
      <c r="CM31" s="22">
        <v>6</v>
      </c>
      <c r="CN31" s="22">
        <v>6</v>
      </c>
      <c r="CO31" s="22">
        <v>7</v>
      </c>
      <c r="CP31" s="22">
        <v>5</v>
      </c>
      <c r="CQ31" s="22">
        <v>4</v>
      </c>
      <c r="CR31" s="22">
        <v>4</v>
      </c>
      <c r="CS31" s="24">
        <f t="shared" si="29"/>
        <v>6</v>
      </c>
      <c r="CT31" s="5">
        <f t="shared" si="30"/>
        <v>0</v>
      </c>
      <c r="CU31" s="4" t="str">
        <f t="shared" si="31"/>
        <v>Dem.</v>
      </c>
      <c r="CV31" s="22" t="s">
        <v>78</v>
      </c>
      <c r="CW31" s="33" t="s">
        <v>78</v>
      </c>
      <c r="CX31" s="1">
        <f t="shared" si="32"/>
        <v>4.53</v>
      </c>
      <c r="CY31" s="34">
        <f t="shared" si="33"/>
        <v>4</v>
      </c>
      <c r="CZ31" s="35" t="str">
        <f t="shared" si="34"/>
        <v>Very limited</v>
      </c>
      <c r="DA31" s="4">
        <f t="shared" si="35"/>
        <v>4.88</v>
      </c>
      <c r="DB31" s="34">
        <f t="shared" si="36"/>
        <v>3</v>
      </c>
      <c r="DC31" s="35" t="str">
        <f t="shared" si="37"/>
        <v>Highly defective democracies</v>
      </c>
      <c r="DD31" s="10">
        <f t="shared" si="38"/>
        <v>4.18</v>
      </c>
      <c r="DE31" s="34">
        <f t="shared" si="39"/>
        <v>4</v>
      </c>
      <c r="DF31" s="35" t="str">
        <f t="shared" si="40"/>
        <v>Poorly functioning</v>
      </c>
      <c r="DG31" s="15">
        <f t="shared" si="41"/>
        <v>4.41</v>
      </c>
      <c r="DH31" s="34">
        <f t="shared" si="42"/>
        <v>3</v>
      </c>
      <c r="DI31" s="35" t="str">
        <f t="shared" si="43"/>
        <v>Moderate</v>
      </c>
      <c r="DJ31" s="20">
        <f t="shared" si="44"/>
        <v>7.9</v>
      </c>
      <c r="DK31" s="34">
        <f t="shared" si="45"/>
        <v>2</v>
      </c>
      <c r="DL31" s="35" t="str">
        <f t="shared" si="46"/>
        <v>Substantial</v>
      </c>
    </row>
    <row r="32" spans="1:116">
      <c r="A32" s="27" t="s">
        <v>130</v>
      </c>
      <c r="B32" s="28">
        <v>1</v>
      </c>
      <c r="C32" s="2">
        <f>IF(D32="-","?",RANK(D32,D2:D130,0))</f>
        <v>13</v>
      </c>
      <c r="D32" s="1">
        <f t="shared" si="0"/>
        <v>8.17</v>
      </c>
      <c r="E32" s="4">
        <f t="shared" si="1"/>
        <v>8.4499999999999993</v>
      </c>
      <c r="F32" s="8">
        <f t="shared" si="2"/>
        <v>9.5</v>
      </c>
      <c r="G32" s="22">
        <v>10</v>
      </c>
      <c r="H32" s="22">
        <v>9</v>
      </c>
      <c r="I32" s="22">
        <v>9</v>
      </c>
      <c r="J32" s="22">
        <v>10</v>
      </c>
      <c r="K32" s="8">
        <f t="shared" si="3"/>
        <v>8.75</v>
      </c>
      <c r="L32" s="22">
        <v>9</v>
      </c>
      <c r="M32" s="22">
        <v>9</v>
      </c>
      <c r="N32" s="22">
        <v>10</v>
      </c>
      <c r="O32" s="22">
        <v>7</v>
      </c>
      <c r="P32" s="8">
        <f t="shared" si="4"/>
        <v>8.25</v>
      </c>
      <c r="Q32" s="22">
        <v>9</v>
      </c>
      <c r="R32" s="22">
        <v>8</v>
      </c>
      <c r="S32" s="22">
        <v>8</v>
      </c>
      <c r="T32" s="22">
        <v>8</v>
      </c>
      <c r="U32" s="8">
        <f t="shared" si="5"/>
        <v>8.5</v>
      </c>
      <c r="V32" s="22">
        <v>8</v>
      </c>
      <c r="W32" s="22">
        <v>9</v>
      </c>
      <c r="X32" s="8">
        <f t="shared" si="6"/>
        <v>7.25</v>
      </c>
      <c r="Y32" s="22">
        <v>7</v>
      </c>
      <c r="Z32" s="22">
        <v>8</v>
      </c>
      <c r="AA32" s="22">
        <v>7</v>
      </c>
      <c r="AB32" s="22">
        <v>7</v>
      </c>
      <c r="AC32" s="10">
        <f t="shared" si="7"/>
        <v>7.8928571428571432</v>
      </c>
      <c r="AD32" s="13">
        <f t="shared" si="8"/>
        <v>8</v>
      </c>
      <c r="AE32" s="22">
        <v>8</v>
      </c>
      <c r="AF32" s="13">
        <f t="shared" si="9"/>
        <v>8.75</v>
      </c>
      <c r="AG32" s="22">
        <v>8</v>
      </c>
      <c r="AH32" s="22">
        <v>8</v>
      </c>
      <c r="AI32" s="22">
        <v>10</v>
      </c>
      <c r="AJ32" s="22">
        <v>9</v>
      </c>
      <c r="AK32" s="13">
        <f t="shared" si="10"/>
        <v>8</v>
      </c>
      <c r="AL32" s="22">
        <v>9</v>
      </c>
      <c r="AM32" s="22">
        <v>7</v>
      </c>
      <c r="AN32" s="13">
        <f t="shared" si="11"/>
        <v>8.5</v>
      </c>
      <c r="AO32" s="22">
        <v>9</v>
      </c>
      <c r="AP32" s="22">
        <v>8</v>
      </c>
      <c r="AQ32" s="13">
        <f t="shared" si="12"/>
        <v>8</v>
      </c>
      <c r="AR32" s="22">
        <v>8</v>
      </c>
      <c r="AS32" s="22">
        <v>8</v>
      </c>
      <c r="AT32" s="13">
        <f t="shared" si="13"/>
        <v>6</v>
      </c>
      <c r="AU32" s="22">
        <v>6</v>
      </c>
      <c r="AV32" s="13">
        <f t="shared" si="14"/>
        <v>8</v>
      </c>
      <c r="AW32" s="22">
        <v>8</v>
      </c>
      <c r="AX32" s="22">
        <v>8</v>
      </c>
      <c r="AY32" s="16">
        <f>IF(AZ32="-","?",RANK(AZ32,AZ2:AZ130,0))</f>
        <v>18</v>
      </c>
      <c r="AZ32" s="15">
        <f t="shared" si="15"/>
        <v>6.46</v>
      </c>
      <c r="BA32" s="20">
        <f t="shared" si="16"/>
        <v>2.0208333333333335</v>
      </c>
      <c r="BB32" s="22">
        <v>2</v>
      </c>
      <c r="BC32" s="22">
        <v>4</v>
      </c>
      <c r="BD32" s="22">
        <v>2</v>
      </c>
      <c r="BE32" s="22">
        <v>1</v>
      </c>
      <c r="BF32" s="22">
        <v>1</v>
      </c>
      <c r="BG32" s="25">
        <f t="shared" si="17"/>
        <v>2.125</v>
      </c>
      <c r="BH32" s="18">
        <f t="shared" si="18"/>
        <v>7.8500000000000014</v>
      </c>
      <c r="BI32" s="20">
        <f t="shared" si="19"/>
        <v>7.666666666666667</v>
      </c>
      <c r="BJ32" s="22">
        <v>8</v>
      </c>
      <c r="BK32" s="22">
        <v>8</v>
      </c>
      <c r="BL32" s="22">
        <v>7</v>
      </c>
      <c r="BM32" s="20">
        <f t="shared" si="20"/>
        <v>7</v>
      </c>
      <c r="BN32" s="22">
        <v>7</v>
      </c>
      <c r="BO32" s="22">
        <v>6</v>
      </c>
      <c r="BP32" s="22">
        <v>8</v>
      </c>
      <c r="BQ32" s="20">
        <f t="shared" si="21"/>
        <v>8.4</v>
      </c>
      <c r="BR32" s="22">
        <v>10</v>
      </c>
      <c r="BS32" s="22">
        <v>9</v>
      </c>
      <c r="BT32" s="22">
        <v>8</v>
      </c>
      <c r="BU32" s="22">
        <v>7</v>
      </c>
      <c r="BV32" s="22">
        <v>8</v>
      </c>
      <c r="BW32" s="20">
        <f t="shared" si="22"/>
        <v>8.3333333333333339</v>
      </c>
      <c r="BX32" s="22">
        <v>8</v>
      </c>
      <c r="BY32" s="22">
        <v>8</v>
      </c>
      <c r="BZ32" s="22">
        <v>9</v>
      </c>
      <c r="CA32" s="22" t="s">
        <v>78</v>
      </c>
      <c r="CB32" s="33" t="s">
        <v>78</v>
      </c>
      <c r="CC32" s="31">
        <v>8.4</v>
      </c>
      <c r="CD32" s="31">
        <f t="shared" si="23"/>
        <v>8.4499999999999993</v>
      </c>
      <c r="CE32" s="4">
        <f t="shared" si="24"/>
        <v>4.9999999999998934E-2</v>
      </c>
      <c r="CF32" s="6" t="str">
        <f t="shared" si="25"/>
        <v>â</v>
      </c>
      <c r="CG32" s="31">
        <v>8.1071428571428559</v>
      </c>
      <c r="CH32" s="31">
        <f t="shared" si="26"/>
        <v>7.8928571428571432</v>
      </c>
      <c r="CI32" s="10">
        <f t="shared" si="27"/>
        <v>-0.21428571428571264</v>
      </c>
      <c r="CJ32" s="11" t="str">
        <f t="shared" si="28"/>
        <v>â</v>
      </c>
      <c r="CK32" s="22" t="s">
        <v>78</v>
      </c>
      <c r="CL32" s="33" t="s">
        <v>78</v>
      </c>
      <c r="CM32" s="22">
        <v>9</v>
      </c>
      <c r="CN32" s="22">
        <v>9</v>
      </c>
      <c r="CO32" s="22">
        <v>10</v>
      </c>
      <c r="CP32" s="22">
        <v>7</v>
      </c>
      <c r="CQ32" s="22">
        <v>9</v>
      </c>
      <c r="CR32" s="22">
        <v>8</v>
      </c>
      <c r="CS32" s="24">
        <f t="shared" si="29"/>
        <v>10</v>
      </c>
      <c r="CT32" s="5">
        <f t="shared" si="30"/>
        <v>0</v>
      </c>
      <c r="CU32" s="4" t="str">
        <f t="shared" si="31"/>
        <v>Dem.</v>
      </c>
      <c r="CV32" s="22" t="s">
        <v>78</v>
      </c>
      <c r="CW32" s="33" t="s">
        <v>78</v>
      </c>
      <c r="CX32" s="1">
        <f t="shared" si="32"/>
        <v>8.17</v>
      </c>
      <c r="CY32" s="34">
        <f t="shared" si="33"/>
        <v>2</v>
      </c>
      <c r="CZ32" s="35" t="str">
        <f t="shared" si="34"/>
        <v>Advanced</v>
      </c>
      <c r="DA32" s="4">
        <f t="shared" si="35"/>
        <v>8.4499999999999993</v>
      </c>
      <c r="DB32" s="34">
        <f t="shared" si="36"/>
        <v>1</v>
      </c>
      <c r="DC32" s="35" t="str">
        <f t="shared" si="37"/>
        <v>Democracies in consolidation</v>
      </c>
      <c r="DD32" s="10">
        <f t="shared" si="38"/>
        <v>7.89</v>
      </c>
      <c r="DE32" s="34">
        <f t="shared" si="39"/>
        <v>2</v>
      </c>
      <c r="DF32" s="35" t="str">
        <f t="shared" si="40"/>
        <v>Functioning</v>
      </c>
      <c r="DG32" s="15">
        <f t="shared" si="41"/>
        <v>6.46</v>
      </c>
      <c r="DH32" s="34">
        <f t="shared" si="42"/>
        <v>2</v>
      </c>
      <c r="DI32" s="35" t="str">
        <f t="shared" si="43"/>
        <v>Good</v>
      </c>
      <c r="DJ32" s="20">
        <f t="shared" si="44"/>
        <v>2</v>
      </c>
      <c r="DK32" s="34">
        <f t="shared" si="45"/>
        <v>5</v>
      </c>
      <c r="DL32" s="35" t="str">
        <f t="shared" si="46"/>
        <v>Negligible</v>
      </c>
    </row>
    <row r="33" spans="1:116">
      <c r="A33" s="27" t="s">
        <v>131</v>
      </c>
      <c r="B33" s="28">
        <v>2</v>
      </c>
      <c r="C33" s="2">
        <f>IF(D33="-","?",RANK(D33,D2:D130,0))</f>
        <v>104</v>
      </c>
      <c r="D33" s="1">
        <f t="shared" si="0"/>
        <v>4.13</v>
      </c>
      <c r="E33" s="4">
        <f t="shared" si="1"/>
        <v>3.6166666666666663</v>
      </c>
      <c r="F33" s="8">
        <f t="shared" si="2"/>
        <v>9.75</v>
      </c>
      <c r="G33" s="22">
        <v>10</v>
      </c>
      <c r="H33" s="22">
        <v>10</v>
      </c>
      <c r="I33" s="22">
        <v>10</v>
      </c>
      <c r="J33" s="22">
        <v>9</v>
      </c>
      <c r="K33" s="8">
        <f t="shared" si="3"/>
        <v>2</v>
      </c>
      <c r="L33" s="22">
        <v>1</v>
      </c>
      <c r="M33" s="22">
        <v>1</v>
      </c>
      <c r="N33" s="22">
        <v>3</v>
      </c>
      <c r="O33" s="22">
        <v>3</v>
      </c>
      <c r="P33" s="8">
        <f t="shared" si="4"/>
        <v>3</v>
      </c>
      <c r="Q33" s="22">
        <v>1</v>
      </c>
      <c r="R33" s="22">
        <v>2</v>
      </c>
      <c r="S33" s="22">
        <v>5</v>
      </c>
      <c r="T33" s="22">
        <v>4</v>
      </c>
      <c r="U33" s="8">
        <f t="shared" si="5"/>
        <v>1</v>
      </c>
      <c r="V33" s="22">
        <v>1</v>
      </c>
      <c r="W33" s="22">
        <v>1</v>
      </c>
      <c r="X33" s="8">
        <f t="shared" si="6"/>
        <v>2.3333333333333335</v>
      </c>
      <c r="Y33" s="22">
        <v>1</v>
      </c>
      <c r="Z33" s="22">
        <v>2</v>
      </c>
      <c r="AA33" s="22" t="s">
        <v>100</v>
      </c>
      <c r="AB33" s="22">
        <v>4</v>
      </c>
      <c r="AC33" s="10">
        <f t="shared" si="7"/>
        <v>4.6428571428571432</v>
      </c>
      <c r="AD33" s="13">
        <f t="shared" si="8"/>
        <v>6</v>
      </c>
      <c r="AE33" s="22">
        <v>6</v>
      </c>
      <c r="AF33" s="13">
        <f t="shared" si="9"/>
        <v>2</v>
      </c>
      <c r="AG33" s="22">
        <v>3</v>
      </c>
      <c r="AH33" s="22">
        <v>2</v>
      </c>
      <c r="AI33" s="22">
        <v>2</v>
      </c>
      <c r="AJ33" s="22">
        <v>1</v>
      </c>
      <c r="AK33" s="13">
        <f t="shared" si="10"/>
        <v>4.5</v>
      </c>
      <c r="AL33" s="22">
        <v>4</v>
      </c>
      <c r="AM33" s="22">
        <v>5</v>
      </c>
      <c r="AN33" s="13">
        <f t="shared" si="11"/>
        <v>2.5</v>
      </c>
      <c r="AO33" s="22">
        <v>3</v>
      </c>
      <c r="AP33" s="22">
        <v>2</v>
      </c>
      <c r="AQ33" s="13">
        <f t="shared" si="12"/>
        <v>6.5</v>
      </c>
      <c r="AR33" s="22">
        <v>6</v>
      </c>
      <c r="AS33" s="22">
        <v>7</v>
      </c>
      <c r="AT33" s="13">
        <f t="shared" si="13"/>
        <v>5</v>
      </c>
      <c r="AU33" s="22">
        <v>5</v>
      </c>
      <c r="AV33" s="13">
        <f t="shared" si="14"/>
        <v>6</v>
      </c>
      <c r="AW33" s="22">
        <v>5</v>
      </c>
      <c r="AX33" s="22">
        <v>7</v>
      </c>
      <c r="AY33" s="16">
        <f>IF(AZ33="-","?",RANK(AZ33,AZ2:AZ130,0))</f>
        <v>108</v>
      </c>
      <c r="AZ33" s="15">
        <f t="shared" si="15"/>
        <v>3.65</v>
      </c>
      <c r="BA33" s="20">
        <f t="shared" si="16"/>
        <v>4.104166666666667</v>
      </c>
      <c r="BB33" s="22">
        <v>6</v>
      </c>
      <c r="BC33" s="22">
        <v>7</v>
      </c>
      <c r="BD33" s="22">
        <v>2</v>
      </c>
      <c r="BE33" s="22">
        <v>4</v>
      </c>
      <c r="BF33" s="22">
        <v>1</v>
      </c>
      <c r="BG33" s="25">
        <f t="shared" si="17"/>
        <v>4.625</v>
      </c>
      <c r="BH33" s="18">
        <f t="shared" si="18"/>
        <v>4.2</v>
      </c>
      <c r="BI33" s="20">
        <f t="shared" si="19"/>
        <v>4</v>
      </c>
      <c r="BJ33" s="22">
        <v>4</v>
      </c>
      <c r="BK33" s="22">
        <v>4</v>
      </c>
      <c r="BL33" s="22">
        <v>4</v>
      </c>
      <c r="BM33" s="20">
        <f t="shared" si="20"/>
        <v>4.666666666666667</v>
      </c>
      <c r="BN33" s="22">
        <v>4</v>
      </c>
      <c r="BO33" s="22">
        <v>6</v>
      </c>
      <c r="BP33" s="22">
        <v>4</v>
      </c>
      <c r="BQ33" s="20">
        <f t="shared" si="21"/>
        <v>2.8</v>
      </c>
      <c r="BR33" s="22">
        <v>2</v>
      </c>
      <c r="BS33" s="22">
        <v>1</v>
      </c>
      <c r="BT33" s="22">
        <v>6</v>
      </c>
      <c r="BU33" s="22">
        <v>3</v>
      </c>
      <c r="BV33" s="22">
        <v>2</v>
      </c>
      <c r="BW33" s="20">
        <f t="shared" si="22"/>
        <v>5.333333333333333</v>
      </c>
      <c r="BX33" s="22">
        <v>5</v>
      </c>
      <c r="BY33" s="22">
        <v>5</v>
      </c>
      <c r="BZ33" s="22">
        <v>6</v>
      </c>
      <c r="CA33" s="22" t="s">
        <v>78</v>
      </c>
      <c r="CB33" s="33" t="s">
        <v>78</v>
      </c>
      <c r="CC33" s="31">
        <v>3.416666666666667</v>
      </c>
      <c r="CD33" s="31">
        <f t="shared" si="23"/>
        <v>3.6166666666666663</v>
      </c>
      <c r="CE33" s="4">
        <f t="shared" si="24"/>
        <v>0.19999999999999929</v>
      </c>
      <c r="CF33" s="6" t="str">
        <f t="shared" si="25"/>
        <v>â</v>
      </c>
      <c r="CG33" s="31">
        <v>4.6785714285714288</v>
      </c>
      <c r="CH33" s="31">
        <f t="shared" si="26"/>
        <v>4.6428571428571432</v>
      </c>
      <c r="CI33" s="10">
        <f t="shared" si="27"/>
        <v>-3.5714285714285587E-2</v>
      </c>
      <c r="CJ33" s="11" t="str">
        <f t="shared" si="28"/>
        <v>â</v>
      </c>
      <c r="CK33" s="22" t="s">
        <v>78</v>
      </c>
      <c r="CL33" s="33" t="s">
        <v>78</v>
      </c>
      <c r="CM33" s="23">
        <v>1</v>
      </c>
      <c r="CN33" s="23">
        <v>1</v>
      </c>
      <c r="CO33" s="22">
        <v>3</v>
      </c>
      <c r="CP33" s="22">
        <v>3</v>
      </c>
      <c r="CQ33" s="23">
        <v>1</v>
      </c>
      <c r="CR33" s="22">
        <v>4</v>
      </c>
      <c r="CS33" s="24">
        <f t="shared" si="29"/>
        <v>9.5</v>
      </c>
      <c r="CT33" s="5">
        <f t="shared" si="30"/>
        <v>3</v>
      </c>
      <c r="CU33" s="4" t="str">
        <f t="shared" si="31"/>
        <v>Aut.</v>
      </c>
      <c r="CV33" s="22" t="s">
        <v>78</v>
      </c>
      <c r="CW33" s="33" t="s">
        <v>78</v>
      </c>
      <c r="CX33" s="1">
        <f t="shared" si="32"/>
        <v>4.13</v>
      </c>
      <c r="CY33" s="34">
        <f t="shared" si="33"/>
        <v>4</v>
      </c>
      <c r="CZ33" s="35" t="str">
        <f t="shared" si="34"/>
        <v>Very limited</v>
      </c>
      <c r="DA33" s="4">
        <f t="shared" si="35"/>
        <v>3.62</v>
      </c>
      <c r="DB33" s="34">
        <f t="shared" si="36"/>
        <v>5</v>
      </c>
      <c r="DC33" s="35" t="str">
        <f t="shared" si="37"/>
        <v>Hard-line autocracies</v>
      </c>
      <c r="DD33" s="10">
        <f t="shared" si="38"/>
        <v>4.6399999999999997</v>
      </c>
      <c r="DE33" s="34">
        <f t="shared" si="39"/>
        <v>4</v>
      </c>
      <c r="DF33" s="35" t="str">
        <f t="shared" si="40"/>
        <v>Poorly functioning</v>
      </c>
      <c r="DG33" s="15">
        <f t="shared" si="41"/>
        <v>3.65</v>
      </c>
      <c r="DH33" s="34">
        <f t="shared" si="42"/>
        <v>4</v>
      </c>
      <c r="DI33" s="35" t="str">
        <f t="shared" si="43"/>
        <v>Weak</v>
      </c>
      <c r="DJ33" s="20">
        <f t="shared" si="44"/>
        <v>4.0999999999999996</v>
      </c>
      <c r="DK33" s="34">
        <f t="shared" si="45"/>
        <v>4</v>
      </c>
      <c r="DL33" s="35" t="str">
        <f t="shared" si="46"/>
        <v>Minor</v>
      </c>
    </row>
    <row r="34" spans="1:116">
      <c r="A34" s="27" t="s">
        <v>132</v>
      </c>
      <c r="B34" s="28">
        <v>1</v>
      </c>
      <c r="C34" s="2">
        <f>IF(D34="-","?",RANK(D34,D2:D130,0))</f>
        <v>2</v>
      </c>
      <c r="D34" s="1">
        <f t="shared" ref="D34:D65" si="47">IF(ISERROR(ROUND(AVERAGE(E34,AC34),2)),"-",ROUND(AVERAGE(E34,AC34),2))</f>
        <v>9.51</v>
      </c>
      <c r="E34" s="4">
        <f t="shared" ref="E34:E65" si="48">IF(ISERROR(AVERAGE(F34,K34,P34,U34,X34)),"-",AVERAGE(F34,K34,P34,U34,X34))</f>
        <v>9.6</v>
      </c>
      <c r="F34" s="8">
        <f t="shared" ref="F34:F65" si="49">IF(ISERROR(AVERAGE(G34:J34)),"-",AVERAGE(G34:J34))</f>
        <v>10</v>
      </c>
      <c r="G34" s="22">
        <v>10</v>
      </c>
      <c r="H34" s="22">
        <v>10</v>
      </c>
      <c r="I34" s="22">
        <v>10</v>
      </c>
      <c r="J34" s="22">
        <v>10</v>
      </c>
      <c r="K34" s="8">
        <f t="shared" ref="K34:K65" si="50">IF(ISERROR(AVERAGE(L34:O34)),"-",AVERAGE(L34:O34))</f>
        <v>10</v>
      </c>
      <c r="L34" s="22">
        <v>10</v>
      </c>
      <c r="M34" s="22">
        <v>10</v>
      </c>
      <c r="N34" s="22">
        <v>10</v>
      </c>
      <c r="O34" s="22">
        <v>10</v>
      </c>
      <c r="P34" s="8">
        <f t="shared" ref="P34:P65" si="51">IF(ISERROR(AVERAGE(Q34:T34)),"-",AVERAGE(Q34:T34))</f>
        <v>9.25</v>
      </c>
      <c r="Q34" s="22">
        <v>10</v>
      </c>
      <c r="R34" s="22">
        <v>9</v>
      </c>
      <c r="S34" s="22">
        <v>8</v>
      </c>
      <c r="T34" s="22">
        <v>10</v>
      </c>
      <c r="U34" s="8">
        <f t="shared" ref="U34:U65" si="52">IF(ISERROR(AVERAGE(V34:W34)),"-",AVERAGE(V34:W34))</f>
        <v>10</v>
      </c>
      <c r="V34" s="22">
        <v>10</v>
      </c>
      <c r="W34" s="22">
        <v>10</v>
      </c>
      <c r="X34" s="8">
        <f t="shared" ref="X34:X65" si="53">IF(ISERROR(AVERAGE(Y34:AB34)),"-",AVERAGE(Y34:AB34))</f>
        <v>8.75</v>
      </c>
      <c r="Y34" s="22">
        <v>9</v>
      </c>
      <c r="Z34" s="22">
        <v>10</v>
      </c>
      <c r="AA34" s="22">
        <v>8</v>
      </c>
      <c r="AB34" s="22">
        <v>8</v>
      </c>
      <c r="AC34" s="10">
        <f t="shared" ref="AC34:AC65" si="54">IF(ISERROR(AVERAGE(AD34,AF34,AK34,AN34,AQ34,AT34,AV34)),"-",AVERAGE(AD34,AF34,AK34,AN34,AQ34,AT34,AV34))</f>
        <v>9.4285714285714288</v>
      </c>
      <c r="AD34" s="13">
        <f t="shared" ref="AD34:AD65" si="55">IF(ISERROR(AVERAGE(AE34)),"-",AVERAGE(AE34))</f>
        <v>10</v>
      </c>
      <c r="AE34" s="22">
        <v>10</v>
      </c>
      <c r="AF34" s="13">
        <f t="shared" ref="AF34:AF65" si="56">IF(ISERROR(AVERAGE(AG34:AJ34)),"-",AVERAGE(AG34:AJ34))</f>
        <v>10</v>
      </c>
      <c r="AG34" s="22">
        <v>10</v>
      </c>
      <c r="AH34" s="22">
        <v>10</v>
      </c>
      <c r="AI34" s="22">
        <v>10</v>
      </c>
      <c r="AJ34" s="22">
        <v>10</v>
      </c>
      <c r="AK34" s="13">
        <f t="shared" ref="AK34:AK65" si="57">IF(ISERROR(AVERAGE(AL34:AM34)),"-",AVERAGE(AL34:AM34))</f>
        <v>9.5</v>
      </c>
      <c r="AL34" s="22">
        <v>10</v>
      </c>
      <c r="AM34" s="22">
        <v>9</v>
      </c>
      <c r="AN34" s="13">
        <f t="shared" ref="AN34:AN65" si="58">IF(ISERROR(AVERAGE(AO34:AP34)),"-",AVERAGE(AO34:AP34))</f>
        <v>10</v>
      </c>
      <c r="AO34" s="22">
        <v>10</v>
      </c>
      <c r="AP34" s="22">
        <v>10</v>
      </c>
      <c r="AQ34" s="13">
        <f t="shared" ref="AQ34:AQ65" si="59">IF(ISERROR(AVERAGE(AR34:AS34)),"-",AVERAGE(AR34:AS34))</f>
        <v>9.5</v>
      </c>
      <c r="AR34" s="22">
        <v>10</v>
      </c>
      <c r="AS34" s="22">
        <v>9</v>
      </c>
      <c r="AT34" s="13">
        <f t="shared" ref="AT34:AT65" si="60">IF(ISERROR(AVERAGE(AU34)),"-",AVERAGE(AU34))</f>
        <v>8</v>
      </c>
      <c r="AU34" s="22">
        <v>8</v>
      </c>
      <c r="AV34" s="13">
        <f t="shared" ref="AV34:AV65" si="61">IF(ISERROR(AVERAGE(AW34:AX34)),"-",AVERAGE(AW34:AX34))</f>
        <v>9</v>
      </c>
      <c r="AW34" s="22">
        <v>9</v>
      </c>
      <c r="AX34" s="22">
        <v>9</v>
      </c>
      <c r="AY34" s="16">
        <f>IF(AZ34="-","?",RANK(AZ34,AZ2:AZ130,0))</f>
        <v>17</v>
      </c>
      <c r="AZ34" s="15">
        <f t="shared" ref="AZ34:AZ65" si="62">IF(OR(ISERROR(AVERAGE(BA34)),ISERROR(AVERAGE(BH34))),"-",ROUND(BH34*(1+(BA34-1)*(0.25/9))*10/12.5,2))</f>
        <v>6.57</v>
      </c>
      <c r="BA34" s="20">
        <f t="shared" ref="BA34:BA65" si="63">IF(ISERROR(AVERAGE(BB34:BG34)),"-",AVERAGE(BB34:BG34))</f>
        <v>1.2291666666666667</v>
      </c>
      <c r="BB34" s="22">
        <v>1</v>
      </c>
      <c r="BC34" s="22">
        <v>2</v>
      </c>
      <c r="BD34" s="22">
        <v>1</v>
      </c>
      <c r="BE34" s="22">
        <v>1</v>
      </c>
      <c r="BF34" s="22">
        <v>1</v>
      </c>
      <c r="BG34" s="25">
        <f t="shared" ref="BG34:BG65" si="64">IF(OR(F34="-",P34="-"),"-",11-(F34+P34)/2)</f>
        <v>1.375</v>
      </c>
      <c r="BH34" s="18">
        <f t="shared" ref="BH34:BH65" si="65">IF(ISERROR(AVERAGE(BI34,BM34,BQ34,BW34)),"-",AVERAGE(BI34,BM34,BQ34,BW34))</f>
        <v>8.1666666666666661</v>
      </c>
      <c r="BI34" s="20">
        <f t="shared" ref="BI34:BI65" si="66">IF(ISERROR(AVERAGE(BJ34:BL34)),"-",AVERAGE(BJ34:BL34))</f>
        <v>7.333333333333333</v>
      </c>
      <c r="BJ34" s="22">
        <v>8</v>
      </c>
      <c r="BK34" s="22">
        <v>7</v>
      </c>
      <c r="BL34" s="22">
        <v>7</v>
      </c>
      <c r="BM34" s="20">
        <f t="shared" ref="BM34:BM65" si="67">IF(ISERROR(AVERAGE(BN34:BP34)),"-",AVERAGE(BN34:BP34))</f>
        <v>7</v>
      </c>
      <c r="BN34" s="22">
        <v>7</v>
      </c>
      <c r="BO34" s="22">
        <v>7</v>
      </c>
      <c r="BP34" s="22">
        <v>7</v>
      </c>
      <c r="BQ34" s="20">
        <f t="shared" ref="BQ34:BQ65" si="68">IF(ISERROR(AVERAGE(BR34:BV34)),"-",AVERAGE(BR34:BV34))</f>
        <v>9</v>
      </c>
      <c r="BR34" s="22">
        <v>10</v>
      </c>
      <c r="BS34" s="22">
        <v>10</v>
      </c>
      <c r="BT34" s="22">
        <v>8</v>
      </c>
      <c r="BU34" s="22">
        <v>8</v>
      </c>
      <c r="BV34" s="22">
        <v>9</v>
      </c>
      <c r="BW34" s="20">
        <f t="shared" ref="BW34:BW65" si="69">IF(ISERROR(AVERAGE(BX34:BZ34)),"-",AVERAGE(BX34:BZ34))</f>
        <v>9.3333333333333339</v>
      </c>
      <c r="BX34" s="22">
        <v>9</v>
      </c>
      <c r="BY34" s="22">
        <v>9</v>
      </c>
      <c r="BZ34" s="22">
        <v>10</v>
      </c>
      <c r="CA34" s="22" t="s">
        <v>78</v>
      </c>
      <c r="CB34" s="33" t="s">
        <v>78</v>
      </c>
      <c r="CC34" s="31">
        <v>9.65</v>
      </c>
      <c r="CD34" s="31">
        <f t="shared" ref="CD34:CD65" si="70">IF(ISERROR(AVERAGE(F34,K34,P34,U34,X34)),"-",AVERAGE(F34,K34,P34,U34,X34))</f>
        <v>9.6</v>
      </c>
      <c r="CE34" s="4">
        <f t="shared" ref="CE34:CE65" si="71">IF(OR(CC34="-",CD34="-"),"-",(SUM(CD34-CC34)))</f>
        <v>-5.0000000000000711E-2</v>
      </c>
      <c r="CF34" s="6" t="str">
        <f t="shared" ref="CF34:CF65" si="72">IF(CE34="-","",IF(CE34&gt;=1,"ã",IF(CE34&gt;=0.5,"æ",IF(CE34&gt;=-0.49,"â",IF(CE34&gt;=-0.99,"è","ä")))))</f>
        <v>â</v>
      </c>
      <c r="CG34" s="31">
        <v>9.571428571428573</v>
      </c>
      <c r="CH34" s="31">
        <f t="shared" ref="CH34:CH65" si="73">IF(ISERROR(AVERAGE(AD34,AF34,AK34,AN34,AQ34,AT34,AV34)),"-",AVERAGE(AD34,AF34,AK34,AN34,AQ34,AT34,AV34))</f>
        <v>9.4285714285714288</v>
      </c>
      <c r="CI34" s="10">
        <f t="shared" ref="CI34:CI65" si="74">IF(OR(CG34="-",CH34="-"),"-",(SUM(CH34-CG34)))</f>
        <v>-0.14285714285714413</v>
      </c>
      <c r="CJ34" s="11" t="str">
        <f t="shared" ref="CJ34:CJ65" si="75">IF(CI34="-","",IF(CI34&gt;=1,"ã",IF(CI34&gt;=0.5,"æ",IF(CI34&gt;=-0.49,"â",IF(CI34&gt;=-0.99,"è","ä")))))</f>
        <v>â</v>
      </c>
      <c r="CK34" s="22" t="s">
        <v>78</v>
      </c>
      <c r="CL34" s="33" t="s">
        <v>78</v>
      </c>
      <c r="CM34" s="22">
        <v>10</v>
      </c>
      <c r="CN34" s="22">
        <v>10</v>
      </c>
      <c r="CO34" s="22">
        <v>10</v>
      </c>
      <c r="CP34" s="22">
        <v>10</v>
      </c>
      <c r="CQ34" s="22">
        <v>10</v>
      </c>
      <c r="CR34" s="22">
        <v>10</v>
      </c>
      <c r="CS34" s="24">
        <f t="shared" ref="CS34:CS65" si="76">IF(OR(G34="-",J34="-",G34="",J34=""),"-",(G34+J34)/2)</f>
        <v>10</v>
      </c>
      <c r="CT34" s="5">
        <f t="shared" ref="CT34:CT65" si="77">IF(CM34="-","-",(IF(CM34&lt;6,1,0)+IF(CN34&lt;3,1,0)+IF(CO34&lt;3,1,0)+IF(CP34&lt;3,1,0)+IF(CQ34&lt;3,1,0)+IF(CR34&lt;3,1,0)+IF(CS34&lt;3,1,0)))</f>
        <v>0</v>
      </c>
      <c r="CU34" s="4" t="str">
        <f t="shared" ref="CU34:CU65" si="78">IF(CT34="-","",IF(CT34=0,"Dem.","Aut."))</f>
        <v>Dem.</v>
      </c>
      <c r="CV34" s="22" t="s">
        <v>78</v>
      </c>
      <c r="CW34" s="33" t="s">
        <v>78</v>
      </c>
      <c r="CX34" s="1">
        <f t="shared" ref="CX34:CX65" si="79">IF(ISERROR(ROUND(AVERAGE(E34,AC34),2)),"-",ROUND(AVERAGE(E34,AC34),2))</f>
        <v>9.51</v>
      </c>
      <c r="CY34" s="34">
        <f t="shared" ref="CY34:CY65" si="80">IF(CX34="-","-",IF(CX34&gt;=8.5,1,IF(CX34&gt;=7,2,IF(CX34&gt;=5.5,3,IF(CX34&gt;=4,4,5)))))</f>
        <v>1</v>
      </c>
      <c r="CZ34" s="35" t="str">
        <f t="shared" ref="CZ34:CZ65" si="81">IF(CY34="-","",IF(CY34=1,"Highly advanced",IF(CY34=2,"Advanced",IF(CY34=3,"Limited",IF(CY34=4,"Very limited","Failed")))))</f>
        <v>Highly advanced</v>
      </c>
      <c r="DA34" s="4">
        <f t="shared" ref="DA34:DA65" si="82">IF(ISERROR(ROUND(AVERAGE(F34,K34,P34,U34,X34),2)),"-",ROUND(AVERAGE(F34,K34,P34,U34,X34),2))</f>
        <v>9.6</v>
      </c>
      <c r="DB34" s="34">
        <f t="shared" ref="DB34:DB65" si="83">IF(OR(DA34="-",CT34="-"),"-",IF(AND(DA34&gt;=8,CT34=0),1,IF(AND(DA34&gt;=6,CT34=0),2,IF(AND(DA34&gt;=1,CT34=0),3,IF(AND(DA34&gt;=4,CT34&gt;0),4,5)))))</f>
        <v>1</v>
      </c>
      <c r="DC34" s="35" t="str">
        <f t="shared" ref="DC34:DC65" si="84">IF(DB34="-","",IF(DB34=1,"Democracies in consolidation",IF(DB34=2,"Defective democracies",IF(DB34=3,"Highly defective democracies",IF(DB34=4,"Moderate autocracies","Hard-line autocracies")))))</f>
        <v>Democracies in consolidation</v>
      </c>
      <c r="DD34" s="10">
        <f t="shared" ref="DD34:DD65" si="85">IF(ISERROR(ROUND(AVERAGE(AD34,AF34,AK34,AN34,AQ34,AT34,AV34),2)),"-",ROUND(AVERAGE(AD34,AF34,AK34,AN34,AQ34,AT34,AV34),2))</f>
        <v>9.43</v>
      </c>
      <c r="DE34" s="34">
        <f t="shared" ref="DE34:DE65" si="86">IF(DD34="-","-",IF(DD34&gt;=8,1,IF(DD34&gt;=7,2,IF(DD34&gt;=5,3,IF(DD34&gt;=3,4,5)))))</f>
        <v>1</v>
      </c>
      <c r="DF34" s="35" t="str">
        <f t="shared" ref="DF34:DF65" si="87">IF(DE34="-","",IF(DE34=1,"Developed",IF(DE34=2,"Functioning",IF(DE34=3,"Functional flaws",IF(DE34=4,"Poorly functioning","Rudimentary")))))</f>
        <v>Developed</v>
      </c>
      <c r="DG34" s="15">
        <f t="shared" ref="DG34:DG65" si="88">IF(OR(ISERROR(AVERAGE(BA34)),ISERROR(AVERAGE(BH34))),"-",ROUND(BH34*(1+(BA34-1)*(0.25/9))*10/12.5,2))</f>
        <v>6.57</v>
      </c>
      <c r="DH34" s="34">
        <f t="shared" ref="DH34:DH65" si="89">IF(DG34="-","-",IF(DG34&gt;=7,1,IF(DG34&gt;=5.6,2,IF(DG34&gt;=4.3,3,IF(DG34&gt;=3,4,5)))))</f>
        <v>2</v>
      </c>
      <c r="DI34" s="35" t="str">
        <f t="shared" ref="DI34:DI65" si="90">IF(DH34="-","",IF(DH34=1,"Very good",IF(DH34=2,"Good",IF(DH34=3,"Moderate",IF(DH34=4,"Weak","Failed")))))</f>
        <v>Good</v>
      </c>
      <c r="DJ34" s="20">
        <f t="shared" ref="DJ34:DJ65" si="91">IF(ISERROR(IF(BA34="-","-",ROUND(BA34,1))),"-",IF(BA34="-","-",ROUND(BA34,1)))</f>
        <v>1.2</v>
      </c>
      <c r="DK34" s="34">
        <f t="shared" ref="DK34:DK65" si="92">IF(DJ34="-","-",IF(DJ34&gt;=8.5,1,IF(DJ34&gt;=6.5,2,IF(DJ34&gt;=4.5,3,IF(DJ34&gt;=2.5,4,5)))))</f>
        <v>5</v>
      </c>
      <c r="DL34" s="35" t="str">
        <f t="shared" ref="DL34:DL65" si="93">IF(DK34="-","",IF(DK34=1,"Massive",IF(DK34=2,"Substantial",IF(DK34=3,"Moderate",IF(DK34=4,"Minor","Negligible")))))</f>
        <v>Negligible</v>
      </c>
    </row>
    <row r="35" spans="1:116">
      <c r="A35" s="27" t="s">
        <v>133</v>
      </c>
      <c r="B35" s="28">
        <v>2</v>
      </c>
      <c r="C35" s="2">
        <f>IF(D35="-","?",RANK(D35,D2:D130,0))</f>
        <v>43</v>
      </c>
      <c r="D35" s="1">
        <f t="shared" si="47"/>
        <v>6.35</v>
      </c>
      <c r="E35" s="4">
        <f t="shared" si="48"/>
        <v>7.2</v>
      </c>
      <c r="F35" s="8">
        <f t="shared" si="49"/>
        <v>8</v>
      </c>
      <c r="G35" s="22">
        <v>9</v>
      </c>
      <c r="H35" s="22">
        <v>7</v>
      </c>
      <c r="I35" s="22">
        <v>9</v>
      </c>
      <c r="J35" s="22">
        <v>7</v>
      </c>
      <c r="K35" s="8">
        <f t="shared" si="50"/>
        <v>8.25</v>
      </c>
      <c r="L35" s="22">
        <v>7</v>
      </c>
      <c r="M35" s="22">
        <v>9</v>
      </c>
      <c r="N35" s="22">
        <v>9</v>
      </c>
      <c r="O35" s="22">
        <v>8</v>
      </c>
      <c r="P35" s="8">
        <f t="shared" si="51"/>
        <v>5.75</v>
      </c>
      <c r="Q35" s="22">
        <v>6</v>
      </c>
      <c r="R35" s="22">
        <v>6</v>
      </c>
      <c r="S35" s="22">
        <v>4</v>
      </c>
      <c r="T35" s="22">
        <v>7</v>
      </c>
      <c r="U35" s="8">
        <f t="shared" si="52"/>
        <v>7</v>
      </c>
      <c r="V35" s="22">
        <v>7</v>
      </c>
      <c r="W35" s="22">
        <v>7</v>
      </c>
      <c r="X35" s="8">
        <f t="shared" si="53"/>
        <v>7</v>
      </c>
      <c r="Y35" s="22">
        <v>7</v>
      </c>
      <c r="Z35" s="22">
        <v>6</v>
      </c>
      <c r="AA35" s="22">
        <v>8</v>
      </c>
      <c r="AB35" s="22">
        <v>7</v>
      </c>
      <c r="AC35" s="10">
        <f t="shared" si="54"/>
        <v>5.5</v>
      </c>
      <c r="AD35" s="13">
        <f t="shared" si="55"/>
        <v>5</v>
      </c>
      <c r="AE35" s="22">
        <v>5</v>
      </c>
      <c r="AF35" s="13">
        <f t="shared" si="56"/>
        <v>6.5</v>
      </c>
      <c r="AG35" s="22">
        <v>6</v>
      </c>
      <c r="AH35" s="22">
        <v>6</v>
      </c>
      <c r="AI35" s="22">
        <v>7</v>
      </c>
      <c r="AJ35" s="22">
        <v>7</v>
      </c>
      <c r="AK35" s="13">
        <f t="shared" si="57"/>
        <v>6.5</v>
      </c>
      <c r="AL35" s="22">
        <v>7</v>
      </c>
      <c r="AM35" s="22">
        <v>6</v>
      </c>
      <c r="AN35" s="13">
        <f t="shared" si="58"/>
        <v>6.5</v>
      </c>
      <c r="AO35" s="22">
        <v>6</v>
      </c>
      <c r="AP35" s="22">
        <v>7</v>
      </c>
      <c r="AQ35" s="13">
        <f t="shared" si="59"/>
        <v>4</v>
      </c>
      <c r="AR35" s="22">
        <v>4</v>
      </c>
      <c r="AS35" s="22">
        <v>4</v>
      </c>
      <c r="AT35" s="13">
        <f t="shared" si="60"/>
        <v>6</v>
      </c>
      <c r="AU35" s="22">
        <v>6</v>
      </c>
      <c r="AV35" s="13">
        <f t="shared" si="61"/>
        <v>4</v>
      </c>
      <c r="AW35" s="22">
        <v>4</v>
      </c>
      <c r="AX35" s="22">
        <v>4</v>
      </c>
      <c r="AY35" s="16">
        <f>IF(AZ35="-","?",RANK(AZ35,AZ2:AZ130,0))</f>
        <v>51</v>
      </c>
      <c r="AZ35" s="15">
        <f t="shared" si="62"/>
        <v>5.41</v>
      </c>
      <c r="BA35" s="20">
        <f t="shared" si="63"/>
        <v>4.354166666666667</v>
      </c>
      <c r="BB35" s="22">
        <v>5</v>
      </c>
      <c r="BC35" s="22">
        <v>5</v>
      </c>
      <c r="BD35" s="22">
        <v>3</v>
      </c>
      <c r="BE35" s="22">
        <v>4</v>
      </c>
      <c r="BF35" s="22">
        <v>5</v>
      </c>
      <c r="BG35" s="25">
        <f t="shared" si="64"/>
        <v>4.125</v>
      </c>
      <c r="BH35" s="18">
        <f t="shared" si="65"/>
        <v>6.1833333333333336</v>
      </c>
      <c r="BI35" s="20">
        <f t="shared" si="66"/>
        <v>6</v>
      </c>
      <c r="BJ35" s="22">
        <v>6</v>
      </c>
      <c r="BK35" s="22">
        <v>6</v>
      </c>
      <c r="BL35" s="22">
        <v>6</v>
      </c>
      <c r="BM35" s="20">
        <f t="shared" si="67"/>
        <v>4.333333333333333</v>
      </c>
      <c r="BN35" s="22">
        <v>5</v>
      </c>
      <c r="BO35" s="22">
        <v>6</v>
      </c>
      <c r="BP35" s="22">
        <v>2</v>
      </c>
      <c r="BQ35" s="20">
        <f t="shared" si="68"/>
        <v>6.4</v>
      </c>
      <c r="BR35" s="22">
        <v>8</v>
      </c>
      <c r="BS35" s="22">
        <v>9</v>
      </c>
      <c r="BT35" s="22">
        <v>7</v>
      </c>
      <c r="BU35" s="22">
        <v>4</v>
      </c>
      <c r="BV35" s="22">
        <v>4</v>
      </c>
      <c r="BW35" s="20">
        <f t="shared" si="69"/>
        <v>8</v>
      </c>
      <c r="BX35" s="22">
        <v>8</v>
      </c>
      <c r="BY35" s="22">
        <v>8</v>
      </c>
      <c r="BZ35" s="22">
        <v>8</v>
      </c>
      <c r="CA35" s="22" t="s">
        <v>78</v>
      </c>
      <c r="CB35" s="33" t="s">
        <v>78</v>
      </c>
      <c r="CC35" s="31">
        <v>7.4</v>
      </c>
      <c r="CD35" s="31">
        <f t="shared" si="70"/>
        <v>7.2</v>
      </c>
      <c r="CE35" s="4">
        <f t="shared" si="71"/>
        <v>-0.20000000000000018</v>
      </c>
      <c r="CF35" s="6" t="str">
        <f t="shared" si="72"/>
        <v>â</v>
      </c>
      <c r="CG35" s="31">
        <v>5.9285714285714279</v>
      </c>
      <c r="CH35" s="31">
        <f t="shared" si="73"/>
        <v>5.5</v>
      </c>
      <c r="CI35" s="10">
        <f t="shared" si="74"/>
        <v>-0.42857142857142794</v>
      </c>
      <c r="CJ35" s="11" t="str">
        <f t="shared" si="75"/>
        <v>â</v>
      </c>
      <c r="CK35" s="22" t="s">
        <v>78</v>
      </c>
      <c r="CL35" s="33" t="s">
        <v>78</v>
      </c>
      <c r="CM35" s="22">
        <v>7</v>
      </c>
      <c r="CN35" s="22">
        <v>9</v>
      </c>
      <c r="CO35" s="22">
        <v>9</v>
      </c>
      <c r="CP35" s="22">
        <v>8</v>
      </c>
      <c r="CQ35" s="22">
        <v>6</v>
      </c>
      <c r="CR35" s="22">
        <v>7</v>
      </c>
      <c r="CS35" s="24">
        <f t="shared" si="76"/>
        <v>8</v>
      </c>
      <c r="CT35" s="5">
        <f t="shared" si="77"/>
        <v>0</v>
      </c>
      <c r="CU35" s="4" t="str">
        <f t="shared" si="78"/>
        <v>Dem.</v>
      </c>
      <c r="CV35" s="22" t="s">
        <v>78</v>
      </c>
      <c r="CW35" s="33" t="s">
        <v>78</v>
      </c>
      <c r="CX35" s="1">
        <f t="shared" si="79"/>
        <v>6.35</v>
      </c>
      <c r="CY35" s="34">
        <f t="shared" si="80"/>
        <v>3</v>
      </c>
      <c r="CZ35" s="35" t="str">
        <f t="shared" si="81"/>
        <v>Limited</v>
      </c>
      <c r="DA35" s="4">
        <f t="shared" si="82"/>
        <v>7.2</v>
      </c>
      <c r="DB35" s="34">
        <f t="shared" si="83"/>
        <v>2</v>
      </c>
      <c r="DC35" s="35" t="str">
        <f t="shared" si="84"/>
        <v>Defective democracies</v>
      </c>
      <c r="DD35" s="10">
        <f t="shared" si="85"/>
        <v>5.5</v>
      </c>
      <c r="DE35" s="34">
        <f t="shared" si="86"/>
        <v>3</v>
      </c>
      <c r="DF35" s="35" t="str">
        <f t="shared" si="87"/>
        <v>Functional flaws</v>
      </c>
      <c r="DG35" s="15">
        <f t="shared" si="88"/>
        <v>5.41</v>
      </c>
      <c r="DH35" s="34">
        <f t="shared" si="89"/>
        <v>3</v>
      </c>
      <c r="DI35" s="35" t="str">
        <f t="shared" si="90"/>
        <v>Moderate</v>
      </c>
      <c r="DJ35" s="20">
        <f t="shared" si="91"/>
        <v>4.4000000000000004</v>
      </c>
      <c r="DK35" s="34">
        <f t="shared" si="92"/>
        <v>4</v>
      </c>
      <c r="DL35" s="35" t="str">
        <f t="shared" si="93"/>
        <v>Minor</v>
      </c>
    </row>
    <row r="36" spans="1:116">
      <c r="A36" s="27" t="s">
        <v>134</v>
      </c>
      <c r="B36" s="28">
        <v>2</v>
      </c>
      <c r="C36" s="2">
        <f>IF(D36="-","?",RANK(D36,D2:D130,0))</f>
        <v>65</v>
      </c>
      <c r="D36" s="1">
        <f t="shared" si="47"/>
        <v>5.62</v>
      </c>
      <c r="E36" s="4">
        <f t="shared" si="48"/>
        <v>5.7</v>
      </c>
      <c r="F36" s="8">
        <f t="shared" si="49"/>
        <v>8</v>
      </c>
      <c r="G36" s="22">
        <v>8</v>
      </c>
      <c r="H36" s="22">
        <v>8</v>
      </c>
      <c r="I36" s="22">
        <v>9</v>
      </c>
      <c r="J36" s="22">
        <v>7</v>
      </c>
      <c r="K36" s="8">
        <f t="shared" si="50"/>
        <v>6.75</v>
      </c>
      <c r="L36" s="22">
        <v>6</v>
      </c>
      <c r="M36" s="22">
        <v>8</v>
      </c>
      <c r="N36" s="22">
        <v>8</v>
      </c>
      <c r="O36" s="22">
        <v>5</v>
      </c>
      <c r="P36" s="8">
        <f t="shared" si="51"/>
        <v>4.75</v>
      </c>
      <c r="Q36" s="22">
        <v>4</v>
      </c>
      <c r="R36" s="22">
        <v>4</v>
      </c>
      <c r="S36" s="22">
        <v>4</v>
      </c>
      <c r="T36" s="22">
        <v>7</v>
      </c>
      <c r="U36" s="8">
        <f t="shared" si="52"/>
        <v>4.5</v>
      </c>
      <c r="V36" s="22">
        <v>4</v>
      </c>
      <c r="W36" s="22">
        <v>5</v>
      </c>
      <c r="X36" s="8">
        <f t="shared" si="53"/>
        <v>4.5</v>
      </c>
      <c r="Y36" s="22">
        <v>4</v>
      </c>
      <c r="Z36" s="22">
        <v>4</v>
      </c>
      <c r="AA36" s="22">
        <v>5</v>
      </c>
      <c r="AB36" s="22">
        <v>5</v>
      </c>
      <c r="AC36" s="10">
        <f t="shared" si="54"/>
        <v>5.5357142857142856</v>
      </c>
      <c r="AD36" s="13">
        <f t="shared" si="55"/>
        <v>5</v>
      </c>
      <c r="AE36" s="22">
        <v>5</v>
      </c>
      <c r="AF36" s="13">
        <f t="shared" si="56"/>
        <v>5.25</v>
      </c>
      <c r="AG36" s="22">
        <v>4</v>
      </c>
      <c r="AH36" s="22">
        <v>5</v>
      </c>
      <c r="AI36" s="22">
        <v>6</v>
      </c>
      <c r="AJ36" s="22">
        <v>6</v>
      </c>
      <c r="AK36" s="13">
        <f t="shared" si="57"/>
        <v>6.5</v>
      </c>
      <c r="AL36" s="22">
        <v>7</v>
      </c>
      <c r="AM36" s="22">
        <v>6</v>
      </c>
      <c r="AN36" s="13">
        <f t="shared" si="58"/>
        <v>5</v>
      </c>
      <c r="AO36" s="22">
        <v>5</v>
      </c>
      <c r="AP36" s="22">
        <v>5</v>
      </c>
      <c r="AQ36" s="13">
        <f t="shared" si="59"/>
        <v>5</v>
      </c>
      <c r="AR36" s="22">
        <v>5</v>
      </c>
      <c r="AS36" s="22">
        <v>5</v>
      </c>
      <c r="AT36" s="13">
        <f t="shared" si="60"/>
        <v>7</v>
      </c>
      <c r="AU36" s="22">
        <v>7</v>
      </c>
      <c r="AV36" s="13">
        <f t="shared" si="61"/>
        <v>5</v>
      </c>
      <c r="AW36" s="22">
        <v>5</v>
      </c>
      <c r="AX36" s="22">
        <v>5</v>
      </c>
      <c r="AY36" s="16">
        <f>IF(AZ36="-","?",RANK(AZ36,AZ2:AZ130,0))</f>
        <v>79</v>
      </c>
      <c r="AZ36" s="15">
        <f t="shared" si="62"/>
        <v>4.55</v>
      </c>
      <c r="BA36" s="20">
        <f t="shared" si="63"/>
        <v>4.604166666666667</v>
      </c>
      <c r="BB36" s="22">
        <v>6</v>
      </c>
      <c r="BC36" s="22">
        <v>6</v>
      </c>
      <c r="BD36" s="22">
        <v>4</v>
      </c>
      <c r="BE36" s="22">
        <v>4</v>
      </c>
      <c r="BF36" s="22">
        <v>3</v>
      </c>
      <c r="BG36" s="25">
        <f t="shared" si="64"/>
        <v>4.625</v>
      </c>
      <c r="BH36" s="18">
        <f t="shared" si="65"/>
        <v>5.166666666666667</v>
      </c>
      <c r="BI36" s="20">
        <f t="shared" si="66"/>
        <v>5</v>
      </c>
      <c r="BJ36" s="22">
        <v>5</v>
      </c>
      <c r="BK36" s="22">
        <v>6</v>
      </c>
      <c r="BL36" s="22">
        <v>4</v>
      </c>
      <c r="BM36" s="20">
        <f t="shared" si="67"/>
        <v>5</v>
      </c>
      <c r="BN36" s="22">
        <v>5</v>
      </c>
      <c r="BO36" s="22">
        <v>6</v>
      </c>
      <c r="BP36" s="22">
        <v>4</v>
      </c>
      <c r="BQ36" s="20">
        <f t="shared" si="68"/>
        <v>5</v>
      </c>
      <c r="BR36" s="22">
        <v>4</v>
      </c>
      <c r="BS36" s="22">
        <v>7</v>
      </c>
      <c r="BT36" s="22">
        <v>4</v>
      </c>
      <c r="BU36" s="22">
        <v>5</v>
      </c>
      <c r="BV36" s="22" t="s">
        <v>100</v>
      </c>
      <c r="BW36" s="20">
        <f t="shared" si="69"/>
        <v>5.666666666666667</v>
      </c>
      <c r="BX36" s="22">
        <v>7</v>
      </c>
      <c r="BY36" s="22">
        <v>4</v>
      </c>
      <c r="BZ36" s="22">
        <v>6</v>
      </c>
      <c r="CA36" s="22" t="s">
        <v>78</v>
      </c>
      <c r="CB36" s="33" t="s">
        <v>78</v>
      </c>
      <c r="CC36" s="31">
        <v>5.7</v>
      </c>
      <c r="CD36" s="31">
        <f t="shared" si="70"/>
        <v>5.7</v>
      </c>
      <c r="CE36" s="4">
        <f t="shared" si="71"/>
        <v>0</v>
      </c>
      <c r="CF36" s="6" t="str">
        <f t="shared" si="72"/>
        <v>â</v>
      </c>
      <c r="CG36" s="31">
        <v>5.0714285714285712</v>
      </c>
      <c r="CH36" s="31">
        <f t="shared" si="73"/>
        <v>5.5357142857142856</v>
      </c>
      <c r="CI36" s="10">
        <f t="shared" si="74"/>
        <v>0.46428571428571441</v>
      </c>
      <c r="CJ36" s="11" t="str">
        <f t="shared" si="75"/>
        <v>â</v>
      </c>
      <c r="CK36" s="22" t="s">
        <v>78</v>
      </c>
      <c r="CL36" s="33" t="s">
        <v>78</v>
      </c>
      <c r="CM36" s="22">
        <v>6</v>
      </c>
      <c r="CN36" s="22">
        <v>8</v>
      </c>
      <c r="CO36" s="22">
        <v>8</v>
      </c>
      <c r="CP36" s="22">
        <v>5</v>
      </c>
      <c r="CQ36" s="22">
        <v>4</v>
      </c>
      <c r="CR36" s="22">
        <v>7</v>
      </c>
      <c r="CS36" s="24">
        <f t="shared" si="76"/>
        <v>7.5</v>
      </c>
      <c r="CT36" s="5">
        <f t="shared" si="77"/>
        <v>0</v>
      </c>
      <c r="CU36" s="4" t="str">
        <f t="shared" si="78"/>
        <v>Dem.</v>
      </c>
      <c r="CV36" s="22" t="s">
        <v>78</v>
      </c>
      <c r="CW36" s="33" t="s">
        <v>78</v>
      </c>
      <c r="CX36" s="1">
        <f t="shared" si="79"/>
        <v>5.62</v>
      </c>
      <c r="CY36" s="34">
        <f t="shared" si="80"/>
        <v>3</v>
      </c>
      <c r="CZ36" s="35" t="str">
        <f t="shared" si="81"/>
        <v>Limited</v>
      </c>
      <c r="DA36" s="4">
        <f t="shared" si="82"/>
        <v>5.7</v>
      </c>
      <c r="DB36" s="34">
        <f t="shared" si="83"/>
        <v>3</v>
      </c>
      <c r="DC36" s="35" t="str">
        <f t="shared" si="84"/>
        <v>Highly defective democracies</v>
      </c>
      <c r="DD36" s="10">
        <f t="shared" si="85"/>
        <v>5.54</v>
      </c>
      <c r="DE36" s="34">
        <f t="shared" si="86"/>
        <v>3</v>
      </c>
      <c r="DF36" s="35" t="str">
        <f t="shared" si="87"/>
        <v>Functional flaws</v>
      </c>
      <c r="DG36" s="15">
        <f t="shared" si="88"/>
        <v>4.55</v>
      </c>
      <c r="DH36" s="34">
        <f t="shared" si="89"/>
        <v>3</v>
      </c>
      <c r="DI36" s="35" t="str">
        <f t="shared" si="90"/>
        <v>Moderate</v>
      </c>
      <c r="DJ36" s="20">
        <f t="shared" si="91"/>
        <v>4.5999999999999996</v>
      </c>
      <c r="DK36" s="34">
        <f t="shared" si="92"/>
        <v>3</v>
      </c>
      <c r="DL36" s="35" t="str">
        <f t="shared" si="93"/>
        <v>Moderate</v>
      </c>
    </row>
    <row r="37" spans="1:116">
      <c r="A37" s="36" t="s">
        <v>135</v>
      </c>
      <c r="B37" s="28">
        <v>4</v>
      </c>
      <c r="C37" s="2">
        <f>IF(D37="-","?",RANK(D37,D2:D130,0))</f>
        <v>82</v>
      </c>
      <c r="D37" s="1">
        <f t="shared" si="47"/>
        <v>5.08</v>
      </c>
      <c r="E37" s="4">
        <f t="shared" si="48"/>
        <v>5.45</v>
      </c>
      <c r="F37" s="8">
        <f t="shared" si="49"/>
        <v>6</v>
      </c>
      <c r="G37" s="22">
        <v>7</v>
      </c>
      <c r="H37" s="22">
        <v>7</v>
      </c>
      <c r="I37" s="22">
        <v>4</v>
      </c>
      <c r="J37" s="22">
        <v>6</v>
      </c>
      <c r="K37" s="8">
        <f t="shared" si="50"/>
        <v>6.5</v>
      </c>
      <c r="L37" s="22">
        <v>7</v>
      </c>
      <c r="M37" s="37">
        <v>7</v>
      </c>
      <c r="N37" s="22">
        <v>6</v>
      </c>
      <c r="O37" s="22">
        <v>6</v>
      </c>
      <c r="P37" s="8">
        <f t="shared" si="51"/>
        <v>4.75</v>
      </c>
      <c r="Q37" s="22">
        <v>6</v>
      </c>
      <c r="R37" s="22">
        <v>6</v>
      </c>
      <c r="S37" s="22">
        <v>4</v>
      </c>
      <c r="T37" s="22">
        <v>3</v>
      </c>
      <c r="U37" s="8">
        <f t="shared" si="52"/>
        <v>4.5</v>
      </c>
      <c r="V37" s="37">
        <v>4</v>
      </c>
      <c r="W37" s="37">
        <v>5</v>
      </c>
      <c r="X37" s="8">
        <f t="shared" si="53"/>
        <v>5.5</v>
      </c>
      <c r="Y37" s="22">
        <v>4</v>
      </c>
      <c r="Z37" s="22">
        <v>6</v>
      </c>
      <c r="AA37" s="37">
        <v>6</v>
      </c>
      <c r="AB37" s="22">
        <v>6</v>
      </c>
      <c r="AC37" s="10">
        <f t="shared" si="54"/>
        <v>4.7142857142857144</v>
      </c>
      <c r="AD37" s="13">
        <f t="shared" si="55"/>
        <v>3</v>
      </c>
      <c r="AE37" s="22">
        <v>3</v>
      </c>
      <c r="AF37" s="13">
        <f t="shared" si="56"/>
        <v>6</v>
      </c>
      <c r="AG37" s="22">
        <v>4</v>
      </c>
      <c r="AH37" s="22">
        <v>7</v>
      </c>
      <c r="AI37" s="22">
        <v>6</v>
      </c>
      <c r="AJ37" s="22">
        <v>7</v>
      </c>
      <c r="AK37" s="13">
        <f t="shared" si="57"/>
        <v>6</v>
      </c>
      <c r="AL37" s="22">
        <v>6</v>
      </c>
      <c r="AM37" s="22">
        <v>6</v>
      </c>
      <c r="AN37" s="13">
        <f t="shared" si="58"/>
        <v>7</v>
      </c>
      <c r="AO37" s="22">
        <v>7</v>
      </c>
      <c r="AP37" s="22">
        <v>7</v>
      </c>
      <c r="AQ37" s="13">
        <f t="shared" si="59"/>
        <v>3</v>
      </c>
      <c r="AR37" s="22">
        <v>3</v>
      </c>
      <c r="AS37" s="22">
        <v>3</v>
      </c>
      <c r="AT37" s="13">
        <f t="shared" si="60"/>
        <v>4</v>
      </c>
      <c r="AU37" s="22">
        <v>4</v>
      </c>
      <c r="AV37" s="13">
        <f t="shared" si="61"/>
        <v>4</v>
      </c>
      <c r="AW37" s="22">
        <v>4</v>
      </c>
      <c r="AX37" s="22">
        <v>4</v>
      </c>
      <c r="AY37" s="16">
        <f>IF(AZ37="-","?",RANK(AZ37,AZ2:AZ130,0))</f>
        <v>82</v>
      </c>
      <c r="AZ37" s="15">
        <f t="shared" si="62"/>
        <v>4.5</v>
      </c>
      <c r="BA37" s="20">
        <f t="shared" si="63"/>
        <v>5.770833333333333</v>
      </c>
      <c r="BB37" s="22">
        <v>7</v>
      </c>
      <c r="BC37" s="22">
        <v>4</v>
      </c>
      <c r="BD37" s="22">
        <v>7</v>
      </c>
      <c r="BE37" s="22">
        <v>6</v>
      </c>
      <c r="BF37" s="22">
        <v>5</v>
      </c>
      <c r="BG37" s="25">
        <f t="shared" si="64"/>
        <v>5.625</v>
      </c>
      <c r="BH37" s="18">
        <f t="shared" si="65"/>
        <v>4.9666666666666668</v>
      </c>
      <c r="BI37" s="20">
        <f t="shared" si="66"/>
        <v>4.666666666666667</v>
      </c>
      <c r="BJ37" s="22">
        <v>5</v>
      </c>
      <c r="BK37" s="22">
        <v>5</v>
      </c>
      <c r="BL37" s="22">
        <v>4</v>
      </c>
      <c r="BM37" s="20">
        <f t="shared" si="67"/>
        <v>4</v>
      </c>
      <c r="BN37" s="22">
        <v>4</v>
      </c>
      <c r="BO37" s="22">
        <v>4</v>
      </c>
      <c r="BP37" s="22">
        <v>4</v>
      </c>
      <c r="BQ37" s="20">
        <f t="shared" si="68"/>
        <v>5.2</v>
      </c>
      <c r="BR37" s="22">
        <v>7</v>
      </c>
      <c r="BS37" s="22">
        <v>6</v>
      </c>
      <c r="BT37" s="22">
        <v>3</v>
      </c>
      <c r="BU37" s="22">
        <v>4</v>
      </c>
      <c r="BV37" s="22">
        <v>6</v>
      </c>
      <c r="BW37" s="20">
        <f t="shared" si="69"/>
        <v>6</v>
      </c>
      <c r="BX37" s="22">
        <v>5</v>
      </c>
      <c r="BY37" s="22">
        <v>5</v>
      </c>
      <c r="BZ37" s="22">
        <v>8</v>
      </c>
      <c r="CA37" s="22" t="s">
        <v>78</v>
      </c>
      <c r="CB37" s="33" t="s">
        <v>78</v>
      </c>
      <c r="CC37" s="31">
        <v>4.083333333333333</v>
      </c>
      <c r="CD37" s="31">
        <f t="shared" si="70"/>
        <v>5.45</v>
      </c>
      <c r="CE37" s="4">
        <f t="shared" si="71"/>
        <v>1.3666666666666671</v>
      </c>
      <c r="CF37" s="6" t="str">
        <f t="shared" si="72"/>
        <v>ã</v>
      </c>
      <c r="CG37" s="31">
        <v>5.4285714285714279</v>
      </c>
      <c r="CH37" s="31">
        <f t="shared" si="73"/>
        <v>4.7142857142857144</v>
      </c>
      <c r="CI37" s="10">
        <f t="shared" si="74"/>
        <v>-0.71428571428571352</v>
      </c>
      <c r="CJ37" s="11" t="str">
        <f t="shared" si="75"/>
        <v>è</v>
      </c>
      <c r="CK37" s="22" t="s">
        <v>78</v>
      </c>
      <c r="CL37" s="33" t="s">
        <v>78</v>
      </c>
      <c r="CM37" s="22">
        <v>7</v>
      </c>
      <c r="CN37" s="22">
        <v>7</v>
      </c>
      <c r="CO37" s="22">
        <v>6</v>
      </c>
      <c r="CP37" s="22">
        <v>6</v>
      </c>
      <c r="CQ37" s="22">
        <v>6</v>
      </c>
      <c r="CR37" s="22">
        <v>3</v>
      </c>
      <c r="CS37" s="24">
        <f t="shared" si="76"/>
        <v>6.5</v>
      </c>
      <c r="CT37" s="5">
        <f t="shared" si="77"/>
        <v>0</v>
      </c>
      <c r="CU37" s="4" t="str">
        <f t="shared" si="78"/>
        <v>Dem.</v>
      </c>
      <c r="CV37" s="22" t="s">
        <v>78</v>
      </c>
      <c r="CW37" s="33" t="s">
        <v>78</v>
      </c>
      <c r="CX37" s="1">
        <f t="shared" si="79"/>
        <v>5.08</v>
      </c>
      <c r="CY37" s="34">
        <f t="shared" si="80"/>
        <v>4</v>
      </c>
      <c r="CZ37" s="35" t="str">
        <f t="shared" si="81"/>
        <v>Very limited</v>
      </c>
      <c r="DA37" s="4">
        <f t="shared" si="82"/>
        <v>5.45</v>
      </c>
      <c r="DB37" s="34">
        <f t="shared" si="83"/>
        <v>3</v>
      </c>
      <c r="DC37" s="35" t="str">
        <f t="shared" si="84"/>
        <v>Highly defective democracies</v>
      </c>
      <c r="DD37" s="10">
        <f t="shared" si="85"/>
        <v>4.71</v>
      </c>
      <c r="DE37" s="34">
        <f t="shared" si="86"/>
        <v>4</v>
      </c>
      <c r="DF37" s="35" t="str">
        <f t="shared" si="87"/>
        <v>Poorly functioning</v>
      </c>
      <c r="DG37" s="15">
        <f t="shared" si="88"/>
        <v>4.5</v>
      </c>
      <c r="DH37" s="34">
        <f t="shared" si="89"/>
        <v>3</v>
      </c>
      <c r="DI37" s="35" t="str">
        <f t="shared" si="90"/>
        <v>Moderate</v>
      </c>
      <c r="DJ37" s="20">
        <f t="shared" si="91"/>
        <v>5.8</v>
      </c>
      <c r="DK37" s="34">
        <f t="shared" si="92"/>
        <v>3</v>
      </c>
      <c r="DL37" s="35" t="str">
        <f t="shared" si="93"/>
        <v>Moderate</v>
      </c>
    </row>
    <row r="38" spans="1:116">
      <c r="A38" s="27" t="s">
        <v>136</v>
      </c>
      <c r="B38" s="28">
        <v>2</v>
      </c>
      <c r="C38" s="2">
        <f>IF(D38="-","?",RANK(D38,D2:D130,0))</f>
        <v>25</v>
      </c>
      <c r="D38" s="1">
        <f t="shared" si="47"/>
        <v>7.2</v>
      </c>
      <c r="E38" s="4">
        <f t="shared" si="48"/>
        <v>7.5</v>
      </c>
      <c r="F38" s="8">
        <f t="shared" si="49"/>
        <v>8</v>
      </c>
      <c r="G38" s="22">
        <v>6</v>
      </c>
      <c r="H38" s="22">
        <v>9</v>
      </c>
      <c r="I38" s="22">
        <v>10</v>
      </c>
      <c r="J38" s="22">
        <v>7</v>
      </c>
      <c r="K38" s="8">
        <f t="shared" si="50"/>
        <v>8.25</v>
      </c>
      <c r="L38" s="22">
        <v>8</v>
      </c>
      <c r="M38" s="22">
        <v>9</v>
      </c>
      <c r="N38" s="22">
        <v>8</v>
      </c>
      <c r="O38" s="22">
        <v>8</v>
      </c>
      <c r="P38" s="8">
        <f t="shared" si="51"/>
        <v>6.25</v>
      </c>
      <c r="Q38" s="22">
        <v>7</v>
      </c>
      <c r="R38" s="22">
        <v>6</v>
      </c>
      <c r="S38" s="22">
        <v>6</v>
      </c>
      <c r="T38" s="22">
        <v>6</v>
      </c>
      <c r="U38" s="8">
        <f t="shared" si="52"/>
        <v>8</v>
      </c>
      <c r="V38" s="22">
        <v>7</v>
      </c>
      <c r="W38" s="22">
        <v>9</v>
      </c>
      <c r="X38" s="8">
        <f t="shared" si="53"/>
        <v>7</v>
      </c>
      <c r="Y38" s="22">
        <v>8</v>
      </c>
      <c r="Z38" s="22">
        <v>7</v>
      </c>
      <c r="AA38" s="22">
        <v>7</v>
      </c>
      <c r="AB38" s="22">
        <v>6</v>
      </c>
      <c r="AC38" s="10">
        <f t="shared" si="54"/>
        <v>6.8928571428571432</v>
      </c>
      <c r="AD38" s="13">
        <f t="shared" si="55"/>
        <v>4</v>
      </c>
      <c r="AE38" s="22">
        <v>4</v>
      </c>
      <c r="AF38" s="13">
        <f t="shared" si="56"/>
        <v>8.75</v>
      </c>
      <c r="AG38" s="22">
        <v>9</v>
      </c>
      <c r="AH38" s="22">
        <v>7</v>
      </c>
      <c r="AI38" s="22">
        <v>10</v>
      </c>
      <c r="AJ38" s="22">
        <v>9</v>
      </c>
      <c r="AK38" s="13">
        <f t="shared" si="57"/>
        <v>9</v>
      </c>
      <c r="AL38" s="22">
        <v>9</v>
      </c>
      <c r="AM38" s="22">
        <v>9</v>
      </c>
      <c r="AN38" s="13">
        <f t="shared" si="58"/>
        <v>9</v>
      </c>
      <c r="AO38" s="22">
        <v>8</v>
      </c>
      <c r="AP38" s="22">
        <v>10</v>
      </c>
      <c r="AQ38" s="13">
        <f t="shared" si="59"/>
        <v>5.5</v>
      </c>
      <c r="AR38" s="22">
        <v>6</v>
      </c>
      <c r="AS38" s="22">
        <v>5</v>
      </c>
      <c r="AT38" s="13">
        <f t="shared" si="60"/>
        <v>7</v>
      </c>
      <c r="AU38" s="22">
        <v>7</v>
      </c>
      <c r="AV38" s="13">
        <f t="shared" si="61"/>
        <v>5</v>
      </c>
      <c r="AW38" s="22">
        <v>5</v>
      </c>
      <c r="AX38" s="22">
        <v>5</v>
      </c>
      <c r="AY38" s="16">
        <f>IF(AZ38="-","?",RANK(AZ38,AZ2:AZ130,0))</f>
        <v>11</v>
      </c>
      <c r="AZ38" s="15">
        <f t="shared" si="62"/>
        <v>6.87</v>
      </c>
      <c r="BA38" s="20">
        <f t="shared" si="63"/>
        <v>4.979166666666667</v>
      </c>
      <c r="BB38" s="22">
        <v>7</v>
      </c>
      <c r="BC38" s="22">
        <v>5</v>
      </c>
      <c r="BD38" s="22">
        <v>3</v>
      </c>
      <c r="BE38" s="22">
        <v>6</v>
      </c>
      <c r="BF38" s="22">
        <v>5</v>
      </c>
      <c r="BG38" s="25">
        <f t="shared" si="64"/>
        <v>3.875</v>
      </c>
      <c r="BH38" s="18">
        <f t="shared" si="65"/>
        <v>7.7333333333333325</v>
      </c>
      <c r="BI38" s="20">
        <f t="shared" si="66"/>
        <v>7.333333333333333</v>
      </c>
      <c r="BJ38" s="22">
        <v>7</v>
      </c>
      <c r="BK38" s="22">
        <v>8</v>
      </c>
      <c r="BL38" s="22">
        <v>7</v>
      </c>
      <c r="BM38" s="20">
        <f t="shared" si="67"/>
        <v>6.333333333333333</v>
      </c>
      <c r="BN38" s="22">
        <v>6</v>
      </c>
      <c r="BO38" s="22">
        <v>8</v>
      </c>
      <c r="BP38" s="22">
        <v>5</v>
      </c>
      <c r="BQ38" s="20">
        <f t="shared" si="68"/>
        <v>7.6</v>
      </c>
      <c r="BR38" s="22">
        <v>9</v>
      </c>
      <c r="BS38" s="22">
        <v>9</v>
      </c>
      <c r="BT38" s="22">
        <v>7</v>
      </c>
      <c r="BU38" s="22">
        <v>7</v>
      </c>
      <c r="BV38" s="22">
        <v>6</v>
      </c>
      <c r="BW38" s="20">
        <f t="shared" si="69"/>
        <v>9.6666666666666661</v>
      </c>
      <c r="BX38" s="22">
        <v>9</v>
      </c>
      <c r="BY38" s="22">
        <v>10</v>
      </c>
      <c r="BZ38" s="22">
        <v>10</v>
      </c>
      <c r="CA38" s="22" t="s">
        <v>78</v>
      </c>
      <c r="CB38" s="33" t="s">
        <v>78</v>
      </c>
      <c r="CC38" s="31">
        <v>7.4500000000000011</v>
      </c>
      <c r="CD38" s="31">
        <f t="shared" si="70"/>
        <v>7.5</v>
      </c>
      <c r="CE38" s="4">
        <f t="shared" si="71"/>
        <v>4.9999999999998934E-2</v>
      </c>
      <c r="CF38" s="6" t="str">
        <f t="shared" si="72"/>
        <v>â</v>
      </c>
      <c r="CG38" s="31">
        <v>7</v>
      </c>
      <c r="CH38" s="31">
        <f t="shared" si="73"/>
        <v>6.8928571428571432</v>
      </c>
      <c r="CI38" s="10">
        <f t="shared" si="74"/>
        <v>-0.10714285714285676</v>
      </c>
      <c r="CJ38" s="11" t="str">
        <f t="shared" si="75"/>
        <v>â</v>
      </c>
      <c r="CK38" s="22" t="s">
        <v>78</v>
      </c>
      <c r="CL38" s="33" t="s">
        <v>78</v>
      </c>
      <c r="CM38" s="22">
        <v>8</v>
      </c>
      <c r="CN38" s="22">
        <v>9</v>
      </c>
      <c r="CO38" s="22">
        <v>8</v>
      </c>
      <c r="CP38" s="22">
        <v>8</v>
      </c>
      <c r="CQ38" s="22">
        <v>7</v>
      </c>
      <c r="CR38" s="22">
        <v>6</v>
      </c>
      <c r="CS38" s="24">
        <f t="shared" si="76"/>
        <v>6.5</v>
      </c>
      <c r="CT38" s="5">
        <f t="shared" si="77"/>
        <v>0</v>
      </c>
      <c r="CU38" s="4" t="str">
        <f t="shared" si="78"/>
        <v>Dem.</v>
      </c>
      <c r="CV38" s="22" t="s">
        <v>78</v>
      </c>
      <c r="CW38" s="33" t="s">
        <v>78</v>
      </c>
      <c r="CX38" s="1">
        <f t="shared" si="79"/>
        <v>7.2</v>
      </c>
      <c r="CY38" s="34">
        <f t="shared" si="80"/>
        <v>2</v>
      </c>
      <c r="CZ38" s="35" t="str">
        <f t="shared" si="81"/>
        <v>Advanced</v>
      </c>
      <c r="DA38" s="4">
        <f t="shared" si="82"/>
        <v>7.5</v>
      </c>
      <c r="DB38" s="34">
        <f t="shared" si="83"/>
        <v>2</v>
      </c>
      <c r="DC38" s="35" t="str">
        <f t="shared" si="84"/>
        <v>Defective democracies</v>
      </c>
      <c r="DD38" s="10">
        <f t="shared" si="85"/>
        <v>6.89</v>
      </c>
      <c r="DE38" s="34">
        <f t="shared" si="86"/>
        <v>3</v>
      </c>
      <c r="DF38" s="35" t="str">
        <f t="shared" si="87"/>
        <v>Functional flaws</v>
      </c>
      <c r="DG38" s="15">
        <f t="shared" si="88"/>
        <v>6.87</v>
      </c>
      <c r="DH38" s="34">
        <f t="shared" si="89"/>
        <v>2</v>
      </c>
      <c r="DI38" s="35" t="str">
        <f t="shared" si="90"/>
        <v>Good</v>
      </c>
      <c r="DJ38" s="20">
        <f t="shared" si="91"/>
        <v>5</v>
      </c>
      <c r="DK38" s="34">
        <f t="shared" si="92"/>
        <v>3</v>
      </c>
      <c r="DL38" s="35" t="str">
        <f t="shared" si="93"/>
        <v>Moderate</v>
      </c>
    </row>
    <row r="39" spans="1:116">
      <c r="A39" s="27" t="s">
        <v>137</v>
      </c>
      <c r="B39" s="28">
        <v>5</v>
      </c>
      <c r="C39" s="2">
        <f>IF(D39="-","?",RANK(D39,D2:D130,0))</f>
        <v>128</v>
      </c>
      <c r="D39" s="1">
        <f t="shared" si="47"/>
        <v>1.76</v>
      </c>
      <c r="E39" s="4">
        <f t="shared" si="48"/>
        <v>2.083333333333333</v>
      </c>
      <c r="F39" s="8">
        <f t="shared" si="49"/>
        <v>5.5</v>
      </c>
      <c r="G39" s="22">
        <v>6</v>
      </c>
      <c r="H39" s="22">
        <v>6</v>
      </c>
      <c r="I39" s="22">
        <v>7</v>
      </c>
      <c r="J39" s="22">
        <v>3</v>
      </c>
      <c r="K39" s="8">
        <f t="shared" si="50"/>
        <v>1</v>
      </c>
      <c r="L39" s="22">
        <v>1</v>
      </c>
      <c r="M39" s="22">
        <v>1</v>
      </c>
      <c r="N39" s="22">
        <v>1</v>
      </c>
      <c r="O39" s="22">
        <v>1</v>
      </c>
      <c r="P39" s="8">
        <f t="shared" si="51"/>
        <v>1.25</v>
      </c>
      <c r="Q39" s="22">
        <v>1</v>
      </c>
      <c r="R39" s="22">
        <v>1</v>
      </c>
      <c r="S39" s="22">
        <v>2</v>
      </c>
      <c r="T39" s="22">
        <v>1</v>
      </c>
      <c r="U39" s="8">
        <f t="shared" si="52"/>
        <v>1</v>
      </c>
      <c r="V39" s="22">
        <v>1</v>
      </c>
      <c r="W39" s="22">
        <v>1</v>
      </c>
      <c r="X39" s="8">
        <f t="shared" si="53"/>
        <v>1.6666666666666667</v>
      </c>
      <c r="Y39" s="22">
        <v>1</v>
      </c>
      <c r="Z39" s="22">
        <v>1</v>
      </c>
      <c r="AA39" s="22" t="s">
        <v>100</v>
      </c>
      <c r="AB39" s="22">
        <v>3</v>
      </c>
      <c r="AC39" s="10">
        <f t="shared" si="54"/>
        <v>1.4285714285714286</v>
      </c>
      <c r="AD39" s="13">
        <f t="shared" si="55"/>
        <v>1</v>
      </c>
      <c r="AE39" s="22">
        <v>1</v>
      </c>
      <c r="AF39" s="13">
        <f t="shared" si="56"/>
        <v>1</v>
      </c>
      <c r="AG39" s="22">
        <v>1</v>
      </c>
      <c r="AH39" s="22">
        <v>1</v>
      </c>
      <c r="AI39" s="22">
        <v>1</v>
      </c>
      <c r="AJ39" s="22">
        <v>1</v>
      </c>
      <c r="AK39" s="13">
        <f t="shared" si="57"/>
        <v>1.5</v>
      </c>
      <c r="AL39" s="22">
        <v>1</v>
      </c>
      <c r="AM39" s="22">
        <v>2</v>
      </c>
      <c r="AN39" s="13">
        <f t="shared" si="58"/>
        <v>2</v>
      </c>
      <c r="AO39" s="22">
        <v>3</v>
      </c>
      <c r="AP39" s="22">
        <v>1</v>
      </c>
      <c r="AQ39" s="13">
        <f t="shared" si="59"/>
        <v>1.5</v>
      </c>
      <c r="AR39" s="22">
        <v>2</v>
      </c>
      <c r="AS39" s="22">
        <v>1</v>
      </c>
      <c r="AT39" s="13">
        <f t="shared" si="60"/>
        <v>1</v>
      </c>
      <c r="AU39" s="22">
        <v>1</v>
      </c>
      <c r="AV39" s="13">
        <f t="shared" si="61"/>
        <v>2</v>
      </c>
      <c r="AW39" s="22">
        <v>2</v>
      </c>
      <c r="AX39" s="22">
        <v>2</v>
      </c>
      <c r="AY39" s="16">
        <f>IF(AZ39="-","?",RANK(AZ39,AZ2:AZ130,0))</f>
        <v>129</v>
      </c>
      <c r="AZ39" s="15">
        <f t="shared" si="62"/>
        <v>1.34</v>
      </c>
      <c r="BA39" s="20">
        <f t="shared" si="63"/>
        <v>8.6041666666666661</v>
      </c>
      <c r="BB39" s="22">
        <v>9</v>
      </c>
      <c r="BC39" s="22">
        <v>9</v>
      </c>
      <c r="BD39" s="22">
        <v>6</v>
      </c>
      <c r="BE39" s="22">
        <v>10</v>
      </c>
      <c r="BF39" s="22">
        <v>10</v>
      </c>
      <c r="BG39" s="25">
        <f t="shared" si="64"/>
        <v>7.625</v>
      </c>
      <c r="BH39" s="18">
        <f t="shared" si="65"/>
        <v>1.3833333333333335</v>
      </c>
      <c r="BI39" s="20">
        <f t="shared" si="66"/>
        <v>1</v>
      </c>
      <c r="BJ39" s="22">
        <v>1</v>
      </c>
      <c r="BK39" s="22">
        <v>1</v>
      </c>
      <c r="BL39" s="22">
        <v>1</v>
      </c>
      <c r="BM39" s="20">
        <f t="shared" si="67"/>
        <v>1.6666666666666667</v>
      </c>
      <c r="BN39" s="22">
        <v>1</v>
      </c>
      <c r="BO39" s="22">
        <v>3</v>
      </c>
      <c r="BP39" s="22">
        <v>1</v>
      </c>
      <c r="BQ39" s="20">
        <f t="shared" si="68"/>
        <v>1.2</v>
      </c>
      <c r="BR39" s="22">
        <v>2</v>
      </c>
      <c r="BS39" s="22">
        <v>1</v>
      </c>
      <c r="BT39" s="22">
        <v>1</v>
      </c>
      <c r="BU39" s="22">
        <v>1</v>
      </c>
      <c r="BV39" s="22">
        <v>1</v>
      </c>
      <c r="BW39" s="20">
        <f t="shared" si="69"/>
        <v>1.6666666666666667</v>
      </c>
      <c r="BX39" s="22">
        <v>2</v>
      </c>
      <c r="BY39" s="22">
        <v>1</v>
      </c>
      <c r="BZ39" s="22">
        <v>2</v>
      </c>
      <c r="CA39" s="22" t="s">
        <v>78</v>
      </c>
      <c r="CB39" s="33" t="s">
        <v>78</v>
      </c>
      <c r="CC39" s="31">
        <v>2.1333333333333333</v>
      </c>
      <c r="CD39" s="31">
        <f t="shared" si="70"/>
        <v>2.083333333333333</v>
      </c>
      <c r="CE39" s="4">
        <f t="shared" si="71"/>
        <v>-5.0000000000000266E-2</v>
      </c>
      <c r="CF39" s="6" t="str">
        <f t="shared" si="72"/>
        <v>â</v>
      </c>
      <c r="CG39" s="31">
        <v>1.5</v>
      </c>
      <c r="CH39" s="31">
        <f t="shared" si="73"/>
        <v>1.4285714285714286</v>
      </c>
      <c r="CI39" s="10">
        <f t="shared" si="74"/>
        <v>-7.1428571428571397E-2</v>
      </c>
      <c r="CJ39" s="11" t="str">
        <f t="shared" si="75"/>
        <v>â</v>
      </c>
      <c r="CK39" s="22" t="s">
        <v>78</v>
      </c>
      <c r="CL39" s="33" t="s">
        <v>78</v>
      </c>
      <c r="CM39" s="23">
        <v>1</v>
      </c>
      <c r="CN39" s="23">
        <v>1</v>
      </c>
      <c r="CO39" s="23">
        <v>1</v>
      </c>
      <c r="CP39" s="23">
        <v>1</v>
      </c>
      <c r="CQ39" s="23">
        <v>1</v>
      </c>
      <c r="CR39" s="23">
        <v>1</v>
      </c>
      <c r="CS39" s="24">
        <f t="shared" si="76"/>
        <v>4.5</v>
      </c>
      <c r="CT39" s="5">
        <f t="shared" si="77"/>
        <v>6</v>
      </c>
      <c r="CU39" s="4" t="str">
        <f t="shared" si="78"/>
        <v>Aut.</v>
      </c>
      <c r="CV39" s="22" t="s">
        <v>78</v>
      </c>
      <c r="CW39" s="33" t="s">
        <v>78</v>
      </c>
      <c r="CX39" s="1">
        <f t="shared" si="79"/>
        <v>1.76</v>
      </c>
      <c r="CY39" s="34">
        <f t="shared" si="80"/>
        <v>5</v>
      </c>
      <c r="CZ39" s="35" t="str">
        <f t="shared" si="81"/>
        <v>Failed</v>
      </c>
      <c r="DA39" s="4">
        <f t="shared" si="82"/>
        <v>2.08</v>
      </c>
      <c r="DB39" s="34">
        <f t="shared" si="83"/>
        <v>5</v>
      </c>
      <c r="DC39" s="35" t="str">
        <f t="shared" si="84"/>
        <v>Hard-line autocracies</v>
      </c>
      <c r="DD39" s="10">
        <f t="shared" si="85"/>
        <v>1.43</v>
      </c>
      <c r="DE39" s="34">
        <f t="shared" si="86"/>
        <v>5</v>
      </c>
      <c r="DF39" s="35" t="str">
        <f t="shared" si="87"/>
        <v>Rudimentary</v>
      </c>
      <c r="DG39" s="15">
        <f t="shared" si="88"/>
        <v>1.34</v>
      </c>
      <c r="DH39" s="34">
        <f t="shared" si="89"/>
        <v>5</v>
      </c>
      <c r="DI39" s="35" t="str">
        <f t="shared" si="90"/>
        <v>Failed</v>
      </c>
      <c r="DJ39" s="20">
        <f t="shared" si="91"/>
        <v>8.6</v>
      </c>
      <c r="DK39" s="34">
        <f t="shared" si="92"/>
        <v>1</v>
      </c>
      <c r="DL39" s="35" t="str">
        <f t="shared" si="93"/>
        <v>Massive</v>
      </c>
    </row>
    <row r="40" spans="1:116">
      <c r="A40" s="27" t="s">
        <v>138</v>
      </c>
      <c r="B40" s="28">
        <v>1</v>
      </c>
      <c r="C40" s="2">
        <f>IF(D40="-","?",RANK(D40,D2:D130,0))</f>
        <v>3</v>
      </c>
      <c r="D40" s="1">
        <f t="shared" si="47"/>
        <v>9.42</v>
      </c>
      <c r="E40" s="4">
        <f t="shared" si="48"/>
        <v>9.6999999999999993</v>
      </c>
      <c r="F40" s="8">
        <f t="shared" si="49"/>
        <v>9.5</v>
      </c>
      <c r="G40" s="22">
        <v>10</v>
      </c>
      <c r="H40" s="22">
        <v>8</v>
      </c>
      <c r="I40" s="22">
        <v>10</v>
      </c>
      <c r="J40" s="22">
        <v>10</v>
      </c>
      <c r="K40" s="8">
        <f t="shared" si="50"/>
        <v>10</v>
      </c>
      <c r="L40" s="22">
        <v>10</v>
      </c>
      <c r="M40" s="22">
        <v>10</v>
      </c>
      <c r="N40" s="22">
        <v>10</v>
      </c>
      <c r="O40" s="22">
        <v>10</v>
      </c>
      <c r="P40" s="8">
        <f t="shared" si="51"/>
        <v>9.75</v>
      </c>
      <c r="Q40" s="22">
        <v>10</v>
      </c>
      <c r="R40" s="22">
        <v>10</v>
      </c>
      <c r="S40" s="22">
        <v>9</v>
      </c>
      <c r="T40" s="22">
        <v>10</v>
      </c>
      <c r="U40" s="8">
        <f t="shared" si="52"/>
        <v>10</v>
      </c>
      <c r="V40" s="22">
        <v>10</v>
      </c>
      <c r="W40" s="22">
        <v>10</v>
      </c>
      <c r="X40" s="8">
        <f t="shared" si="53"/>
        <v>9.25</v>
      </c>
      <c r="Y40" s="22">
        <v>9</v>
      </c>
      <c r="Z40" s="22">
        <v>9</v>
      </c>
      <c r="AA40" s="22">
        <v>10</v>
      </c>
      <c r="AB40" s="22">
        <v>9</v>
      </c>
      <c r="AC40" s="10">
        <f t="shared" si="54"/>
        <v>9.1428571428571423</v>
      </c>
      <c r="AD40" s="13">
        <f t="shared" si="55"/>
        <v>8</v>
      </c>
      <c r="AE40" s="22">
        <v>8</v>
      </c>
      <c r="AF40" s="13">
        <f t="shared" si="56"/>
        <v>10</v>
      </c>
      <c r="AG40" s="22">
        <v>10</v>
      </c>
      <c r="AH40" s="22">
        <v>10</v>
      </c>
      <c r="AI40" s="22">
        <v>10</v>
      </c>
      <c r="AJ40" s="22">
        <v>10</v>
      </c>
      <c r="AK40" s="13">
        <f t="shared" si="57"/>
        <v>9.5</v>
      </c>
      <c r="AL40" s="22">
        <v>9</v>
      </c>
      <c r="AM40" s="22">
        <v>10</v>
      </c>
      <c r="AN40" s="13">
        <f t="shared" si="58"/>
        <v>10</v>
      </c>
      <c r="AO40" s="22">
        <v>10</v>
      </c>
      <c r="AP40" s="22">
        <v>10</v>
      </c>
      <c r="AQ40" s="13">
        <f t="shared" si="59"/>
        <v>9</v>
      </c>
      <c r="AR40" s="22">
        <v>9</v>
      </c>
      <c r="AS40" s="22">
        <v>9</v>
      </c>
      <c r="AT40" s="13">
        <f t="shared" si="60"/>
        <v>9</v>
      </c>
      <c r="AU40" s="22">
        <v>9</v>
      </c>
      <c r="AV40" s="13">
        <f t="shared" si="61"/>
        <v>8.5</v>
      </c>
      <c r="AW40" s="22">
        <v>8</v>
      </c>
      <c r="AX40" s="22">
        <v>9</v>
      </c>
      <c r="AY40" s="16">
        <f>IF(AZ40="-","?",RANK(AZ40,AZ2:AZ130,0))</f>
        <v>4</v>
      </c>
      <c r="AZ40" s="15">
        <f t="shared" si="62"/>
        <v>7.26</v>
      </c>
      <c r="BA40" s="20">
        <f t="shared" si="63"/>
        <v>1.7291666666666667</v>
      </c>
      <c r="BB40" s="22">
        <v>2</v>
      </c>
      <c r="BC40" s="22">
        <v>2</v>
      </c>
      <c r="BD40" s="22">
        <v>3</v>
      </c>
      <c r="BE40" s="22">
        <v>1</v>
      </c>
      <c r="BF40" s="22">
        <v>1</v>
      </c>
      <c r="BG40" s="25">
        <f t="shared" si="64"/>
        <v>1.375</v>
      </c>
      <c r="BH40" s="18">
        <f t="shared" si="65"/>
        <v>8.8999999999999986</v>
      </c>
      <c r="BI40" s="20">
        <f t="shared" si="66"/>
        <v>8.6666666666666661</v>
      </c>
      <c r="BJ40" s="22">
        <v>9</v>
      </c>
      <c r="BK40" s="22">
        <v>9</v>
      </c>
      <c r="BL40" s="22">
        <v>8</v>
      </c>
      <c r="BM40" s="20">
        <f t="shared" si="67"/>
        <v>8.6666666666666661</v>
      </c>
      <c r="BN40" s="22">
        <v>9</v>
      </c>
      <c r="BO40" s="22">
        <v>8</v>
      </c>
      <c r="BP40" s="22">
        <v>9</v>
      </c>
      <c r="BQ40" s="20">
        <f t="shared" si="68"/>
        <v>8.6</v>
      </c>
      <c r="BR40" s="22">
        <v>9</v>
      </c>
      <c r="BS40" s="22">
        <v>10</v>
      </c>
      <c r="BT40" s="22">
        <v>7</v>
      </c>
      <c r="BU40" s="22">
        <v>9</v>
      </c>
      <c r="BV40" s="22">
        <v>8</v>
      </c>
      <c r="BW40" s="20">
        <f t="shared" si="69"/>
        <v>9.6666666666666661</v>
      </c>
      <c r="BX40" s="22">
        <v>10</v>
      </c>
      <c r="BY40" s="22">
        <v>10</v>
      </c>
      <c r="BZ40" s="22">
        <v>9</v>
      </c>
      <c r="CA40" s="22" t="s">
        <v>78</v>
      </c>
      <c r="CB40" s="33" t="s">
        <v>78</v>
      </c>
      <c r="CC40" s="31">
        <v>9.5500000000000007</v>
      </c>
      <c r="CD40" s="31">
        <f t="shared" si="70"/>
        <v>9.6999999999999993</v>
      </c>
      <c r="CE40" s="4">
        <f t="shared" si="71"/>
        <v>0.14999999999999858</v>
      </c>
      <c r="CF40" s="6" t="str">
        <f t="shared" si="72"/>
        <v>â</v>
      </c>
      <c r="CG40" s="31">
        <v>8.9999999999999982</v>
      </c>
      <c r="CH40" s="31">
        <f t="shared" si="73"/>
        <v>9.1428571428571423</v>
      </c>
      <c r="CI40" s="10">
        <f t="shared" si="74"/>
        <v>0.14285714285714413</v>
      </c>
      <c r="CJ40" s="11" t="str">
        <f t="shared" si="75"/>
        <v>â</v>
      </c>
      <c r="CK40" s="22" t="s">
        <v>78</v>
      </c>
      <c r="CL40" s="33" t="s">
        <v>78</v>
      </c>
      <c r="CM40" s="22">
        <v>10</v>
      </c>
      <c r="CN40" s="22">
        <v>10</v>
      </c>
      <c r="CO40" s="22">
        <v>10</v>
      </c>
      <c r="CP40" s="22">
        <v>10</v>
      </c>
      <c r="CQ40" s="22">
        <v>10</v>
      </c>
      <c r="CR40" s="22">
        <v>10</v>
      </c>
      <c r="CS40" s="24">
        <f t="shared" si="76"/>
        <v>10</v>
      </c>
      <c r="CT40" s="5">
        <f t="shared" si="77"/>
        <v>0</v>
      </c>
      <c r="CU40" s="4" t="str">
        <f t="shared" si="78"/>
        <v>Dem.</v>
      </c>
      <c r="CV40" s="22" t="s">
        <v>78</v>
      </c>
      <c r="CW40" s="33" t="s">
        <v>78</v>
      </c>
      <c r="CX40" s="1">
        <f t="shared" si="79"/>
        <v>9.42</v>
      </c>
      <c r="CY40" s="34">
        <f t="shared" si="80"/>
        <v>1</v>
      </c>
      <c r="CZ40" s="35" t="str">
        <f t="shared" si="81"/>
        <v>Highly advanced</v>
      </c>
      <c r="DA40" s="4">
        <f t="shared" si="82"/>
        <v>9.6999999999999993</v>
      </c>
      <c r="DB40" s="34">
        <f t="shared" si="83"/>
        <v>1</v>
      </c>
      <c r="DC40" s="35" t="str">
        <f t="shared" si="84"/>
        <v>Democracies in consolidation</v>
      </c>
      <c r="DD40" s="10">
        <f t="shared" si="85"/>
        <v>9.14</v>
      </c>
      <c r="DE40" s="34">
        <f t="shared" si="86"/>
        <v>1</v>
      </c>
      <c r="DF40" s="35" t="str">
        <f t="shared" si="87"/>
        <v>Developed</v>
      </c>
      <c r="DG40" s="15">
        <f t="shared" si="88"/>
        <v>7.26</v>
      </c>
      <c r="DH40" s="34">
        <f t="shared" si="89"/>
        <v>1</v>
      </c>
      <c r="DI40" s="35" t="str">
        <f t="shared" si="90"/>
        <v>Very good</v>
      </c>
      <c r="DJ40" s="20">
        <f t="shared" si="91"/>
        <v>1.7</v>
      </c>
      <c r="DK40" s="34">
        <f t="shared" si="92"/>
        <v>5</v>
      </c>
      <c r="DL40" s="35" t="str">
        <f t="shared" si="93"/>
        <v>Negligible</v>
      </c>
    </row>
    <row r="41" spans="1:116">
      <c r="A41" s="27" t="s">
        <v>139</v>
      </c>
      <c r="B41" s="28">
        <v>5</v>
      </c>
      <c r="C41" s="2">
        <f>IF(D41="-","?",RANK(D41,D2:D130,0))</f>
        <v>111</v>
      </c>
      <c r="D41" s="1">
        <f t="shared" si="47"/>
        <v>3.72</v>
      </c>
      <c r="E41" s="4">
        <f t="shared" si="48"/>
        <v>3.3666666666666663</v>
      </c>
      <c r="F41" s="8">
        <f t="shared" si="49"/>
        <v>6.5</v>
      </c>
      <c r="G41" s="22">
        <v>7</v>
      </c>
      <c r="H41" s="22">
        <v>6</v>
      </c>
      <c r="I41" s="22">
        <v>7</v>
      </c>
      <c r="J41" s="22">
        <v>6</v>
      </c>
      <c r="K41" s="8">
        <f t="shared" si="50"/>
        <v>2</v>
      </c>
      <c r="L41" s="22">
        <v>2</v>
      </c>
      <c r="M41" s="22">
        <v>2</v>
      </c>
      <c r="N41" s="22">
        <v>2</v>
      </c>
      <c r="O41" s="22">
        <v>2</v>
      </c>
      <c r="P41" s="8">
        <f t="shared" si="51"/>
        <v>3</v>
      </c>
      <c r="Q41" s="22">
        <v>3</v>
      </c>
      <c r="R41" s="22">
        <v>4</v>
      </c>
      <c r="S41" s="22">
        <v>3</v>
      </c>
      <c r="T41" s="22">
        <v>2</v>
      </c>
      <c r="U41" s="8">
        <f t="shared" si="52"/>
        <v>2</v>
      </c>
      <c r="V41" s="22">
        <v>2</v>
      </c>
      <c r="W41" s="22">
        <v>2</v>
      </c>
      <c r="X41" s="8">
        <f t="shared" si="53"/>
        <v>3.3333333333333335</v>
      </c>
      <c r="Y41" s="22">
        <v>3</v>
      </c>
      <c r="Z41" s="22">
        <v>3</v>
      </c>
      <c r="AA41" s="22" t="s">
        <v>100</v>
      </c>
      <c r="AB41" s="22">
        <v>4</v>
      </c>
      <c r="AC41" s="10">
        <f t="shared" si="54"/>
        <v>4.0714285714285712</v>
      </c>
      <c r="AD41" s="13">
        <f t="shared" si="55"/>
        <v>2</v>
      </c>
      <c r="AE41" s="22">
        <v>2</v>
      </c>
      <c r="AF41" s="13">
        <f t="shared" si="56"/>
        <v>3.5</v>
      </c>
      <c r="AG41" s="22">
        <v>3</v>
      </c>
      <c r="AH41" s="22">
        <v>3</v>
      </c>
      <c r="AI41" s="22">
        <v>4</v>
      </c>
      <c r="AJ41" s="22">
        <v>4</v>
      </c>
      <c r="AK41" s="13">
        <f t="shared" si="57"/>
        <v>4</v>
      </c>
      <c r="AL41" s="22">
        <v>4</v>
      </c>
      <c r="AM41" s="22">
        <v>4</v>
      </c>
      <c r="AN41" s="13">
        <f t="shared" si="58"/>
        <v>3.5</v>
      </c>
      <c r="AO41" s="22">
        <v>3</v>
      </c>
      <c r="AP41" s="22">
        <v>4</v>
      </c>
      <c r="AQ41" s="13">
        <f t="shared" si="59"/>
        <v>4.5</v>
      </c>
      <c r="AR41" s="22">
        <v>5</v>
      </c>
      <c r="AS41" s="22">
        <v>4</v>
      </c>
      <c r="AT41" s="13">
        <f t="shared" si="60"/>
        <v>7</v>
      </c>
      <c r="AU41" s="22">
        <v>7</v>
      </c>
      <c r="AV41" s="13">
        <f t="shared" si="61"/>
        <v>4</v>
      </c>
      <c r="AW41" s="22">
        <v>4</v>
      </c>
      <c r="AX41" s="22">
        <v>4</v>
      </c>
      <c r="AY41" s="16">
        <f>IF(AZ41="-","?",RANK(AZ41,AZ2:AZ130,0))</f>
        <v>90</v>
      </c>
      <c r="AZ41" s="15">
        <f t="shared" si="62"/>
        <v>4.18</v>
      </c>
      <c r="BA41" s="20">
        <f t="shared" si="63"/>
        <v>8.0416666666666661</v>
      </c>
      <c r="BB41" s="22">
        <v>7</v>
      </c>
      <c r="BC41" s="22">
        <v>8</v>
      </c>
      <c r="BD41" s="22">
        <v>8</v>
      </c>
      <c r="BE41" s="22">
        <v>9</v>
      </c>
      <c r="BF41" s="22">
        <v>10</v>
      </c>
      <c r="BG41" s="25">
        <f t="shared" si="64"/>
        <v>6.25</v>
      </c>
      <c r="BH41" s="18">
        <f t="shared" si="65"/>
        <v>4.3666666666666671</v>
      </c>
      <c r="BI41" s="20">
        <f t="shared" si="66"/>
        <v>4.333333333333333</v>
      </c>
      <c r="BJ41" s="22">
        <v>4</v>
      </c>
      <c r="BK41" s="22">
        <v>5</v>
      </c>
      <c r="BL41" s="22">
        <v>4</v>
      </c>
      <c r="BM41" s="20">
        <f t="shared" si="67"/>
        <v>4.666666666666667</v>
      </c>
      <c r="BN41" s="22">
        <v>5</v>
      </c>
      <c r="BO41" s="22">
        <v>6</v>
      </c>
      <c r="BP41" s="22">
        <v>3</v>
      </c>
      <c r="BQ41" s="20">
        <f t="shared" si="68"/>
        <v>2.8</v>
      </c>
      <c r="BR41" s="22">
        <v>3</v>
      </c>
      <c r="BS41" s="22">
        <v>2</v>
      </c>
      <c r="BT41" s="22">
        <v>4</v>
      </c>
      <c r="BU41" s="22">
        <v>2</v>
      </c>
      <c r="BV41" s="22">
        <v>3</v>
      </c>
      <c r="BW41" s="20">
        <f t="shared" si="69"/>
        <v>5.666666666666667</v>
      </c>
      <c r="BX41" s="22">
        <v>7</v>
      </c>
      <c r="BY41" s="22">
        <v>5</v>
      </c>
      <c r="BZ41" s="22">
        <v>5</v>
      </c>
      <c r="CA41" s="22" t="s">
        <v>78</v>
      </c>
      <c r="CB41" s="33" t="s">
        <v>78</v>
      </c>
      <c r="CC41" s="31">
        <v>3.6833333333333331</v>
      </c>
      <c r="CD41" s="31">
        <f t="shared" si="70"/>
        <v>3.3666666666666663</v>
      </c>
      <c r="CE41" s="4">
        <f t="shared" si="71"/>
        <v>-0.31666666666666687</v>
      </c>
      <c r="CF41" s="6" t="str">
        <f t="shared" si="72"/>
        <v>â</v>
      </c>
      <c r="CG41" s="31">
        <v>3.9642857142857135</v>
      </c>
      <c r="CH41" s="31">
        <f t="shared" si="73"/>
        <v>4.0714285714285712</v>
      </c>
      <c r="CI41" s="10">
        <f t="shared" si="74"/>
        <v>0.10714285714285765</v>
      </c>
      <c r="CJ41" s="11" t="str">
        <f t="shared" si="75"/>
        <v>â</v>
      </c>
      <c r="CK41" s="22" t="s">
        <v>78</v>
      </c>
      <c r="CL41" s="33" t="s">
        <v>78</v>
      </c>
      <c r="CM41" s="23">
        <v>2</v>
      </c>
      <c r="CN41" s="23">
        <v>2</v>
      </c>
      <c r="CO41" s="23">
        <v>2</v>
      </c>
      <c r="CP41" s="23">
        <v>2</v>
      </c>
      <c r="CQ41" s="22">
        <v>3</v>
      </c>
      <c r="CR41" s="23">
        <v>2</v>
      </c>
      <c r="CS41" s="24">
        <f t="shared" si="76"/>
        <v>6.5</v>
      </c>
      <c r="CT41" s="5">
        <f t="shared" si="77"/>
        <v>5</v>
      </c>
      <c r="CU41" s="4" t="str">
        <f t="shared" si="78"/>
        <v>Aut.</v>
      </c>
      <c r="CV41" s="22" t="s">
        <v>78</v>
      </c>
      <c r="CW41" s="33" t="s">
        <v>78</v>
      </c>
      <c r="CX41" s="1">
        <f t="shared" si="79"/>
        <v>3.72</v>
      </c>
      <c r="CY41" s="34">
        <f t="shared" si="80"/>
        <v>5</v>
      </c>
      <c r="CZ41" s="35" t="str">
        <f t="shared" si="81"/>
        <v>Failed</v>
      </c>
      <c r="DA41" s="4">
        <f t="shared" si="82"/>
        <v>3.37</v>
      </c>
      <c r="DB41" s="34">
        <f t="shared" si="83"/>
        <v>5</v>
      </c>
      <c r="DC41" s="35" t="str">
        <f t="shared" si="84"/>
        <v>Hard-line autocracies</v>
      </c>
      <c r="DD41" s="10">
        <f t="shared" si="85"/>
        <v>4.07</v>
      </c>
      <c r="DE41" s="34">
        <f t="shared" si="86"/>
        <v>4</v>
      </c>
      <c r="DF41" s="35" t="str">
        <f t="shared" si="87"/>
        <v>Poorly functioning</v>
      </c>
      <c r="DG41" s="15">
        <f t="shared" si="88"/>
        <v>4.18</v>
      </c>
      <c r="DH41" s="34">
        <f t="shared" si="89"/>
        <v>4</v>
      </c>
      <c r="DI41" s="35" t="str">
        <f t="shared" si="90"/>
        <v>Weak</v>
      </c>
      <c r="DJ41" s="20">
        <f t="shared" si="91"/>
        <v>8</v>
      </c>
      <c r="DK41" s="34">
        <f t="shared" si="92"/>
        <v>2</v>
      </c>
      <c r="DL41" s="35" t="str">
        <f t="shared" si="93"/>
        <v>Substantial</v>
      </c>
    </row>
    <row r="42" spans="1:116">
      <c r="A42" s="27" t="s">
        <v>140</v>
      </c>
      <c r="B42" s="28">
        <v>6</v>
      </c>
      <c r="C42" s="2">
        <f>IF(D42="-","?",RANK(D42,D2:D130,0))</f>
        <v>48</v>
      </c>
      <c r="D42" s="1">
        <f t="shared" si="47"/>
        <v>6.16</v>
      </c>
      <c r="E42" s="4">
        <f t="shared" si="48"/>
        <v>6.5</v>
      </c>
      <c r="F42" s="8">
        <f t="shared" si="49"/>
        <v>6.5</v>
      </c>
      <c r="G42" s="22">
        <v>5</v>
      </c>
      <c r="H42" s="22">
        <v>7</v>
      </c>
      <c r="I42" s="22">
        <v>8</v>
      </c>
      <c r="J42" s="22">
        <v>6</v>
      </c>
      <c r="K42" s="8">
        <f t="shared" si="50"/>
        <v>8</v>
      </c>
      <c r="L42" s="22">
        <v>8</v>
      </c>
      <c r="M42" s="22">
        <v>9</v>
      </c>
      <c r="N42" s="22">
        <v>8</v>
      </c>
      <c r="O42" s="22">
        <v>7</v>
      </c>
      <c r="P42" s="8">
        <f t="shared" si="51"/>
        <v>6</v>
      </c>
      <c r="Q42" s="22">
        <v>6</v>
      </c>
      <c r="R42" s="22">
        <v>6</v>
      </c>
      <c r="S42" s="22">
        <v>6</v>
      </c>
      <c r="T42" s="22">
        <v>6</v>
      </c>
      <c r="U42" s="8">
        <f t="shared" si="52"/>
        <v>7</v>
      </c>
      <c r="V42" s="22">
        <v>6</v>
      </c>
      <c r="W42" s="22">
        <v>8</v>
      </c>
      <c r="X42" s="8">
        <f t="shared" si="53"/>
        <v>5</v>
      </c>
      <c r="Y42" s="22">
        <v>5</v>
      </c>
      <c r="Z42" s="22">
        <v>4</v>
      </c>
      <c r="AA42" s="22">
        <v>7</v>
      </c>
      <c r="AB42" s="22">
        <v>4</v>
      </c>
      <c r="AC42" s="10">
        <f t="shared" si="54"/>
        <v>5.8214285714285712</v>
      </c>
      <c r="AD42" s="13">
        <f t="shared" si="55"/>
        <v>4</v>
      </c>
      <c r="AE42" s="22">
        <v>4</v>
      </c>
      <c r="AF42" s="13">
        <f t="shared" si="56"/>
        <v>6.75</v>
      </c>
      <c r="AG42" s="22">
        <v>6</v>
      </c>
      <c r="AH42" s="22">
        <v>5</v>
      </c>
      <c r="AI42" s="22">
        <v>9</v>
      </c>
      <c r="AJ42" s="22">
        <v>7</v>
      </c>
      <c r="AK42" s="13">
        <f t="shared" si="57"/>
        <v>7</v>
      </c>
      <c r="AL42" s="22">
        <v>7</v>
      </c>
      <c r="AM42" s="22">
        <v>7</v>
      </c>
      <c r="AN42" s="13">
        <f t="shared" si="58"/>
        <v>6.5</v>
      </c>
      <c r="AO42" s="22">
        <v>6</v>
      </c>
      <c r="AP42" s="22">
        <v>7</v>
      </c>
      <c r="AQ42" s="13">
        <f t="shared" si="59"/>
        <v>4.5</v>
      </c>
      <c r="AR42" s="22">
        <v>5</v>
      </c>
      <c r="AS42" s="22">
        <v>4</v>
      </c>
      <c r="AT42" s="13">
        <f t="shared" si="60"/>
        <v>6</v>
      </c>
      <c r="AU42" s="22">
        <v>6</v>
      </c>
      <c r="AV42" s="13">
        <f t="shared" si="61"/>
        <v>6</v>
      </c>
      <c r="AW42" s="22">
        <v>6</v>
      </c>
      <c r="AX42" s="22">
        <v>6</v>
      </c>
      <c r="AY42" s="16">
        <f>IF(AZ42="-","?",RANK(AZ42,AZ2:AZ130,0))</f>
        <v>41</v>
      </c>
      <c r="AZ42" s="15">
        <f t="shared" si="62"/>
        <v>5.78</v>
      </c>
      <c r="BA42" s="20">
        <f t="shared" si="63"/>
        <v>5.458333333333333</v>
      </c>
      <c r="BB42" s="22">
        <v>7</v>
      </c>
      <c r="BC42" s="22">
        <v>7</v>
      </c>
      <c r="BD42" s="22">
        <v>6</v>
      </c>
      <c r="BE42" s="22">
        <v>7</v>
      </c>
      <c r="BF42" s="22">
        <v>1</v>
      </c>
      <c r="BG42" s="25">
        <f t="shared" si="64"/>
        <v>4.75</v>
      </c>
      <c r="BH42" s="18">
        <f t="shared" si="65"/>
        <v>6.4333333333333327</v>
      </c>
      <c r="BI42" s="20">
        <f t="shared" si="66"/>
        <v>6</v>
      </c>
      <c r="BJ42" s="22">
        <v>5</v>
      </c>
      <c r="BK42" s="22">
        <v>6</v>
      </c>
      <c r="BL42" s="22">
        <v>7</v>
      </c>
      <c r="BM42" s="20">
        <f t="shared" si="67"/>
        <v>6</v>
      </c>
      <c r="BN42" s="22">
        <v>5</v>
      </c>
      <c r="BO42" s="22">
        <v>7</v>
      </c>
      <c r="BP42" s="22">
        <v>6</v>
      </c>
      <c r="BQ42" s="20">
        <f t="shared" si="68"/>
        <v>6.4</v>
      </c>
      <c r="BR42" s="22">
        <v>7</v>
      </c>
      <c r="BS42" s="22">
        <v>7</v>
      </c>
      <c r="BT42" s="22">
        <v>7</v>
      </c>
      <c r="BU42" s="22">
        <v>6</v>
      </c>
      <c r="BV42" s="22">
        <v>5</v>
      </c>
      <c r="BW42" s="20">
        <f t="shared" si="69"/>
        <v>7.333333333333333</v>
      </c>
      <c r="BX42" s="22">
        <v>7</v>
      </c>
      <c r="BY42" s="22">
        <v>8</v>
      </c>
      <c r="BZ42" s="22">
        <v>7</v>
      </c>
      <c r="CA42" s="22" t="s">
        <v>78</v>
      </c>
      <c r="CB42" s="33" t="s">
        <v>78</v>
      </c>
      <c r="CC42" s="31">
        <v>6.15</v>
      </c>
      <c r="CD42" s="31">
        <f t="shared" si="70"/>
        <v>6.5</v>
      </c>
      <c r="CE42" s="4">
        <f t="shared" si="71"/>
        <v>0.34999999999999964</v>
      </c>
      <c r="CF42" s="6" t="str">
        <f t="shared" si="72"/>
        <v>â</v>
      </c>
      <c r="CG42" s="31">
        <v>5.6071428571428568</v>
      </c>
      <c r="CH42" s="31">
        <f t="shared" si="73"/>
        <v>5.8214285714285712</v>
      </c>
      <c r="CI42" s="10">
        <f t="shared" si="74"/>
        <v>0.21428571428571441</v>
      </c>
      <c r="CJ42" s="11" t="str">
        <f t="shared" si="75"/>
        <v>â</v>
      </c>
      <c r="CK42" s="22" t="s">
        <v>78</v>
      </c>
      <c r="CL42" s="33" t="s">
        <v>78</v>
      </c>
      <c r="CM42" s="22">
        <v>8</v>
      </c>
      <c r="CN42" s="22">
        <v>9</v>
      </c>
      <c r="CO42" s="22">
        <v>8</v>
      </c>
      <c r="CP42" s="22">
        <v>7</v>
      </c>
      <c r="CQ42" s="22">
        <v>6</v>
      </c>
      <c r="CR42" s="22">
        <v>6</v>
      </c>
      <c r="CS42" s="24">
        <f t="shared" si="76"/>
        <v>5.5</v>
      </c>
      <c r="CT42" s="5">
        <f t="shared" si="77"/>
        <v>0</v>
      </c>
      <c r="CU42" s="4" t="str">
        <f t="shared" si="78"/>
        <v>Dem.</v>
      </c>
      <c r="CV42" s="22" t="s">
        <v>78</v>
      </c>
      <c r="CW42" s="33" t="s">
        <v>78</v>
      </c>
      <c r="CX42" s="1">
        <f t="shared" si="79"/>
        <v>6.16</v>
      </c>
      <c r="CY42" s="34">
        <f t="shared" si="80"/>
        <v>3</v>
      </c>
      <c r="CZ42" s="35" t="str">
        <f t="shared" si="81"/>
        <v>Limited</v>
      </c>
      <c r="DA42" s="4">
        <f t="shared" si="82"/>
        <v>6.5</v>
      </c>
      <c r="DB42" s="34">
        <f t="shared" si="83"/>
        <v>2</v>
      </c>
      <c r="DC42" s="35" t="str">
        <f t="shared" si="84"/>
        <v>Defective democracies</v>
      </c>
      <c r="DD42" s="10">
        <f t="shared" si="85"/>
        <v>5.82</v>
      </c>
      <c r="DE42" s="34">
        <f t="shared" si="86"/>
        <v>3</v>
      </c>
      <c r="DF42" s="35" t="str">
        <f t="shared" si="87"/>
        <v>Functional flaws</v>
      </c>
      <c r="DG42" s="15">
        <f t="shared" si="88"/>
        <v>5.78</v>
      </c>
      <c r="DH42" s="34">
        <f t="shared" si="89"/>
        <v>2</v>
      </c>
      <c r="DI42" s="35" t="str">
        <f t="shared" si="90"/>
        <v>Good</v>
      </c>
      <c r="DJ42" s="20">
        <f t="shared" si="91"/>
        <v>5.5</v>
      </c>
      <c r="DK42" s="34">
        <f t="shared" si="92"/>
        <v>3</v>
      </c>
      <c r="DL42" s="35" t="str">
        <f t="shared" si="93"/>
        <v>Moderate</v>
      </c>
    </row>
    <row r="43" spans="1:116">
      <c r="A43" s="27" t="s">
        <v>141</v>
      </c>
      <c r="B43" s="28">
        <v>3</v>
      </c>
      <c r="C43" s="2">
        <f>IF(D43="-","?",RANK(D43,D2:D130,0))</f>
        <v>23</v>
      </c>
      <c r="D43" s="1">
        <f t="shared" si="47"/>
        <v>7.36</v>
      </c>
      <c r="E43" s="4">
        <f t="shared" si="48"/>
        <v>8.3000000000000007</v>
      </c>
      <c r="F43" s="8">
        <f t="shared" si="49"/>
        <v>8</v>
      </c>
      <c r="G43" s="22">
        <v>8</v>
      </c>
      <c r="H43" s="22">
        <v>9</v>
      </c>
      <c r="I43" s="22">
        <v>8</v>
      </c>
      <c r="J43" s="22">
        <v>7</v>
      </c>
      <c r="K43" s="8">
        <f t="shared" si="50"/>
        <v>9</v>
      </c>
      <c r="L43" s="22">
        <v>8</v>
      </c>
      <c r="M43" s="22">
        <v>9</v>
      </c>
      <c r="N43" s="22">
        <v>10</v>
      </c>
      <c r="O43" s="22">
        <v>9</v>
      </c>
      <c r="P43" s="8">
        <f t="shared" si="51"/>
        <v>7.5</v>
      </c>
      <c r="Q43" s="22">
        <v>8</v>
      </c>
      <c r="R43" s="22">
        <v>8</v>
      </c>
      <c r="S43" s="22">
        <v>6</v>
      </c>
      <c r="T43" s="22">
        <v>8</v>
      </c>
      <c r="U43" s="8">
        <f t="shared" si="52"/>
        <v>9</v>
      </c>
      <c r="V43" s="22">
        <v>9</v>
      </c>
      <c r="W43" s="22">
        <v>9</v>
      </c>
      <c r="X43" s="8">
        <f t="shared" si="53"/>
        <v>8</v>
      </c>
      <c r="Y43" s="22">
        <v>8</v>
      </c>
      <c r="Z43" s="22">
        <v>8</v>
      </c>
      <c r="AA43" s="22">
        <v>9</v>
      </c>
      <c r="AB43" s="22">
        <v>7</v>
      </c>
      <c r="AC43" s="10">
        <f t="shared" si="54"/>
        <v>6.4285714285714288</v>
      </c>
      <c r="AD43" s="13">
        <f t="shared" si="55"/>
        <v>5</v>
      </c>
      <c r="AE43" s="22">
        <v>5</v>
      </c>
      <c r="AF43" s="13">
        <f t="shared" si="56"/>
        <v>7</v>
      </c>
      <c r="AG43" s="22">
        <v>7</v>
      </c>
      <c r="AH43" s="22">
        <v>5</v>
      </c>
      <c r="AI43" s="22">
        <v>8</v>
      </c>
      <c r="AJ43" s="22">
        <v>8</v>
      </c>
      <c r="AK43" s="13">
        <f t="shared" si="57"/>
        <v>6</v>
      </c>
      <c r="AL43" s="22">
        <v>5</v>
      </c>
      <c r="AM43" s="22">
        <v>7</v>
      </c>
      <c r="AN43" s="13">
        <f t="shared" si="58"/>
        <v>7.5</v>
      </c>
      <c r="AO43" s="22">
        <v>8</v>
      </c>
      <c r="AP43" s="22">
        <v>7</v>
      </c>
      <c r="AQ43" s="13">
        <f t="shared" si="59"/>
        <v>6</v>
      </c>
      <c r="AR43" s="22">
        <v>5</v>
      </c>
      <c r="AS43" s="22">
        <v>7</v>
      </c>
      <c r="AT43" s="13">
        <f t="shared" si="60"/>
        <v>8</v>
      </c>
      <c r="AU43" s="22">
        <v>8</v>
      </c>
      <c r="AV43" s="13">
        <f t="shared" si="61"/>
        <v>5.5</v>
      </c>
      <c r="AW43" s="22">
        <v>5</v>
      </c>
      <c r="AX43" s="22">
        <v>6</v>
      </c>
      <c r="AY43" s="16">
        <f>IF(AZ43="-","?",RANK(AZ43,AZ2:AZ130,0))</f>
        <v>15</v>
      </c>
      <c r="AZ43" s="15">
        <f t="shared" si="62"/>
        <v>6.64</v>
      </c>
      <c r="BA43" s="20">
        <f t="shared" si="63"/>
        <v>5.208333333333333</v>
      </c>
      <c r="BB43" s="22">
        <v>6</v>
      </c>
      <c r="BC43" s="22">
        <v>4</v>
      </c>
      <c r="BD43" s="22">
        <v>4</v>
      </c>
      <c r="BE43" s="22">
        <v>9</v>
      </c>
      <c r="BF43" s="22">
        <v>5</v>
      </c>
      <c r="BG43" s="25">
        <f t="shared" si="64"/>
        <v>3.25</v>
      </c>
      <c r="BH43" s="18">
        <f t="shared" si="65"/>
        <v>7.4333333333333336</v>
      </c>
      <c r="BI43" s="20">
        <f t="shared" si="66"/>
        <v>7.666666666666667</v>
      </c>
      <c r="BJ43" s="22">
        <v>7</v>
      </c>
      <c r="BK43" s="22">
        <v>8</v>
      </c>
      <c r="BL43" s="22">
        <v>8</v>
      </c>
      <c r="BM43" s="20">
        <f t="shared" si="67"/>
        <v>6</v>
      </c>
      <c r="BN43" s="22">
        <v>5</v>
      </c>
      <c r="BO43" s="22">
        <v>7</v>
      </c>
      <c r="BP43" s="22">
        <v>6</v>
      </c>
      <c r="BQ43" s="20">
        <f t="shared" si="68"/>
        <v>7.4</v>
      </c>
      <c r="BR43" s="22">
        <v>8</v>
      </c>
      <c r="BS43" s="22">
        <v>9</v>
      </c>
      <c r="BT43" s="22">
        <v>7</v>
      </c>
      <c r="BU43" s="22">
        <v>7</v>
      </c>
      <c r="BV43" s="22">
        <v>6</v>
      </c>
      <c r="BW43" s="20">
        <f t="shared" si="69"/>
        <v>8.6666666666666661</v>
      </c>
      <c r="BX43" s="22">
        <v>9</v>
      </c>
      <c r="BY43" s="22">
        <v>9</v>
      </c>
      <c r="BZ43" s="22">
        <v>8</v>
      </c>
      <c r="CA43" s="22" t="s">
        <v>78</v>
      </c>
      <c r="CB43" s="33" t="s">
        <v>78</v>
      </c>
      <c r="CC43" s="31">
        <v>8.25</v>
      </c>
      <c r="CD43" s="31">
        <f t="shared" si="70"/>
        <v>8.3000000000000007</v>
      </c>
      <c r="CE43" s="4">
        <f t="shared" si="71"/>
        <v>5.0000000000000711E-2</v>
      </c>
      <c r="CF43" s="6" t="str">
        <f t="shared" si="72"/>
        <v>â</v>
      </c>
      <c r="CG43" s="31">
        <v>6.5357142857142856</v>
      </c>
      <c r="CH43" s="31">
        <f t="shared" si="73"/>
        <v>6.4285714285714288</v>
      </c>
      <c r="CI43" s="10">
        <f t="shared" si="74"/>
        <v>-0.10714285714285676</v>
      </c>
      <c r="CJ43" s="11" t="str">
        <f t="shared" si="75"/>
        <v>â</v>
      </c>
      <c r="CK43" s="22" t="s">
        <v>78</v>
      </c>
      <c r="CL43" s="33" t="s">
        <v>78</v>
      </c>
      <c r="CM43" s="22">
        <v>8</v>
      </c>
      <c r="CN43" s="22">
        <v>9</v>
      </c>
      <c r="CO43" s="22">
        <v>10</v>
      </c>
      <c r="CP43" s="22">
        <v>9</v>
      </c>
      <c r="CQ43" s="22">
        <v>8</v>
      </c>
      <c r="CR43" s="22">
        <v>8</v>
      </c>
      <c r="CS43" s="24">
        <f t="shared" si="76"/>
        <v>7.5</v>
      </c>
      <c r="CT43" s="5">
        <f t="shared" si="77"/>
        <v>0</v>
      </c>
      <c r="CU43" s="4" t="str">
        <f t="shared" si="78"/>
        <v>Dem.</v>
      </c>
      <c r="CV43" s="22" t="s">
        <v>78</v>
      </c>
      <c r="CW43" s="33" t="s">
        <v>78</v>
      </c>
      <c r="CX43" s="1">
        <f t="shared" si="79"/>
        <v>7.36</v>
      </c>
      <c r="CY43" s="34">
        <f t="shared" si="80"/>
        <v>2</v>
      </c>
      <c r="CZ43" s="35" t="str">
        <f t="shared" si="81"/>
        <v>Advanced</v>
      </c>
      <c r="DA43" s="4">
        <f t="shared" si="82"/>
        <v>8.3000000000000007</v>
      </c>
      <c r="DB43" s="34">
        <f t="shared" si="83"/>
        <v>1</v>
      </c>
      <c r="DC43" s="35" t="str">
        <f t="shared" si="84"/>
        <v>Democracies in consolidation</v>
      </c>
      <c r="DD43" s="10">
        <f t="shared" si="85"/>
        <v>6.43</v>
      </c>
      <c r="DE43" s="34">
        <f t="shared" si="86"/>
        <v>3</v>
      </c>
      <c r="DF43" s="35" t="str">
        <f t="shared" si="87"/>
        <v>Functional flaws</v>
      </c>
      <c r="DG43" s="15">
        <f t="shared" si="88"/>
        <v>6.64</v>
      </c>
      <c r="DH43" s="34">
        <f t="shared" si="89"/>
        <v>2</v>
      </c>
      <c r="DI43" s="35" t="str">
        <f t="shared" si="90"/>
        <v>Good</v>
      </c>
      <c r="DJ43" s="20">
        <f t="shared" si="91"/>
        <v>5.2</v>
      </c>
      <c r="DK43" s="34">
        <f t="shared" si="92"/>
        <v>3</v>
      </c>
      <c r="DL43" s="35" t="str">
        <f t="shared" si="93"/>
        <v>Moderate</v>
      </c>
    </row>
    <row r="44" spans="1:116">
      <c r="A44" s="27" t="s">
        <v>142</v>
      </c>
      <c r="B44" s="28">
        <v>2</v>
      </c>
      <c r="C44" s="2">
        <f>IF(D44="-","?",RANK(D44,D2:D130,0))</f>
        <v>79</v>
      </c>
      <c r="D44" s="1">
        <f t="shared" si="47"/>
        <v>5.15</v>
      </c>
      <c r="E44" s="4">
        <f t="shared" si="48"/>
        <v>5.2</v>
      </c>
      <c r="F44" s="8">
        <f t="shared" si="49"/>
        <v>6.25</v>
      </c>
      <c r="G44" s="22">
        <v>4</v>
      </c>
      <c r="H44" s="22">
        <v>6</v>
      </c>
      <c r="I44" s="22">
        <v>10</v>
      </c>
      <c r="J44" s="22">
        <v>5</v>
      </c>
      <c r="K44" s="8">
        <f t="shared" si="50"/>
        <v>5.25</v>
      </c>
      <c r="L44" s="22">
        <v>6</v>
      </c>
      <c r="M44" s="22">
        <v>5</v>
      </c>
      <c r="N44" s="22">
        <v>5</v>
      </c>
      <c r="O44" s="22">
        <v>5</v>
      </c>
      <c r="P44" s="8">
        <f t="shared" si="51"/>
        <v>5.25</v>
      </c>
      <c r="Q44" s="22">
        <v>6</v>
      </c>
      <c r="R44" s="22">
        <v>5</v>
      </c>
      <c r="S44" s="22">
        <v>5</v>
      </c>
      <c r="T44" s="22">
        <v>5</v>
      </c>
      <c r="U44" s="8">
        <f t="shared" si="52"/>
        <v>5</v>
      </c>
      <c r="V44" s="22">
        <v>5</v>
      </c>
      <c r="W44" s="22">
        <v>5</v>
      </c>
      <c r="X44" s="8">
        <f t="shared" si="53"/>
        <v>4.25</v>
      </c>
      <c r="Y44" s="22">
        <v>4</v>
      </c>
      <c r="Z44" s="22">
        <v>5</v>
      </c>
      <c r="AA44" s="22">
        <v>4</v>
      </c>
      <c r="AB44" s="22">
        <v>4</v>
      </c>
      <c r="AC44" s="10">
        <f t="shared" si="54"/>
        <v>5.1071428571428568</v>
      </c>
      <c r="AD44" s="13">
        <f t="shared" si="55"/>
        <v>3</v>
      </c>
      <c r="AE44" s="22">
        <v>3</v>
      </c>
      <c r="AF44" s="13">
        <f t="shared" si="56"/>
        <v>5.75</v>
      </c>
      <c r="AG44" s="22">
        <v>4</v>
      </c>
      <c r="AH44" s="22">
        <v>4</v>
      </c>
      <c r="AI44" s="22">
        <v>9</v>
      </c>
      <c r="AJ44" s="22">
        <v>6</v>
      </c>
      <c r="AK44" s="13">
        <f t="shared" si="57"/>
        <v>7</v>
      </c>
      <c r="AL44" s="22">
        <v>7</v>
      </c>
      <c r="AM44" s="22">
        <v>7</v>
      </c>
      <c r="AN44" s="13">
        <f t="shared" si="58"/>
        <v>5.5</v>
      </c>
      <c r="AO44" s="22">
        <v>5</v>
      </c>
      <c r="AP44" s="22">
        <v>6</v>
      </c>
      <c r="AQ44" s="13">
        <f t="shared" si="59"/>
        <v>4</v>
      </c>
      <c r="AR44" s="22">
        <v>4</v>
      </c>
      <c r="AS44" s="22">
        <v>4</v>
      </c>
      <c r="AT44" s="13">
        <f t="shared" si="60"/>
        <v>7</v>
      </c>
      <c r="AU44" s="22">
        <v>7</v>
      </c>
      <c r="AV44" s="13">
        <f t="shared" si="61"/>
        <v>3.5</v>
      </c>
      <c r="AW44" s="22">
        <v>3</v>
      </c>
      <c r="AX44" s="22">
        <v>4</v>
      </c>
      <c r="AY44" s="16">
        <f>IF(AZ44="-","?",RANK(AZ44,AZ2:AZ130,0))</f>
        <v>69</v>
      </c>
      <c r="AZ44" s="15">
        <f t="shared" si="62"/>
        <v>4.84</v>
      </c>
      <c r="BA44" s="20">
        <f t="shared" si="63"/>
        <v>6.875</v>
      </c>
      <c r="BB44" s="22">
        <v>7</v>
      </c>
      <c r="BC44" s="22">
        <v>6</v>
      </c>
      <c r="BD44" s="22">
        <v>7</v>
      </c>
      <c r="BE44" s="22">
        <v>7</v>
      </c>
      <c r="BF44" s="22">
        <v>9</v>
      </c>
      <c r="BG44" s="25">
        <f t="shared" si="64"/>
        <v>5.25</v>
      </c>
      <c r="BH44" s="18">
        <f t="shared" si="65"/>
        <v>5.2</v>
      </c>
      <c r="BI44" s="20">
        <f t="shared" si="66"/>
        <v>4.666666666666667</v>
      </c>
      <c r="BJ44" s="22">
        <v>5</v>
      </c>
      <c r="BK44" s="22">
        <v>4</v>
      </c>
      <c r="BL44" s="22">
        <v>5</v>
      </c>
      <c r="BM44" s="20">
        <f t="shared" si="67"/>
        <v>4.333333333333333</v>
      </c>
      <c r="BN44" s="22">
        <v>4</v>
      </c>
      <c r="BO44" s="22">
        <v>5</v>
      </c>
      <c r="BP44" s="22">
        <v>4</v>
      </c>
      <c r="BQ44" s="20">
        <f t="shared" si="68"/>
        <v>4.8</v>
      </c>
      <c r="BR44" s="22">
        <v>6</v>
      </c>
      <c r="BS44" s="22">
        <v>4</v>
      </c>
      <c r="BT44" s="22">
        <v>4</v>
      </c>
      <c r="BU44" s="22">
        <v>5</v>
      </c>
      <c r="BV44" s="22">
        <v>5</v>
      </c>
      <c r="BW44" s="20">
        <f t="shared" si="69"/>
        <v>7</v>
      </c>
      <c r="BX44" s="22">
        <v>7</v>
      </c>
      <c r="BY44" s="22">
        <v>6</v>
      </c>
      <c r="BZ44" s="22">
        <v>8</v>
      </c>
      <c r="CA44" s="22" t="s">
        <v>78</v>
      </c>
      <c r="CB44" s="33" t="s">
        <v>78</v>
      </c>
      <c r="CC44" s="31">
        <v>5.55</v>
      </c>
      <c r="CD44" s="31">
        <f t="shared" si="70"/>
        <v>5.2</v>
      </c>
      <c r="CE44" s="4">
        <f t="shared" si="71"/>
        <v>-0.34999999999999964</v>
      </c>
      <c r="CF44" s="6" t="str">
        <f t="shared" si="72"/>
        <v>â</v>
      </c>
      <c r="CG44" s="31">
        <v>5.1785714285714279</v>
      </c>
      <c r="CH44" s="31">
        <f t="shared" si="73"/>
        <v>5.1071428571428568</v>
      </c>
      <c r="CI44" s="10">
        <f t="shared" si="74"/>
        <v>-7.1428571428571175E-2</v>
      </c>
      <c r="CJ44" s="11" t="str">
        <f t="shared" si="75"/>
        <v>â</v>
      </c>
      <c r="CK44" s="22" t="s">
        <v>78</v>
      </c>
      <c r="CL44" s="33" t="s">
        <v>78</v>
      </c>
      <c r="CM44" s="22">
        <v>6</v>
      </c>
      <c r="CN44" s="22">
        <v>5</v>
      </c>
      <c r="CO44" s="22">
        <v>5</v>
      </c>
      <c r="CP44" s="22">
        <v>5</v>
      </c>
      <c r="CQ44" s="22">
        <v>6</v>
      </c>
      <c r="CR44" s="22">
        <v>5</v>
      </c>
      <c r="CS44" s="24">
        <f t="shared" si="76"/>
        <v>4.5</v>
      </c>
      <c r="CT44" s="5">
        <f t="shared" si="77"/>
        <v>0</v>
      </c>
      <c r="CU44" s="4" t="str">
        <f t="shared" si="78"/>
        <v>Dem.</v>
      </c>
      <c r="CV44" s="22" t="s">
        <v>78</v>
      </c>
      <c r="CW44" s="33" t="s">
        <v>78</v>
      </c>
      <c r="CX44" s="1">
        <f t="shared" si="79"/>
        <v>5.15</v>
      </c>
      <c r="CY44" s="34">
        <f t="shared" si="80"/>
        <v>4</v>
      </c>
      <c r="CZ44" s="35" t="str">
        <f t="shared" si="81"/>
        <v>Very limited</v>
      </c>
      <c r="DA44" s="4">
        <f t="shared" si="82"/>
        <v>5.2</v>
      </c>
      <c r="DB44" s="34">
        <f t="shared" si="83"/>
        <v>3</v>
      </c>
      <c r="DC44" s="35" t="str">
        <f t="shared" si="84"/>
        <v>Highly defective democracies</v>
      </c>
      <c r="DD44" s="10">
        <f t="shared" si="85"/>
        <v>5.1100000000000003</v>
      </c>
      <c r="DE44" s="34">
        <f t="shared" si="86"/>
        <v>3</v>
      </c>
      <c r="DF44" s="35" t="str">
        <f t="shared" si="87"/>
        <v>Functional flaws</v>
      </c>
      <c r="DG44" s="15">
        <f t="shared" si="88"/>
        <v>4.84</v>
      </c>
      <c r="DH44" s="34">
        <f t="shared" si="89"/>
        <v>3</v>
      </c>
      <c r="DI44" s="35" t="str">
        <f t="shared" si="90"/>
        <v>Moderate</v>
      </c>
      <c r="DJ44" s="20">
        <f t="shared" si="91"/>
        <v>6.9</v>
      </c>
      <c r="DK44" s="34">
        <f t="shared" si="92"/>
        <v>2</v>
      </c>
      <c r="DL44" s="35" t="str">
        <f t="shared" si="93"/>
        <v>Substantial</v>
      </c>
    </row>
    <row r="45" spans="1:116">
      <c r="A45" s="27" t="s">
        <v>143</v>
      </c>
      <c r="B45" s="28">
        <v>3</v>
      </c>
      <c r="C45" s="2">
        <f>IF(D45="-","?",RANK(D45,D2:D130,0))</f>
        <v>91</v>
      </c>
      <c r="D45" s="1">
        <f t="shared" si="47"/>
        <v>4.66</v>
      </c>
      <c r="E45" s="4">
        <f t="shared" si="48"/>
        <v>5.0999999999999996</v>
      </c>
      <c r="F45" s="8">
        <f t="shared" si="49"/>
        <v>7.5</v>
      </c>
      <c r="G45" s="22">
        <v>8</v>
      </c>
      <c r="H45" s="22">
        <v>8</v>
      </c>
      <c r="I45" s="22">
        <v>9</v>
      </c>
      <c r="J45" s="22">
        <v>5</v>
      </c>
      <c r="K45" s="8">
        <f t="shared" si="50"/>
        <v>5.25</v>
      </c>
      <c r="L45" s="22">
        <v>5</v>
      </c>
      <c r="M45" s="22">
        <v>3</v>
      </c>
      <c r="N45" s="22">
        <v>6</v>
      </c>
      <c r="O45" s="22">
        <v>7</v>
      </c>
      <c r="P45" s="8">
        <f t="shared" si="51"/>
        <v>4.75</v>
      </c>
      <c r="Q45" s="22">
        <v>4</v>
      </c>
      <c r="R45" s="22">
        <v>5</v>
      </c>
      <c r="S45" s="22">
        <v>5</v>
      </c>
      <c r="T45" s="22">
        <v>5</v>
      </c>
      <c r="U45" s="8">
        <f t="shared" si="52"/>
        <v>3</v>
      </c>
      <c r="V45" s="22">
        <v>3</v>
      </c>
      <c r="W45" s="22">
        <v>3</v>
      </c>
      <c r="X45" s="8">
        <f t="shared" si="53"/>
        <v>5</v>
      </c>
      <c r="Y45" s="22">
        <v>4</v>
      </c>
      <c r="Z45" s="22">
        <v>6</v>
      </c>
      <c r="AA45" s="22" t="s">
        <v>100</v>
      </c>
      <c r="AB45" s="22">
        <v>5</v>
      </c>
      <c r="AC45" s="10">
        <f t="shared" si="54"/>
        <v>4.2142857142857144</v>
      </c>
      <c r="AD45" s="13">
        <f t="shared" si="55"/>
        <v>1</v>
      </c>
      <c r="AE45" s="22">
        <v>1</v>
      </c>
      <c r="AF45" s="13">
        <f t="shared" si="56"/>
        <v>5</v>
      </c>
      <c r="AG45" s="22">
        <v>4</v>
      </c>
      <c r="AH45" s="22">
        <v>5</v>
      </c>
      <c r="AI45" s="22">
        <v>6</v>
      </c>
      <c r="AJ45" s="22">
        <v>5</v>
      </c>
      <c r="AK45" s="13">
        <f t="shared" si="57"/>
        <v>6</v>
      </c>
      <c r="AL45" s="22">
        <v>5</v>
      </c>
      <c r="AM45" s="22">
        <v>7</v>
      </c>
      <c r="AN45" s="13">
        <f t="shared" si="58"/>
        <v>5.5</v>
      </c>
      <c r="AO45" s="22">
        <v>5</v>
      </c>
      <c r="AP45" s="22">
        <v>6</v>
      </c>
      <c r="AQ45" s="13">
        <f t="shared" si="59"/>
        <v>4</v>
      </c>
      <c r="AR45" s="22">
        <v>3</v>
      </c>
      <c r="AS45" s="22">
        <v>5</v>
      </c>
      <c r="AT45" s="13">
        <f t="shared" si="60"/>
        <v>4</v>
      </c>
      <c r="AU45" s="22">
        <v>4</v>
      </c>
      <c r="AV45" s="13">
        <f t="shared" si="61"/>
        <v>4</v>
      </c>
      <c r="AW45" s="22">
        <v>5</v>
      </c>
      <c r="AX45" s="22">
        <v>3</v>
      </c>
      <c r="AY45" s="16">
        <f>IF(AZ45="-","?",RANK(AZ45,AZ2:AZ130,0))</f>
        <v>59</v>
      </c>
      <c r="AZ45" s="15">
        <f t="shared" si="62"/>
        <v>5.13</v>
      </c>
      <c r="BA45" s="20">
        <f t="shared" si="63"/>
        <v>7.479166666666667</v>
      </c>
      <c r="BB45" s="22">
        <v>8</v>
      </c>
      <c r="BC45" s="22">
        <v>6</v>
      </c>
      <c r="BD45" s="22">
        <v>7</v>
      </c>
      <c r="BE45" s="22">
        <v>9</v>
      </c>
      <c r="BF45" s="22">
        <v>10</v>
      </c>
      <c r="BG45" s="25">
        <f t="shared" si="64"/>
        <v>4.875</v>
      </c>
      <c r="BH45" s="18">
        <f t="shared" si="65"/>
        <v>5.4333333333333336</v>
      </c>
      <c r="BI45" s="20">
        <f t="shared" si="66"/>
        <v>4.333333333333333</v>
      </c>
      <c r="BJ45" s="22">
        <v>5</v>
      </c>
      <c r="BK45" s="22">
        <v>4</v>
      </c>
      <c r="BL45" s="22">
        <v>4</v>
      </c>
      <c r="BM45" s="20">
        <f t="shared" si="67"/>
        <v>5.333333333333333</v>
      </c>
      <c r="BN45" s="22">
        <v>5</v>
      </c>
      <c r="BO45" s="22">
        <v>6</v>
      </c>
      <c r="BP45" s="22">
        <v>5</v>
      </c>
      <c r="BQ45" s="20">
        <f t="shared" si="68"/>
        <v>5.4</v>
      </c>
      <c r="BR45" s="22">
        <v>5</v>
      </c>
      <c r="BS45" s="22">
        <v>6</v>
      </c>
      <c r="BT45" s="22">
        <v>5</v>
      </c>
      <c r="BU45" s="22">
        <v>6</v>
      </c>
      <c r="BV45" s="22">
        <v>5</v>
      </c>
      <c r="BW45" s="20">
        <f t="shared" si="69"/>
        <v>6.666666666666667</v>
      </c>
      <c r="BX45" s="22">
        <v>7</v>
      </c>
      <c r="BY45" s="22">
        <v>6</v>
      </c>
      <c r="BZ45" s="22">
        <v>7</v>
      </c>
      <c r="CA45" s="22" t="s">
        <v>78</v>
      </c>
      <c r="CB45" s="33" t="s">
        <v>78</v>
      </c>
      <c r="CC45" s="31">
        <v>5.6333333333333329</v>
      </c>
      <c r="CD45" s="31">
        <f t="shared" si="70"/>
        <v>5.0999999999999996</v>
      </c>
      <c r="CE45" s="4">
        <f t="shared" si="71"/>
        <v>-0.53333333333333321</v>
      </c>
      <c r="CF45" s="6" t="str">
        <f t="shared" si="72"/>
        <v>è</v>
      </c>
      <c r="CG45" s="31">
        <v>3.464285714285714</v>
      </c>
      <c r="CH45" s="31">
        <f t="shared" si="73"/>
        <v>4.2142857142857144</v>
      </c>
      <c r="CI45" s="10">
        <f t="shared" si="74"/>
        <v>0.75000000000000044</v>
      </c>
      <c r="CJ45" s="11" t="str">
        <f t="shared" si="75"/>
        <v>æ</v>
      </c>
      <c r="CK45" s="22" t="s">
        <v>78</v>
      </c>
      <c r="CL45" s="33" t="s">
        <v>78</v>
      </c>
      <c r="CM45" s="23">
        <v>5</v>
      </c>
      <c r="CN45" s="22">
        <v>3</v>
      </c>
      <c r="CO45" s="22">
        <v>6</v>
      </c>
      <c r="CP45" s="22">
        <v>7</v>
      </c>
      <c r="CQ45" s="22">
        <v>4</v>
      </c>
      <c r="CR45" s="22">
        <v>5</v>
      </c>
      <c r="CS45" s="24">
        <f t="shared" si="76"/>
        <v>6.5</v>
      </c>
      <c r="CT45" s="5">
        <f t="shared" si="77"/>
        <v>1</v>
      </c>
      <c r="CU45" s="4" t="str">
        <f t="shared" si="78"/>
        <v>Aut.</v>
      </c>
      <c r="CV45" s="22" t="s">
        <v>78</v>
      </c>
      <c r="CW45" s="33" t="s">
        <v>78</v>
      </c>
      <c r="CX45" s="1">
        <f t="shared" si="79"/>
        <v>4.66</v>
      </c>
      <c r="CY45" s="34">
        <f t="shared" si="80"/>
        <v>4</v>
      </c>
      <c r="CZ45" s="35" t="str">
        <f t="shared" si="81"/>
        <v>Very limited</v>
      </c>
      <c r="DA45" s="4">
        <f t="shared" si="82"/>
        <v>5.0999999999999996</v>
      </c>
      <c r="DB45" s="34">
        <f t="shared" si="83"/>
        <v>4</v>
      </c>
      <c r="DC45" s="35" t="str">
        <f t="shared" si="84"/>
        <v>Moderate autocracies</v>
      </c>
      <c r="DD45" s="10">
        <f t="shared" si="85"/>
        <v>4.21</v>
      </c>
      <c r="DE45" s="34">
        <f t="shared" si="86"/>
        <v>4</v>
      </c>
      <c r="DF45" s="35" t="str">
        <f t="shared" si="87"/>
        <v>Poorly functioning</v>
      </c>
      <c r="DG45" s="15">
        <f t="shared" si="88"/>
        <v>5.13</v>
      </c>
      <c r="DH45" s="34">
        <f t="shared" si="89"/>
        <v>3</v>
      </c>
      <c r="DI45" s="35" t="str">
        <f t="shared" si="90"/>
        <v>Moderate</v>
      </c>
      <c r="DJ45" s="20">
        <f t="shared" si="91"/>
        <v>7.5</v>
      </c>
      <c r="DK45" s="34">
        <f t="shared" si="92"/>
        <v>2</v>
      </c>
      <c r="DL45" s="35" t="str">
        <f t="shared" si="93"/>
        <v>Substantial</v>
      </c>
    </row>
    <row r="46" spans="1:116">
      <c r="A46" s="27" t="s">
        <v>144</v>
      </c>
      <c r="B46" s="28">
        <v>2</v>
      </c>
      <c r="C46" s="2">
        <f>IF(D46="-","?",RANK(D46,D2:D130,0))</f>
        <v>114</v>
      </c>
      <c r="D46" s="1">
        <f t="shared" si="47"/>
        <v>3.58</v>
      </c>
      <c r="E46" s="4">
        <f t="shared" si="48"/>
        <v>3.9166666666666665</v>
      </c>
      <c r="F46" s="8">
        <f t="shared" si="49"/>
        <v>5</v>
      </c>
      <c r="G46" s="22">
        <v>2</v>
      </c>
      <c r="H46" s="22">
        <v>7</v>
      </c>
      <c r="I46" s="22">
        <v>9</v>
      </c>
      <c r="J46" s="22">
        <v>2</v>
      </c>
      <c r="K46" s="8">
        <f t="shared" si="50"/>
        <v>5</v>
      </c>
      <c r="L46" s="22">
        <v>5</v>
      </c>
      <c r="M46" s="22">
        <v>2</v>
      </c>
      <c r="N46" s="22">
        <v>7</v>
      </c>
      <c r="O46" s="22">
        <v>6</v>
      </c>
      <c r="P46" s="8">
        <f t="shared" si="51"/>
        <v>3.75</v>
      </c>
      <c r="Q46" s="22">
        <v>4</v>
      </c>
      <c r="R46" s="22">
        <v>3</v>
      </c>
      <c r="S46" s="22">
        <v>3</v>
      </c>
      <c r="T46" s="22">
        <v>5</v>
      </c>
      <c r="U46" s="8">
        <f t="shared" si="52"/>
        <v>2.5</v>
      </c>
      <c r="V46" s="22">
        <v>3</v>
      </c>
      <c r="W46" s="22">
        <v>2</v>
      </c>
      <c r="X46" s="8">
        <f t="shared" si="53"/>
        <v>3.3333333333333335</v>
      </c>
      <c r="Y46" s="22">
        <v>3</v>
      </c>
      <c r="Z46" s="22">
        <v>3</v>
      </c>
      <c r="AA46" s="22" t="s">
        <v>100</v>
      </c>
      <c r="AB46" s="22">
        <v>4</v>
      </c>
      <c r="AC46" s="10">
        <f t="shared" si="54"/>
        <v>3.25</v>
      </c>
      <c r="AD46" s="13">
        <f t="shared" si="55"/>
        <v>1</v>
      </c>
      <c r="AE46" s="22">
        <v>1</v>
      </c>
      <c r="AF46" s="13">
        <f t="shared" si="56"/>
        <v>3.75</v>
      </c>
      <c r="AG46" s="22">
        <v>3</v>
      </c>
      <c r="AH46" s="22">
        <v>2</v>
      </c>
      <c r="AI46" s="22">
        <v>6</v>
      </c>
      <c r="AJ46" s="22">
        <v>4</v>
      </c>
      <c r="AK46" s="13">
        <f t="shared" si="57"/>
        <v>5</v>
      </c>
      <c r="AL46" s="22">
        <v>6</v>
      </c>
      <c r="AM46" s="22">
        <v>4</v>
      </c>
      <c r="AN46" s="13">
        <f t="shared" si="58"/>
        <v>4.5</v>
      </c>
      <c r="AO46" s="22">
        <v>4</v>
      </c>
      <c r="AP46" s="22">
        <v>5</v>
      </c>
      <c r="AQ46" s="13">
        <f t="shared" si="59"/>
        <v>3</v>
      </c>
      <c r="AR46" s="22">
        <v>3</v>
      </c>
      <c r="AS46" s="22">
        <v>3</v>
      </c>
      <c r="AT46" s="13">
        <f t="shared" si="60"/>
        <v>3</v>
      </c>
      <c r="AU46" s="22">
        <v>3</v>
      </c>
      <c r="AV46" s="13">
        <f t="shared" si="61"/>
        <v>2.5</v>
      </c>
      <c r="AW46" s="22">
        <v>3</v>
      </c>
      <c r="AX46" s="22">
        <v>2</v>
      </c>
      <c r="AY46" s="16">
        <f>IF(AZ46="-","?",RANK(AZ46,AZ2:AZ130,0))</f>
        <v>111</v>
      </c>
      <c r="AZ46" s="15">
        <f t="shared" si="62"/>
        <v>3.53</v>
      </c>
      <c r="BA46" s="20">
        <f t="shared" si="63"/>
        <v>8.1041666666666661</v>
      </c>
      <c r="BB46" s="22">
        <v>9</v>
      </c>
      <c r="BC46" s="22">
        <v>8</v>
      </c>
      <c r="BD46" s="22">
        <v>7</v>
      </c>
      <c r="BE46" s="22">
        <v>9</v>
      </c>
      <c r="BF46" s="22">
        <v>9</v>
      </c>
      <c r="BG46" s="25">
        <f t="shared" si="64"/>
        <v>6.625</v>
      </c>
      <c r="BH46" s="18">
        <f t="shared" si="65"/>
        <v>3.6833333333333336</v>
      </c>
      <c r="BI46" s="20">
        <f t="shared" si="66"/>
        <v>2.6666666666666665</v>
      </c>
      <c r="BJ46" s="22">
        <v>3</v>
      </c>
      <c r="BK46" s="22">
        <v>2</v>
      </c>
      <c r="BL46" s="22">
        <v>3</v>
      </c>
      <c r="BM46" s="20">
        <f t="shared" si="67"/>
        <v>3</v>
      </c>
      <c r="BN46" s="22">
        <v>3</v>
      </c>
      <c r="BO46" s="22">
        <v>3</v>
      </c>
      <c r="BP46" s="22">
        <v>3</v>
      </c>
      <c r="BQ46" s="20">
        <f t="shared" si="68"/>
        <v>4.4000000000000004</v>
      </c>
      <c r="BR46" s="22">
        <v>5</v>
      </c>
      <c r="BS46" s="22">
        <v>5</v>
      </c>
      <c r="BT46" s="22">
        <v>4</v>
      </c>
      <c r="BU46" s="22">
        <v>4</v>
      </c>
      <c r="BV46" s="22">
        <v>4</v>
      </c>
      <c r="BW46" s="20">
        <f t="shared" si="69"/>
        <v>4.666666666666667</v>
      </c>
      <c r="BX46" s="22">
        <v>4</v>
      </c>
      <c r="BY46" s="22">
        <v>4</v>
      </c>
      <c r="BZ46" s="22">
        <v>6</v>
      </c>
      <c r="CA46" s="22" t="s">
        <v>78</v>
      </c>
      <c r="CB46" s="33" t="s">
        <v>78</v>
      </c>
      <c r="CC46" s="31">
        <v>3.666666666666667</v>
      </c>
      <c r="CD46" s="31">
        <f t="shared" si="70"/>
        <v>3.9166666666666665</v>
      </c>
      <c r="CE46" s="4">
        <f t="shared" si="71"/>
        <v>0.24999999999999956</v>
      </c>
      <c r="CF46" s="6" t="str">
        <f t="shared" si="72"/>
        <v>â</v>
      </c>
      <c r="CG46" s="31">
        <v>3.1428571428571423</v>
      </c>
      <c r="CH46" s="31">
        <f t="shared" si="73"/>
        <v>3.25</v>
      </c>
      <c r="CI46" s="10">
        <f t="shared" si="74"/>
        <v>0.10714285714285765</v>
      </c>
      <c r="CJ46" s="11" t="str">
        <f t="shared" si="75"/>
        <v>â</v>
      </c>
      <c r="CK46" s="22" t="s">
        <v>78</v>
      </c>
      <c r="CL46" s="33" t="s">
        <v>78</v>
      </c>
      <c r="CM46" s="23">
        <v>5</v>
      </c>
      <c r="CN46" s="23">
        <v>2</v>
      </c>
      <c r="CO46" s="22">
        <v>7</v>
      </c>
      <c r="CP46" s="22">
        <v>6</v>
      </c>
      <c r="CQ46" s="22">
        <v>4</v>
      </c>
      <c r="CR46" s="22">
        <v>5</v>
      </c>
      <c r="CS46" s="23">
        <f t="shared" si="76"/>
        <v>2</v>
      </c>
      <c r="CT46" s="5">
        <f t="shared" si="77"/>
        <v>3</v>
      </c>
      <c r="CU46" s="4" t="str">
        <f t="shared" si="78"/>
        <v>Aut.</v>
      </c>
      <c r="CV46" s="22" t="s">
        <v>78</v>
      </c>
      <c r="CW46" s="33" t="s">
        <v>78</v>
      </c>
      <c r="CX46" s="1">
        <f t="shared" si="79"/>
        <v>3.58</v>
      </c>
      <c r="CY46" s="34">
        <f t="shared" si="80"/>
        <v>5</v>
      </c>
      <c r="CZ46" s="35" t="str">
        <f t="shared" si="81"/>
        <v>Failed</v>
      </c>
      <c r="DA46" s="4">
        <f t="shared" si="82"/>
        <v>3.92</v>
      </c>
      <c r="DB46" s="34">
        <f t="shared" si="83"/>
        <v>5</v>
      </c>
      <c r="DC46" s="35" t="str">
        <f t="shared" si="84"/>
        <v>Hard-line autocracies</v>
      </c>
      <c r="DD46" s="10">
        <f t="shared" si="85"/>
        <v>3.25</v>
      </c>
      <c r="DE46" s="34">
        <f t="shared" si="86"/>
        <v>4</v>
      </c>
      <c r="DF46" s="35" t="str">
        <f t="shared" si="87"/>
        <v>Poorly functioning</v>
      </c>
      <c r="DG46" s="15">
        <f t="shared" si="88"/>
        <v>3.53</v>
      </c>
      <c r="DH46" s="34">
        <f t="shared" si="89"/>
        <v>4</v>
      </c>
      <c r="DI46" s="35" t="str">
        <f t="shared" si="90"/>
        <v>Weak</v>
      </c>
      <c r="DJ46" s="20">
        <f t="shared" si="91"/>
        <v>8.1</v>
      </c>
      <c r="DK46" s="34">
        <f t="shared" si="92"/>
        <v>2</v>
      </c>
      <c r="DL46" s="35" t="str">
        <f t="shared" si="93"/>
        <v>Substantial</v>
      </c>
    </row>
    <row r="47" spans="1:116">
      <c r="A47" s="27" t="s">
        <v>145</v>
      </c>
      <c r="B47" s="28">
        <v>2</v>
      </c>
      <c r="C47" s="2">
        <f>IF(D47="-","?",RANK(D47,D2:D130,0))</f>
        <v>55</v>
      </c>
      <c r="D47" s="1">
        <f t="shared" si="47"/>
        <v>5.95</v>
      </c>
      <c r="E47" s="4">
        <f t="shared" si="48"/>
        <v>6.65</v>
      </c>
      <c r="F47" s="8">
        <f t="shared" si="49"/>
        <v>7.5</v>
      </c>
      <c r="G47" s="22">
        <v>6</v>
      </c>
      <c r="H47" s="22">
        <v>9</v>
      </c>
      <c r="I47" s="22">
        <v>9</v>
      </c>
      <c r="J47" s="22">
        <v>6</v>
      </c>
      <c r="K47" s="8">
        <f t="shared" si="50"/>
        <v>7</v>
      </c>
      <c r="L47" s="22">
        <v>7</v>
      </c>
      <c r="M47" s="22">
        <v>7</v>
      </c>
      <c r="N47" s="22">
        <v>8</v>
      </c>
      <c r="O47" s="22">
        <v>6</v>
      </c>
      <c r="P47" s="8">
        <f t="shared" si="51"/>
        <v>5.75</v>
      </c>
      <c r="Q47" s="22">
        <v>6</v>
      </c>
      <c r="R47" s="22">
        <v>6</v>
      </c>
      <c r="S47" s="22">
        <v>5</v>
      </c>
      <c r="T47" s="22">
        <v>6</v>
      </c>
      <c r="U47" s="8">
        <f t="shared" si="52"/>
        <v>7</v>
      </c>
      <c r="V47" s="22">
        <v>7</v>
      </c>
      <c r="W47" s="22">
        <v>7</v>
      </c>
      <c r="X47" s="8">
        <f t="shared" si="53"/>
        <v>6</v>
      </c>
      <c r="Y47" s="22">
        <v>7</v>
      </c>
      <c r="Z47" s="22">
        <v>6</v>
      </c>
      <c r="AA47" s="22">
        <v>5</v>
      </c>
      <c r="AB47" s="22">
        <v>6</v>
      </c>
      <c r="AC47" s="10">
        <f t="shared" si="54"/>
        <v>5.25</v>
      </c>
      <c r="AD47" s="13">
        <f t="shared" si="55"/>
        <v>3</v>
      </c>
      <c r="AE47" s="22">
        <v>3</v>
      </c>
      <c r="AF47" s="13">
        <f t="shared" si="56"/>
        <v>6.75</v>
      </c>
      <c r="AG47" s="22">
        <v>5</v>
      </c>
      <c r="AH47" s="22">
        <v>7</v>
      </c>
      <c r="AI47" s="22">
        <v>8</v>
      </c>
      <c r="AJ47" s="22">
        <v>7</v>
      </c>
      <c r="AK47" s="13">
        <f t="shared" si="57"/>
        <v>7</v>
      </c>
      <c r="AL47" s="22">
        <v>8</v>
      </c>
      <c r="AM47" s="22">
        <v>6</v>
      </c>
      <c r="AN47" s="13">
        <f t="shared" si="58"/>
        <v>6.5</v>
      </c>
      <c r="AO47" s="22">
        <v>6</v>
      </c>
      <c r="AP47" s="22">
        <v>7</v>
      </c>
      <c r="AQ47" s="13">
        <f t="shared" si="59"/>
        <v>4</v>
      </c>
      <c r="AR47" s="22">
        <v>4</v>
      </c>
      <c r="AS47" s="22">
        <v>4</v>
      </c>
      <c r="AT47" s="13">
        <f t="shared" si="60"/>
        <v>6</v>
      </c>
      <c r="AU47" s="22">
        <v>6</v>
      </c>
      <c r="AV47" s="13">
        <f t="shared" si="61"/>
        <v>3.5</v>
      </c>
      <c r="AW47" s="22">
        <v>4</v>
      </c>
      <c r="AX47" s="22">
        <v>3</v>
      </c>
      <c r="AY47" s="16">
        <f>IF(AZ47="-","?",RANK(AZ47,AZ2:AZ130,0))</f>
        <v>47</v>
      </c>
      <c r="AZ47" s="15">
        <f t="shared" si="62"/>
        <v>5.52</v>
      </c>
      <c r="BA47" s="20">
        <f t="shared" si="63"/>
        <v>5.729166666666667</v>
      </c>
      <c r="BB47" s="22">
        <v>7</v>
      </c>
      <c r="BC47" s="22">
        <v>6</v>
      </c>
      <c r="BD47" s="22">
        <v>4</v>
      </c>
      <c r="BE47" s="22">
        <v>8</v>
      </c>
      <c r="BF47" s="22">
        <v>5</v>
      </c>
      <c r="BG47" s="25">
        <f t="shared" si="64"/>
        <v>4.375</v>
      </c>
      <c r="BH47" s="18">
        <f t="shared" si="65"/>
        <v>6.1000000000000005</v>
      </c>
      <c r="BI47" s="20">
        <f t="shared" si="66"/>
        <v>6</v>
      </c>
      <c r="BJ47" s="22">
        <v>7</v>
      </c>
      <c r="BK47" s="22">
        <v>5</v>
      </c>
      <c r="BL47" s="22">
        <v>6</v>
      </c>
      <c r="BM47" s="20">
        <f t="shared" si="67"/>
        <v>4.333333333333333</v>
      </c>
      <c r="BN47" s="22">
        <v>4</v>
      </c>
      <c r="BO47" s="22">
        <v>6</v>
      </c>
      <c r="BP47" s="22">
        <v>3</v>
      </c>
      <c r="BQ47" s="20">
        <f t="shared" si="68"/>
        <v>6.4</v>
      </c>
      <c r="BR47" s="22">
        <v>7</v>
      </c>
      <c r="BS47" s="22">
        <v>6</v>
      </c>
      <c r="BT47" s="22">
        <v>7</v>
      </c>
      <c r="BU47" s="22">
        <v>6</v>
      </c>
      <c r="BV47" s="22">
        <v>6</v>
      </c>
      <c r="BW47" s="20">
        <f t="shared" si="69"/>
        <v>7.666666666666667</v>
      </c>
      <c r="BX47" s="22">
        <v>8</v>
      </c>
      <c r="BY47" s="22">
        <v>7</v>
      </c>
      <c r="BZ47" s="22">
        <v>8</v>
      </c>
      <c r="CA47" s="22" t="s">
        <v>78</v>
      </c>
      <c r="CB47" s="33" t="s">
        <v>78</v>
      </c>
      <c r="CC47" s="31">
        <v>6.4</v>
      </c>
      <c r="CD47" s="31">
        <f t="shared" si="70"/>
        <v>6.65</v>
      </c>
      <c r="CE47" s="4">
        <f t="shared" si="71"/>
        <v>0.25</v>
      </c>
      <c r="CF47" s="6" t="str">
        <f t="shared" si="72"/>
        <v>â</v>
      </c>
      <c r="CG47" s="31">
        <v>5.5357142857142856</v>
      </c>
      <c r="CH47" s="31">
        <f t="shared" si="73"/>
        <v>5.25</v>
      </c>
      <c r="CI47" s="10">
        <f t="shared" si="74"/>
        <v>-0.28571428571428559</v>
      </c>
      <c r="CJ47" s="11" t="str">
        <f t="shared" si="75"/>
        <v>â</v>
      </c>
      <c r="CK47" s="22" t="s">
        <v>78</v>
      </c>
      <c r="CL47" s="33" t="s">
        <v>78</v>
      </c>
      <c r="CM47" s="22">
        <v>7</v>
      </c>
      <c r="CN47" s="22">
        <v>7</v>
      </c>
      <c r="CO47" s="22">
        <v>8</v>
      </c>
      <c r="CP47" s="22">
        <v>6</v>
      </c>
      <c r="CQ47" s="22">
        <v>6</v>
      </c>
      <c r="CR47" s="22">
        <v>6</v>
      </c>
      <c r="CS47" s="24">
        <f t="shared" si="76"/>
        <v>6</v>
      </c>
      <c r="CT47" s="5">
        <f t="shared" si="77"/>
        <v>0</v>
      </c>
      <c r="CU47" s="4" t="str">
        <f t="shared" si="78"/>
        <v>Dem.</v>
      </c>
      <c r="CV47" s="22" t="s">
        <v>78</v>
      </c>
      <c r="CW47" s="33" t="s">
        <v>78</v>
      </c>
      <c r="CX47" s="1">
        <f t="shared" si="79"/>
        <v>5.95</v>
      </c>
      <c r="CY47" s="34">
        <f t="shared" si="80"/>
        <v>3</v>
      </c>
      <c r="CZ47" s="35" t="str">
        <f t="shared" si="81"/>
        <v>Limited</v>
      </c>
      <c r="DA47" s="4">
        <f t="shared" si="82"/>
        <v>6.65</v>
      </c>
      <c r="DB47" s="34">
        <f t="shared" si="83"/>
        <v>2</v>
      </c>
      <c r="DC47" s="35" t="str">
        <f t="shared" si="84"/>
        <v>Defective democracies</v>
      </c>
      <c r="DD47" s="10">
        <f t="shared" si="85"/>
        <v>5.25</v>
      </c>
      <c r="DE47" s="34">
        <f t="shared" si="86"/>
        <v>3</v>
      </c>
      <c r="DF47" s="35" t="str">
        <f t="shared" si="87"/>
        <v>Functional flaws</v>
      </c>
      <c r="DG47" s="15">
        <f t="shared" si="88"/>
        <v>5.52</v>
      </c>
      <c r="DH47" s="34">
        <f t="shared" si="89"/>
        <v>3</v>
      </c>
      <c r="DI47" s="35" t="str">
        <f t="shared" si="90"/>
        <v>Moderate</v>
      </c>
      <c r="DJ47" s="20">
        <f t="shared" si="91"/>
        <v>5.7</v>
      </c>
      <c r="DK47" s="34">
        <f t="shared" si="92"/>
        <v>3</v>
      </c>
      <c r="DL47" s="35" t="str">
        <f t="shared" si="93"/>
        <v>Moderate</v>
      </c>
    </row>
    <row r="48" spans="1:116">
      <c r="A48" s="27" t="s">
        <v>146</v>
      </c>
      <c r="B48" s="28">
        <v>1</v>
      </c>
      <c r="C48" s="2">
        <f>IF(D48="-","?",RANK(D48,D2:D130,0))</f>
        <v>16</v>
      </c>
      <c r="D48" s="1">
        <f t="shared" si="47"/>
        <v>8.0500000000000007</v>
      </c>
      <c r="E48" s="4">
        <f t="shared" si="48"/>
        <v>7.95</v>
      </c>
      <c r="F48" s="8">
        <f t="shared" si="49"/>
        <v>9.5</v>
      </c>
      <c r="G48" s="22">
        <v>10</v>
      </c>
      <c r="H48" s="22">
        <v>9</v>
      </c>
      <c r="I48" s="22">
        <v>9</v>
      </c>
      <c r="J48" s="22">
        <v>10</v>
      </c>
      <c r="K48" s="8">
        <f t="shared" si="50"/>
        <v>8.75</v>
      </c>
      <c r="L48" s="22">
        <v>9</v>
      </c>
      <c r="M48" s="22">
        <v>10</v>
      </c>
      <c r="N48" s="22">
        <v>9</v>
      </c>
      <c r="O48" s="22">
        <v>7</v>
      </c>
      <c r="P48" s="8">
        <f t="shared" si="51"/>
        <v>7.25</v>
      </c>
      <c r="Q48" s="22">
        <v>6</v>
      </c>
      <c r="R48" s="22">
        <v>7</v>
      </c>
      <c r="S48" s="22">
        <v>8</v>
      </c>
      <c r="T48" s="22">
        <v>8</v>
      </c>
      <c r="U48" s="8">
        <f t="shared" si="52"/>
        <v>7.5</v>
      </c>
      <c r="V48" s="22">
        <v>7</v>
      </c>
      <c r="W48" s="22">
        <v>8</v>
      </c>
      <c r="X48" s="8">
        <f t="shared" si="53"/>
        <v>6.75</v>
      </c>
      <c r="Y48" s="22">
        <v>7</v>
      </c>
      <c r="Z48" s="22">
        <v>7</v>
      </c>
      <c r="AA48" s="22">
        <v>7</v>
      </c>
      <c r="AB48" s="22">
        <v>6</v>
      </c>
      <c r="AC48" s="10">
        <f t="shared" si="54"/>
        <v>8.1428571428571423</v>
      </c>
      <c r="AD48" s="13">
        <f t="shared" si="55"/>
        <v>8</v>
      </c>
      <c r="AE48" s="22">
        <v>8</v>
      </c>
      <c r="AF48" s="13">
        <f t="shared" si="56"/>
        <v>9.5</v>
      </c>
      <c r="AG48" s="22">
        <v>9</v>
      </c>
      <c r="AH48" s="22">
        <v>10</v>
      </c>
      <c r="AI48" s="22">
        <v>10</v>
      </c>
      <c r="AJ48" s="22">
        <v>9</v>
      </c>
      <c r="AK48" s="13">
        <f t="shared" si="57"/>
        <v>7</v>
      </c>
      <c r="AL48" s="22">
        <v>8</v>
      </c>
      <c r="AM48" s="22">
        <v>6</v>
      </c>
      <c r="AN48" s="13">
        <f t="shared" si="58"/>
        <v>9.5</v>
      </c>
      <c r="AO48" s="22">
        <v>9</v>
      </c>
      <c r="AP48" s="22">
        <v>10</v>
      </c>
      <c r="AQ48" s="13">
        <f t="shared" si="59"/>
        <v>8</v>
      </c>
      <c r="AR48" s="22">
        <v>8</v>
      </c>
      <c r="AS48" s="22">
        <v>8</v>
      </c>
      <c r="AT48" s="13">
        <f t="shared" si="60"/>
        <v>7</v>
      </c>
      <c r="AU48" s="22">
        <v>7</v>
      </c>
      <c r="AV48" s="13">
        <f t="shared" si="61"/>
        <v>8</v>
      </c>
      <c r="AW48" s="22">
        <v>8</v>
      </c>
      <c r="AX48" s="22">
        <v>8</v>
      </c>
      <c r="AY48" s="16">
        <f>IF(AZ48="-","?",RANK(AZ48,AZ2:AZ130,0))</f>
        <v>65</v>
      </c>
      <c r="AZ48" s="15">
        <f t="shared" si="62"/>
        <v>4.96</v>
      </c>
      <c r="BA48" s="20">
        <f t="shared" si="63"/>
        <v>1.7708333333333333</v>
      </c>
      <c r="BB48" s="22">
        <v>1</v>
      </c>
      <c r="BC48" s="22">
        <v>2</v>
      </c>
      <c r="BD48" s="22">
        <v>3</v>
      </c>
      <c r="BE48" s="22">
        <v>1</v>
      </c>
      <c r="BF48" s="22">
        <v>1</v>
      </c>
      <c r="BG48" s="25">
        <f t="shared" si="64"/>
        <v>2.625</v>
      </c>
      <c r="BH48" s="18">
        <f t="shared" si="65"/>
        <v>6.0666666666666664</v>
      </c>
      <c r="BI48" s="20">
        <f t="shared" si="66"/>
        <v>6</v>
      </c>
      <c r="BJ48" s="22">
        <v>7</v>
      </c>
      <c r="BK48" s="22">
        <v>6</v>
      </c>
      <c r="BL48" s="22">
        <v>5</v>
      </c>
      <c r="BM48" s="20">
        <f t="shared" si="67"/>
        <v>5.666666666666667</v>
      </c>
      <c r="BN48" s="22">
        <v>5</v>
      </c>
      <c r="BO48" s="22">
        <v>6</v>
      </c>
      <c r="BP48" s="22">
        <v>6</v>
      </c>
      <c r="BQ48" s="20">
        <f t="shared" si="68"/>
        <v>6.6</v>
      </c>
      <c r="BR48" s="22">
        <v>8</v>
      </c>
      <c r="BS48" s="22">
        <v>8</v>
      </c>
      <c r="BT48" s="22">
        <v>6</v>
      </c>
      <c r="BU48" s="22">
        <v>6</v>
      </c>
      <c r="BV48" s="22">
        <v>5</v>
      </c>
      <c r="BW48" s="20">
        <f t="shared" si="69"/>
        <v>6</v>
      </c>
      <c r="BX48" s="22">
        <v>7</v>
      </c>
      <c r="BY48" s="22">
        <v>5</v>
      </c>
      <c r="BZ48" s="22">
        <v>6</v>
      </c>
      <c r="CA48" s="22" t="s">
        <v>78</v>
      </c>
      <c r="CB48" s="33" t="s">
        <v>78</v>
      </c>
      <c r="CC48" s="31">
        <v>8.35</v>
      </c>
      <c r="CD48" s="31">
        <f t="shared" si="70"/>
        <v>7.95</v>
      </c>
      <c r="CE48" s="4">
        <f t="shared" si="71"/>
        <v>-0.39999999999999947</v>
      </c>
      <c r="CF48" s="6" t="str">
        <f t="shared" si="72"/>
        <v>â</v>
      </c>
      <c r="CG48" s="31">
        <v>8.6071428571428577</v>
      </c>
      <c r="CH48" s="31">
        <f t="shared" si="73"/>
        <v>8.1428571428571423</v>
      </c>
      <c r="CI48" s="10">
        <f t="shared" si="74"/>
        <v>-0.4642857142857153</v>
      </c>
      <c r="CJ48" s="11" t="str">
        <f t="shared" si="75"/>
        <v>â</v>
      </c>
      <c r="CK48" s="22" t="s">
        <v>78</v>
      </c>
      <c r="CL48" s="33" t="s">
        <v>78</v>
      </c>
      <c r="CM48" s="22">
        <v>9</v>
      </c>
      <c r="CN48" s="22">
        <v>10</v>
      </c>
      <c r="CO48" s="22">
        <v>9</v>
      </c>
      <c r="CP48" s="22">
        <v>7</v>
      </c>
      <c r="CQ48" s="22">
        <v>6</v>
      </c>
      <c r="CR48" s="22">
        <v>8</v>
      </c>
      <c r="CS48" s="24">
        <f t="shared" si="76"/>
        <v>10</v>
      </c>
      <c r="CT48" s="5">
        <f t="shared" si="77"/>
        <v>0</v>
      </c>
      <c r="CU48" s="4" t="str">
        <f t="shared" si="78"/>
        <v>Dem.</v>
      </c>
      <c r="CV48" s="22" t="s">
        <v>78</v>
      </c>
      <c r="CW48" s="33" t="s">
        <v>78</v>
      </c>
      <c r="CX48" s="1">
        <f t="shared" si="79"/>
        <v>8.0500000000000007</v>
      </c>
      <c r="CY48" s="34">
        <f t="shared" si="80"/>
        <v>2</v>
      </c>
      <c r="CZ48" s="35" t="str">
        <f t="shared" si="81"/>
        <v>Advanced</v>
      </c>
      <c r="DA48" s="4">
        <f t="shared" si="82"/>
        <v>7.95</v>
      </c>
      <c r="DB48" s="34">
        <f t="shared" si="83"/>
        <v>2</v>
      </c>
      <c r="DC48" s="35" t="str">
        <f t="shared" si="84"/>
        <v>Defective democracies</v>
      </c>
      <c r="DD48" s="10">
        <f t="shared" si="85"/>
        <v>8.14</v>
      </c>
      <c r="DE48" s="34">
        <f t="shared" si="86"/>
        <v>1</v>
      </c>
      <c r="DF48" s="35" t="str">
        <f t="shared" si="87"/>
        <v>Developed</v>
      </c>
      <c r="DG48" s="15">
        <f t="shared" si="88"/>
        <v>4.96</v>
      </c>
      <c r="DH48" s="34">
        <f t="shared" si="89"/>
        <v>3</v>
      </c>
      <c r="DI48" s="35" t="str">
        <f t="shared" si="90"/>
        <v>Moderate</v>
      </c>
      <c r="DJ48" s="20">
        <f t="shared" si="91"/>
        <v>1.8</v>
      </c>
      <c r="DK48" s="34">
        <f t="shared" si="92"/>
        <v>5</v>
      </c>
      <c r="DL48" s="35" t="str">
        <f t="shared" si="93"/>
        <v>Negligible</v>
      </c>
    </row>
    <row r="49" spans="1:116">
      <c r="A49" s="27" t="s">
        <v>147</v>
      </c>
      <c r="B49" s="28">
        <v>7</v>
      </c>
      <c r="C49" s="2">
        <f>IF(D49="-","?",RANK(D49,D2:D130,0))</f>
        <v>26</v>
      </c>
      <c r="D49" s="1">
        <f t="shared" si="47"/>
        <v>7.19</v>
      </c>
      <c r="E49" s="4">
        <f t="shared" si="48"/>
        <v>8.1</v>
      </c>
      <c r="F49" s="8">
        <f t="shared" si="49"/>
        <v>7.75</v>
      </c>
      <c r="G49" s="22">
        <v>7</v>
      </c>
      <c r="H49" s="22">
        <v>8</v>
      </c>
      <c r="I49" s="22">
        <v>9</v>
      </c>
      <c r="J49" s="22">
        <v>7</v>
      </c>
      <c r="K49" s="8">
        <f t="shared" si="50"/>
        <v>9.25</v>
      </c>
      <c r="L49" s="22">
        <v>9</v>
      </c>
      <c r="M49" s="22">
        <v>10</v>
      </c>
      <c r="N49" s="22">
        <v>10</v>
      </c>
      <c r="O49" s="22">
        <v>8</v>
      </c>
      <c r="P49" s="8">
        <f t="shared" si="51"/>
        <v>7.5</v>
      </c>
      <c r="Q49" s="22">
        <v>9</v>
      </c>
      <c r="R49" s="22">
        <v>8</v>
      </c>
      <c r="S49" s="22">
        <v>6</v>
      </c>
      <c r="T49" s="22">
        <v>7</v>
      </c>
      <c r="U49" s="8">
        <f t="shared" si="52"/>
        <v>8.5</v>
      </c>
      <c r="V49" s="22">
        <v>8</v>
      </c>
      <c r="W49" s="22">
        <v>9</v>
      </c>
      <c r="X49" s="8">
        <f t="shared" si="53"/>
        <v>7.5</v>
      </c>
      <c r="Y49" s="22">
        <v>7</v>
      </c>
      <c r="Z49" s="22">
        <v>8</v>
      </c>
      <c r="AA49" s="22">
        <v>9</v>
      </c>
      <c r="AB49" s="22">
        <v>6</v>
      </c>
      <c r="AC49" s="10">
        <f t="shared" si="54"/>
        <v>6.2857142857142856</v>
      </c>
      <c r="AD49" s="13">
        <f t="shared" si="55"/>
        <v>4</v>
      </c>
      <c r="AE49" s="22">
        <v>4</v>
      </c>
      <c r="AF49" s="13">
        <f t="shared" si="56"/>
        <v>7</v>
      </c>
      <c r="AG49" s="22">
        <v>6</v>
      </c>
      <c r="AH49" s="22">
        <v>7</v>
      </c>
      <c r="AI49" s="22">
        <v>7</v>
      </c>
      <c r="AJ49" s="22">
        <v>8</v>
      </c>
      <c r="AK49" s="13">
        <f t="shared" si="57"/>
        <v>7.5</v>
      </c>
      <c r="AL49" s="22">
        <v>8</v>
      </c>
      <c r="AM49" s="22">
        <v>7</v>
      </c>
      <c r="AN49" s="13">
        <f t="shared" si="58"/>
        <v>7.5</v>
      </c>
      <c r="AO49" s="22">
        <v>8</v>
      </c>
      <c r="AP49" s="22">
        <v>7</v>
      </c>
      <c r="AQ49" s="13">
        <f t="shared" si="59"/>
        <v>4.5</v>
      </c>
      <c r="AR49" s="22">
        <v>5</v>
      </c>
      <c r="AS49" s="22">
        <v>4</v>
      </c>
      <c r="AT49" s="13">
        <f t="shared" si="60"/>
        <v>8</v>
      </c>
      <c r="AU49" s="22">
        <v>8</v>
      </c>
      <c r="AV49" s="13">
        <f t="shared" si="61"/>
        <v>5.5</v>
      </c>
      <c r="AW49" s="22">
        <v>5</v>
      </c>
      <c r="AX49" s="22">
        <v>6</v>
      </c>
      <c r="AY49" s="16">
        <f>IF(AZ49="-","?",RANK(AZ49,AZ2:AZ130,0))</f>
        <v>20</v>
      </c>
      <c r="AZ49" s="15">
        <f t="shared" si="62"/>
        <v>6.32</v>
      </c>
      <c r="BA49" s="20">
        <f t="shared" si="63"/>
        <v>5.5625</v>
      </c>
      <c r="BB49" s="22">
        <v>5</v>
      </c>
      <c r="BC49" s="22">
        <v>5</v>
      </c>
      <c r="BD49" s="22">
        <v>5</v>
      </c>
      <c r="BE49" s="22">
        <v>8</v>
      </c>
      <c r="BF49" s="22">
        <v>7</v>
      </c>
      <c r="BG49" s="25">
        <f t="shared" si="64"/>
        <v>3.375</v>
      </c>
      <c r="BH49" s="18">
        <f t="shared" si="65"/>
        <v>7.0166666666666666</v>
      </c>
      <c r="BI49" s="20">
        <f t="shared" si="66"/>
        <v>7</v>
      </c>
      <c r="BJ49" s="22">
        <v>7</v>
      </c>
      <c r="BK49" s="22">
        <v>7</v>
      </c>
      <c r="BL49" s="22">
        <v>7</v>
      </c>
      <c r="BM49" s="20">
        <f t="shared" si="67"/>
        <v>6</v>
      </c>
      <c r="BN49" s="22">
        <v>6</v>
      </c>
      <c r="BO49" s="22">
        <v>7</v>
      </c>
      <c r="BP49" s="22">
        <v>5</v>
      </c>
      <c r="BQ49" s="20">
        <f t="shared" si="68"/>
        <v>7.4</v>
      </c>
      <c r="BR49" s="22">
        <v>9</v>
      </c>
      <c r="BS49" s="22">
        <v>8</v>
      </c>
      <c r="BT49" s="22">
        <v>6</v>
      </c>
      <c r="BU49" s="22">
        <v>8</v>
      </c>
      <c r="BV49" s="22">
        <v>6</v>
      </c>
      <c r="BW49" s="20">
        <f t="shared" si="69"/>
        <v>7.666666666666667</v>
      </c>
      <c r="BX49" s="22">
        <v>7</v>
      </c>
      <c r="BY49" s="22">
        <v>8</v>
      </c>
      <c r="BZ49" s="22">
        <v>8</v>
      </c>
      <c r="CA49" s="22" t="s">
        <v>78</v>
      </c>
      <c r="CB49" s="33" t="s">
        <v>78</v>
      </c>
      <c r="CC49" s="31">
        <v>8.1999999999999993</v>
      </c>
      <c r="CD49" s="31">
        <f t="shared" si="70"/>
        <v>8.1</v>
      </c>
      <c r="CE49" s="4">
        <f t="shared" si="71"/>
        <v>-9.9999999999999645E-2</v>
      </c>
      <c r="CF49" s="6" t="str">
        <f t="shared" si="72"/>
        <v>â</v>
      </c>
      <c r="CG49" s="31">
        <v>6.5357142857142856</v>
      </c>
      <c r="CH49" s="31">
        <f t="shared" si="73"/>
        <v>6.2857142857142856</v>
      </c>
      <c r="CI49" s="10">
        <f t="shared" si="74"/>
        <v>-0.25</v>
      </c>
      <c r="CJ49" s="11" t="str">
        <f t="shared" si="75"/>
        <v>â</v>
      </c>
      <c r="CK49" s="22" t="s">
        <v>78</v>
      </c>
      <c r="CL49" s="33" t="s">
        <v>78</v>
      </c>
      <c r="CM49" s="22">
        <v>9</v>
      </c>
      <c r="CN49" s="22">
        <v>10</v>
      </c>
      <c r="CO49" s="22">
        <v>10</v>
      </c>
      <c r="CP49" s="22">
        <v>8</v>
      </c>
      <c r="CQ49" s="22">
        <v>9</v>
      </c>
      <c r="CR49" s="22">
        <v>7</v>
      </c>
      <c r="CS49" s="24">
        <f t="shared" si="76"/>
        <v>7</v>
      </c>
      <c r="CT49" s="5">
        <f t="shared" si="77"/>
        <v>0</v>
      </c>
      <c r="CU49" s="4" t="str">
        <f t="shared" si="78"/>
        <v>Dem.</v>
      </c>
      <c r="CV49" s="22" t="s">
        <v>78</v>
      </c>
      <c r="CW49" s="33" t="s">
        <v>78</v>
      </c>
      <c r="CX49" s="1">
        <f t="shared" si="79"/>
        <v>7.19</v>
      </c>
      <c r="CY49" s="34">
        <f t="shared" si="80"/>
        <v>2</v>
      </c>
      <c r="CZ49" s="35" t="str">
        <f t="shared" si="81"/>
        <v>Advanced</v>
      </c>
      <c r="DA49" s="4">
        <f t="shared" si="82"/>
        <v>8.1</v>
      </c>
      <c r="DB49" s="34">
        <f t="shared" si="83"/>
        <v>1</v>
      </c>
      <c r="DC49" s="35" t="str">
        <f t="shared" si="84"/>
        <v>Democracies in consolidation</v>
      </c>
      <c r="DD49" s="10">
        <f t="shared" si="85"/>
        <v>6.29</v>
      </c>
      <c r="DE49" s="34">
        <f t="shared" si="86"/>
        <v>3</v>
      </c>
      <c r="DF49" s="35" t="str">
        <f t="shared" si="87"/>
        <v>Functional flaws</v>
      </c>
      <c r="DG49" s="15">
        <f t="shared" si="88"/>
        <v>6.32</v>
      </c>
      <c r="DH49" s="34">
        <f t="shared" si="89"/>
        <v>2</v>
      </c>
      <c r="DI49" s="35" t="str">
        <f t="shared" si="90"/>
        <v>Good</v>
      </c>
      <c r="DJ49" s="20">
        <f t="shared" si="91"/>
        <v>5.6</v>
      </c>
      <c r="DK49" s="34">
        <f t="shared" si="92"/>
        <v>3</v>
      </c>
      <c r="DL49" s="35" t="str">
        <f t="shared" si="93"/>
        <v>Moderate</v>
      </c>
    </row>
    <row r="50" spans="1:116">
      <c r="A50" s="27" t="s">
        <v>148</v>
      </c>
      <c r="B50" s="28">
        <v>7</v>
      </c>
      <c r="C50" s="2">
        <f>IF(D50="-","?",RANK(D50,D2:D130,0))</f>
        <v>35</v>
      </c>
      <c r="D50" s="1">
        <f t="shared" si="47"/>
        <v>6.67</v>
      </c>
      <c r="E50" s="4">
        <f t="shared" si="48"/>
        <v>7.05</v>
      </c>
      <c r="F50" s="8">
        <f t="shared" si="49"/>
        <v>7.25</v>
      </c>
      <c r="G50" s="22">
        <v>8</v>
      </c>
      <c r="H50" s="22">
        <v>8</v>
      </c>
      <c r="I50" s="22">
        <v>6</v>
      </c>
      <c r="J50" s="22">
        <v>7</v>
      </c>
      <c r="K50" s="8">
        <f t="shared" si="50"/>
        <v>7.25</v>
      </c>
      <c r="L50" s="22">
        <v>9</v>
      </c>
      <c r="M50" s="22">
        <v>7</v>
      </c>
      <c r="N50" s="22">
        <v>7</v>
      </c>
      <c r="O50" s="22">
        <v>6</v>
      </c>
      <c r="P50" s="8">
        <f t="shared" si="51"/>
        <v>6.25</v>
      </c>
      <c r="Q50" s="22">
        <v>9</v>
      </c>
      <c r="R50" s="22">
        <v>5</v>
      </c>
      <c r="S50" s="22">
        <v>5</v>
      </c>
      <c r="T50" s="22">
        <v>6</v>
      </c>
      <c r="U50" s="8">
        <f t="shared" si="52"/>
        <v>7.5</v>
      </c>
      <c r="V50" s="22">
        <v>7</v>
      </c>
      <c r="W50" s="22">
        <v>8</v>
      </c>
      <c r="X50" s="8">
        <f t="shared" si="53"/>
        <v>7</v>
      </c>
      <c r="Y50" s="22">
        <v>7</v>
      </c>
      <c r="Z50" s="22">
        <v>7</v>
      </c>
      <c r="AA50" s="22">
        <v>7</v>
      </c>
      <c r="AB50" s="22">
        <v>7</v>
      </c>
      <c r="AC50" s="10">
        <f t="shared" si="54"/>
        <v>6.2857142857142856</v>
      </c>
      <c r="AD50" s="13">
        <f t="shared" si="55"/>
        <v>5</v>
      </c>
      <c r="AE50" s="22">
        <v>5</v>
      </c>
      <c r="AF50" s="13">
        <f t="shared" si="56"/>
        <v>6.5</v>
      </c>
      <c r="AG50" s="22">
        <v>6</v>
      </c>
      <c r="AH50" s="22">
        <v>6</v>
      </c>
      <c r="AI50" s="22">
        <v>6</v>
      </c>
      <c r="AJ50" s="22">
        <v>8</v>
      </c>
      <c r="AK50" s="13">
        <f t="shared" si="57"/>
        <v>8</v>
      </c>
      <c r="AL50" s="22">
        <v>8</v>
      </c>
      <c r="AM50" s="22">
        <v>8</v>
      </c>
      <c r="AN50" s="13">
        <f t="shared" si="58"/>
        <v>6.5</v>
      </c>
      <c r="AO50" s="22">
        <v>6</v>
      </c>
      <c r="AP50" s="22">
        <v>7</v>
      </c>
      <c r="AQ50" s="13">
        <f t="shared" si="59"/>
        <v>5.5</v>
      </c>
      <c r="AR50" s="22">
        <v>6</v>
      </c>
      <c r="AS50" s="22">
        <v>5</v>
      </c>
      <c r="AT50" s="13">
        <f t="shared" si="60"/>
        <v>8</v>
      </c>
      <c r="AU50" s="22">
        <v>8</v>
      </c>
      <c r="AV50" s="13">
        <f t="shared" si="61"/>
        <v>4.5</v>
      </c>
      <c r="AW50" s="22">
        <v>4</v>
      </c>
      <c r="AX50" s="22">
        <v>5</v>
      </c>
      <c r="AY50" s="16">
        <f>IF(AZ50="-","?",RANK(AZ50,AZ2:AZ130,0))</f>
        <v>39</v>
      </c>
      <c r="AZ50" s="15">
        <f t="shared" si="62"/>
        <v>5.8</v>
      </c>
      <c r="BA50" s="20">
        <f t="shared" si="63"/>
        <v>5.541666666666667</v>
      </c>
      <c r="BB50" s="22">
        <v>6</v>
      </c>
      <c r="BC50" s="22">
        <v>6</v>
      </c>
      <c r="BD50" s="22">
        <v>5</v>
      </c>
      <c r="BE50" s="22">
        <v>7</v>
      </c>
      <c r="BF50" s="22">
        <v>5</v>
      </c>
      <c r="BG50" s="25">
        <f t="shared" si="64"/>
        <v>4.25</v>
      </c>
      <c r="BH50" s="18">
        <f t="shared" si="65"/>
        <v>6.4333333333333336</v>
      </c>
      <c r="BI50" s="20">
        <f t="shared" si="66"/>
        <v>6</v>
      </c>
      <c r="BJ50" s="22">
        <v>6</v>
      </c>
      <c r="BK50" s="22">
        <v>6</v>
      </c>
      <c r="BL50" s="22">
        <v>6</v>
      </c>
      <c r="BM50" s="20">
        <f t="shared" si="67"/>
        <v>5</v>
      </c>
      <c r="BN50" s="22">
        <v>5</v>
      </c>
      <c r="BO50" s="22">
        <v>6</v>
      </c>
      <c r="BP50" s="22">
        <v>4</v>
      </c>
      <c r="BQ50" s="20">
        <f t="shared" si="68"/>
        <v>6.4</v>
      </c>
      <c r="BR50" s="22">
        <v>7</v>
      </c>
      <c r="BS50" s="22">
        <v>7</v>
      </c>
      <c r="BT50" s="22">
        <v>6</v>
      </c>
      <c r="BU50" s="22">
        <v>7</v>
      </c>
      <c r="BV50" s="22">
        <v>5</v>
      </c>
      <c r="BW50" s="20">
        <f t="shared" si="69"/>
        <v>8.3333333333333339</v>
      </c>
      <c r="BX50" s="22">
        <v>7</v>
      </c>
      <c r="BY50" s="22">
        <v>9</v>
      </c>
      <c r="BZ50" s="22">
        <v>9</v>
      </c>
      <c r="CA50" s="22" t="s">
        <v>78</v>
      </c>
      <c r="CB50" s="33" t="s">
        <v>78</v>
      </c>
      <c r="CC50" s="31">
        <v>6.85</v>
      </c>
      <c r="CD50" s="31">
        <f t="shared" si="70"/>
        <v>7.05</v>
      </c>
      <c r="CE50" s="4">
        <f t="shared" si="71"/>
        <v>0.20000000000000018</v>
      </c>
      <c r="CF50" s="6" t="str">
        <f t="shared" si="72"/>
        <v>â</v>
      </c>
      <c r="CG50" s="31">
        <v>6.2142857142857144</v>
      </c>
      <c r="CH50" s="31">
        <f t="shared" si="73"/>
        <v>6.2857142857142856</v>
      </c>
      <c r="CI50" s="10">
        <f t="shared" si="74"/>
        <v>7.1428571428571175E-2</v>
      </c>
      <c r="CJ50" s="11" t="str">
        <f t="shared" si="75"/>
        <v>â</v>
      </c>
      <c r="CK50" s="22" t="s">
        <v>78</v>
      </c>
      <c r="CL50" s="33" t="s">
        <v>78</v>
      </c>
      <c r="CM50" s="22">
        <v>9</v>
      </c>
      <c r="CN50" s="22">
        <v>7</v>
      </c>
      <c r="CO50" s="22">
        <v>7</v>
      </c>
      <c r="CP50" s="22">
        <v>6</v>
      </c>
      <c r="CQ50" s="22">
        <v>9</v>
      </c>
      <c r="CR50" s="22">
        <v>6</v>
      </c>
      <c r="CS50" s="24">
        <f t="shared" si="76"/>
        <v>7.5</v>
      </c>
      <c r="CT50" s="5">
        <f t="shared" si="77"/>
        <v>0</v>
      </c>
      <c r="CU50" s="4" t="str">
        <f t="shared" si="78"/>
        <v>Dem.</v>
      </c>
      <c r="CV50" s="22" t="s">
        <v>78</v>
      </c>
      <c r="CW50" s="33" t="s">
        <v>78</v>
      </c>
      <c r="CX50" s="1">
        <f t="shared" si="79"/>
        <v>6.67</v>
      </c>
      <c r="CY50" s="34">
        <f t="shared" si="80"/>
        <v>3</v>
      </c>
      <c r="CZ50" s="35" t="str">
        <f t="shared" si="81"/>
        <v>Limited</v>
      </c>
      <c r="DA50" s="4">
        <f t="shared" si="82"/>
        <v>7.05</v>
      </c>
      <c r="DB50" s="34">
        <f t="shared" si="83"/>
        <v>2</v>
      </c>
      <c r="DC50" s="35" t="str">
        <f t="shared" si="84"/>
        <v>Defective democracies</v>
      </c>
      <c r="DD50" s="10">
        <f t="shared" si="85"/>
        <v>6.29</v>
      </c>
      <c r="DE50" s="34">
        <f t="shared" si="86"/>
        <v>3</v>
      </c>
      <c r="DF50" s="35" t="str">
        <f t="shared" si="87"/>
        <v>Functional flaws</v>
      </c>
      <c r="DG50" s="15">
        <f t="shared" si="88"/>
        <v>5.8</v>
      </c>
      <c r="DH50" s="34">
        <f t="shared" si="89"/>
        <v>2</v>
      </c>
      <c r="DI50" s="35" t="str">
        <f t="shared" si="90"/>
        <v>Good</v>
      </c>
      <c r="DJ50" s="20">
        <f t="shared" si="91"/>
        <v>5.5</v>
      </c>
      <c r="DK50" s="34">
        <f t="shared" si="92"/>
        <v>3</v>
      </c>
      <c r="DL50" s="35" t="str">
        <f t="shared" si="93"/>
        <v>Moderate</v>
      </c>
    </row>
    <row r="51" spans="1:116">
      <c r="A51" s="27" t="s">
        <v>149</v>
      </c>
      <c r="B51" s="28">
        <v>4</v>
      </c>
      <c r="C51" s="2">
        <f>IF(D51="-","?",RANK(D51,D2:D130,0))</f>
        <v>121</v>
      </c>
      <c r="D51" s="1">
        <f t="shared" si="47"/>
        <v>3.07</v>
      </c>
      <c r="E51" s="4">
        <f t="shared" si="48"/>
        <v>3.1333333333333333</v>
      </c>
      <c r="F51" s="8">
        <f t="shared" si="49"/>
        <v>6</v>
      </c>
      <c r="G51" s="22">
        <v>9</v>
      </c>
      <c r="H51" s="22">
        <v>8</v>
      </c>
      <c r="I51" s="22">
        <v>1</v>
      </c>
      <c r="J51" s="22">
        <v>6</v>
      </c>
      <c r="K51" s="8">
        <f t="shared" si="50"/>
        <v>2.25</v>
      </c>
      <c r="L51" s="22">
        <v>3</v>
      </c>
      <c r="M51" s="22">
        <v>2</v>
      </c>
      <c r="N51" s="22">
        <v>3</v>
      </c>
      <c r="O51" s="22">
        <v>1</v>
      </c>
      <c r="P51" s="8">
        <f t="shared" si="51"/>
        <v>2.75</v>
      </c>
      <c r="Q51" s="22">
        <v>4</v>
      </c>
      <c r="R51" s="22">
        <v>2</v>
      </c>
      <c r="S51" s="22">
        <v>3</v>
      </c>
      <c r="T51" s="22">
        <v>2</v>
      </c>
      <c r="U51" s="8">
        <f t="shared" si="52"/>
        <v>2</v>
      </c>
      <c r="V51" s="22">
        <v>2</v>
      </c>
      <c r="W51" s="22">
        <v>2</v>
      </c>
      <c r="X51" s="8">
        <f t="shared" si="53"/>
        <v>2.6666666666666665</v>
      </c>
      <c r="Y51" s="22">
        <v>2</v>
      </c>
      <c r="Z51" s="22">
        <v>2</v>
      </c>
      <c r="AA51" s="22" t="s">
        <v>100</v>
      </c>
      <c r="AB51" s="22">
        <v>4</v>
      </c>
      <c r="AC51" s="10">
        <f t="shared" si="54"/>
        <v>3</v>
      </c>
      <c r="AD51" s="13">
        <f t="shared" si="55"/>
        <v>4</v>
      </c>
      <c r="AE51" s="22">
        <v>4</v>
      </c>
      <c r="AF51" s="13">
        <f t="shared" si="56"/>
        <v>2</v>
      </c>
      <c r="AG51" s="22">
        <v>2</v>
      </c>
      <c r="AH51" s="22">
        <v>2</v>
      </c>
      <c r="AI51" s="22">
        <v>2</v>
      </c>
      <c r="AJ51" s="22">
        <v>2</v>
      </c>
      <c r="AK51" s="13">
        <f t="shared" si="57"/>
        <v>2</v>
      </c>
      <c r="AL51" s="22">
        <v>1</v>
      </c>
      <c r="AM51" s="22">
        <v>3</v>
      </c>
      <c r="AN51" s="13">
        <f t="shared" si="58"/>
        <v>3.5</v>
      </c>
      <c r="AO51" s="22">
        <v>4</v>
      </c>
      <c r="AP51" s="22">
        <v>3</v>
      </c>
      <c r="AQ51" s="13">
        <f t="shared" si="59"/>
        <v>3</v>
      </c>
      <c r="AR51" s="22">
        <v>4</v>
      </c>
      <c r="AS51" s="22">
        <v>2</v>
      </c>
      <c r="AT51" s="13">
        <f t="shared" si="60"/>
        <v>3</v>
      </c>
      <c r="AU51" s="22">
        <v>3</v>
      </c>
      <c r="AV51" s="13">
        <f t="shared" si="61"/>
        <v>3.5</v>
      </c>
      <c r="AW51" s="22">
        <v>3</v>
      </c>
      <c r="AX51" s="22">
        <v>4</v>
      </c>
      <c r="AY51" s="16">
        <f>IF(AZ51="-","?",RANK(AZ51,AZ2:AZ130,0))</f>
        <v>124</v>
      </c>
      <c r="AZ51" s="15">
        <f t="shared" si="62"/>
        <v>1.92</v>
      </c>
      <c r="BA51" s="20">
        <f t="shared" si="63"/>
        <v>5.4375</v>
      </c>
      <c r="BB51" s="22">
        <v>6</v>
      </c>
      <c r="BC51" s="22">
        <v>7</v>
      </c>
      <c r="BD51" s="22">
        <v>5</v>
      </c>
      <c r="BE51" s="22">
        <v>3</v>
      </c>
      <c r="BF51" s="22">
        <v>5</v>
      </c>
      <c r="BG51" s="25">
        <f t="shared" si="64"/>
        <v>6.625</v>
      </c>
      <c r="BH51" s="18">
        <f t="shared" si="65"/>
        <v>2.1333333333333333</v>
      </c>
      <c r="BI51" s="20">
        <f t="shared" si="66"/>
        <v>2.6666666666666665</v>
      </c>
      <c r="BJ51" s="22">
        <v>3</v>
      </c>
      <c r="BK51" s="22">
        <v>2</v>
      </c>
      <c r="BL51" s="22">
        <v>3</v>
      </c>
      <c r="BM51" s="20">
        <f t="shared" si="67"/>
        <v>1.6666666666666667</v>
      </c>
      <c r="BN51" s="22">
        <v>2</v>
      </c>
      <c r="BO51" s="22">
        <v>2</v>
      </c>
      <c r="BP51" s="22">
        <v>1</v>
      </c>
      <c r="BQ51" s="20">
        <f t="shared" si="68"/>
        <v>2.2000000000000002</v>
      </c>
      <c r="BR51" s="22">
        <v>2</v>
      </c>
      <c r="BS51" s="22">
        <v>2</v>
      </c>
      <c r="BT51" s="22">
        <v>3</v>
      </c>
      <c r="BU51" s="22">
        <v>2</v>
      </c>
      <c r="BV51" s="22">
        <v>2</v>
      </c>
      <c r="BW51" s="20">
        <f t="shared" si="69"/>
        <v>2</v>
      </c>
      <c r="BX51" s="22">
        <v>1</v>
      </c>
      <c r="BY51" s="22">
        <v>1</v>
      </c>
      <c r="BZ51" s="22">
        <v>4</v>
      </c>
      <c r="CA51" s="22" t="s">
        <v>78</v>
      </c>
      <c r="CB51" s="33" t="s">
        <v>78</v>
      </c>
      <c r="CC51" s="31">
        <v>3.25</v>
      </c>
      <c r="CD51" s="31">
        <f t="shared" si="70"/>
        <v>3.1333333333333333</v>
      </c>
      <c r="CE51" s="4">
        <f t="shared" si="71"/>
        <v>-0.1166666666666667</v>
      </c>
      <c r="CF51" s="6" t="str">
        <f t="shared" si="72"/>
        <v>â</v>
      </c>
      <c r="CG51" s="31">
        <v>4.0357142857142865</v>
      </c>
      <c r="CH51" s="31">
        <f t="shared" si="73"/>
        <v>3</v>
      </c>
      <c r="CI51" s="10">
        <f t="shared" si="74"/>
        <v>-1.0357142857142865</v>
      </c>
      <c r="CJ51" s="11" t="str">
        <f t="shared" si="75"/>
        <v>ä</v>
      </c>
      <c r="CK51" s="22" t="s">
        <v>78</v>
      </c>
      <c r="CL51" s="33" t="s">
        <v>78</v>
      </c>
      <c r="CM51" s="23">
        <v>3</v>
      </c>
      <c r="CN51" s="23">
        <v>2</v>
      </c>
      <c r="CO51" s="22">
        <v>3</v>
      </c>
      <c r="CP51" s="23">
        <v>1</v>
      </c>
      <c r="CQ51" s="22">
        <v>4</v>
      </c>
      <c r="CR51" s="23">
        <v>2</v>
      </c>
      <c r="CS51" s="24">
        <f t="shared" si="76"/>
        <v>7.5</v>
      </c>
      <c r="CT51" s="5">
        <f t="shared" si="77"/>
        <v>4</v>
      </c>
      <c r="CU51" s="4" t="str">
        <f t="shared" si="78"/>
        <v>Aut.</v>
      </c>
      <c r="CV51" s="22" t="s">
        <v>78</v>
      </c>
      <c r="CW51" s="33" t="s">
        <v>78</v>
      </c>
      <c r="CX51" s="1">
        <f t="shared" si="79"/>
        <v>3.07</v>
      </c>
      <c r="CY51" s="34">
        <f t="shared" si="80"/>
        <v>5</v>
      </c>
      <c r="CZ51" s="35" t="str">
        <f t="shared" si="81"/>
        <v>Failed</v>
      </c>
      <c r="DA51" s="4">
        <f t="shared" si="82"/>
        <v>3.13</v>
      </c>
      <c r="DB51" s="34">
        <f t="shared" si="83"/>
        <v>5</v>
      </c>
      <c r="DC51" s="35" t="str">
        <f t="shared" si="84"/>
        <v>Hard-line autocracies</v>
      </c>
      <c r="DD51" s="10">
        <f t="shared" si="85"/>
        <v>3</v>
      </c>
      <c r="DE51" s="34">
        <f t="shared" si="86"/>
        <v>4</v>
      </c>
      <c r="DF51" s="35" t="str">
        <f t="shared" si="87"/>
        <v>Poorly functioning</v>
      </c>
      <c r="DG51" s="15">
        <f t="shared" si="88"/>
        <v>1.92</v>
      </c>
      <c r="DH51" s="34">
        <f t="shared" si="89"/>
        <v>5</v>
      </c>
      <c r="DI51" s="35" t="str">
        <f t="shared" si="90"/>
        <v>Failed</v>
      </c>
      <c r="DJ51" s="20">
        <f t="shared" si="91"/>
        <v>5.4</v>
      </c>
      <c r="DK51" s="34">
        <f t="shared" si="92"/>
        <v>3</v>
      </c>
      <c r="DL51" s="35" t="str">
        <f t="shared" si="93"/>
        <v>Moderate</v>
      </c>
    </row>
    <row r="52" spans="1:116">
      <c r="A52" s="27" t="s">
        <v>150</v>
      </c>
      <c r="B52" s="28">
        <v>4</v>
      </c>
      <c r="C52" s="2">
        <f>IF(D52="-","?",RANK(D52,D2:D130,0))</f>
        <v>107</v>
      </c>
      <c r="D52" s="1">
        <f t="shared" si="47"/>
        <v>4.07</v>
      </c>
      <c r="E52" s="4">
        <f t="shared" si="48"/>
        <v>4.0999999999999996</v>
      </c>
      <c r="F52" s="8">
        <f t="shared" si="49"/>
        <v>4.25</v>
      </c>
      <c r="G52" s="22">
        <v>4</v>
      </c>
      <c r="H52" s="22">
        <v>4</v>
      </c>
      <c r="I52" s="22">
        <v>5</v>
      </c>
      <c r="J52" s="22">
        <v>4</v>
      </c>
      <c r="K52" s="8">
        <f t="shared" si="50"/>
        <v>5.25</v>
      </c>
      <c r="L52" s="22">
        <v>7</v>
      </c>
      <c r="M52" s="22">
        <v>4</v>
      </c>
      <c r="N52" s="22">
        <v>6</v>
      </c>
      <c r="O52" s="22">
        <v>4</v>
      </c>
      <c r="P52" s="8">
        <f t="shared" si="51"/>
        <v>3.5</v>
      </c>
      <c r="Q52" s="22">
        <v>5</v>
      </c>
      <c r="R52" s="22">
        <v>3</v>
      </c>
      <c r="S52" s="22">
        <v>2</v>
      </c>
      <c r="T52" s="22">
        <v>4</v>
      </c>
      <c r="U52" s="8">
        <f t="shared" si="52"/>
        <v>4</v>
      </c>
      <c r="V52" s="22">
        <v>4</v>
      </c>
      <c r="W52" s="22">
        <v>4</v>
      </c>
      <c r="X52" s="8">
        <f t="shared" si="53"/>
        <v>3.5</v>
      </c>
      <c r="Y52" s="22">
        <v>4</v>
      </c>
      <c r="Z52" s="22">
        <v>3</v>
      </c>
      <c r="AA52" s="22">
        <v>4</v>
      </c>
      <c r="AB52" s="22">
        <v>3</v>
      </c>
      <c r="AC52" s="10">
        <f t="shared" si="54"/>
        <v>4.0357142857142856</v>
      </c>
      <c r="AD52" s="13">
        <f t="shared" si="55"/>
        <v>3</v>
      </c>
      <c r="AE52" s="22">
        <v>3</v>
      </c>
      <c r="AF52" s="13">
        <f t="shared" si="56"/>
        <v>4.25</v>
      </c>
      <c r="AG52" s="22">
        <v>4</v>
      </c>
      <c r="AH52" s="22">
        <v>3</v>
      </c>
      <c r="AI52" s="22">
        <v>6</v>
      </c>
      <c r="AJ52" s="22">
        <v>4</v>
      </c>
      <c r="AK52" s="13">
        <f t="shared" si="57"/>
        <v>6.5</v>
      </c>
      <c r="AL52" s="22">
        <v>7</v>
      </c>
      <c r="AM52" s="22">
        <v>6</v>
      </c>
      <c r="AN52" s="13">
        <f t="shared" si="58"/>
        <v>4</v>
      </c>
      <c r="AO52" s="22">
        <v>4</v>
      </c>
      <c r="AP52" s="22">
        <v>4</v>
      </c>
      <c r="AQ52" s="13">
        <f t="shared" si="59"/>
        <v>3</v>
      </c>
      <c r="AR52" s="22">
        <v>3</v>
      </c>
      <c r="AS52" s="22">
        <v>3</v>
      </c>
      <c r="AT52" s="13">
        <f t="shared" si="60"/>
        <v>5</v>
      </c>
      <c r="AU52" s="22">
        <v>5</v>
      </c>
      <c r="AV52" s="13">
        <f t="shared" si="61"/>
        <v>2.5</v>
      </c>
      <c r="AW52" s="22">
        <v>2</v>
      </c>
      <c r="AX52" s="22">
        <v>3</v>
      </c>
      <c r="AY52" s="16">
        <f>IF(AZ52="-","?",RANK(AZ52,AZ2:AZ130,0))</f>
        <v>95</v>
      </c>
      <c r="AZ52" s="15">
        <f t="shared" si="62"/>
        <v>4.0599999999999996</v>
      </c>
      <c r="BA52" s="20">
        <f t="shared" si="63"/>
        <v>8.0208333333333339</v>
      </c>
      <c r="BB52" s="22">
        <v>9</v>
      </c>
      <c r="BC52" s="22">
        <v>8</v>
      </c>
      <c r="BD52" s="22">
        <v>9</v>
      </c>
      <c r="BE52" s="22">
        <v>8</v>
      </c>
      <c r="BF52" s="22">
        <v>7</v>
      </c>
      <c r="BG52" s="25">
        <f t="shared" si="64"/>
        <v>7.125</v>
      </c>
      <c r="BH52" s="18">
        <f t="shared" si="65"/>
        <v>4.25</v>
      </c>
      <c r="BI52" s="20">
        <f t="shared" si="66"/>
        <v>4.333333333333333</v>
      </c>
      <c r="BJ52" s="22">
        <v>3</v>
      </c>
      <c r="BK52" s="22">
        <v>5</v>
      </c>
      <c r="BL52" s="22">
        <v>5</v>
      </c>
      <c r="BM52" s="20">
        <f t="shared" si="67"/>
        <v>3</v>
      </c>
      <c r="BN52" s="22">
        <v>3</v>
      </c>
      <c r="BO52" s="22">
        <v>3</v>
      </c>
      <c r="BP52" s="22">
        <v>3</v>
      </c>
      <c r="BQ52" s="20">
        <f t="shared" si="68"/>
        <v>4</v>
      </c>
      <c r="BR52" s="22">
        <v>6</v>
      </c>
      <c r="BS52" s="22">
        <v>5</v>
      </c>
      <c r="BT52" s="22">
        <v>2</v>
      </c>
      <c r="BU52" s="22">
        <v>4</v>
      </c>
      <c r="BV52" s="22">
        <v>3</v>
      </c>
      <c r="BW52" s="20">
        <f t="shared" si="69"/>
        <v>5.666666666666667</v>
      </c>
      <c r="BX52" s="22">
        <v>6</v>
      </c>
      <c r="BY52" s="22">
        <v>4</v>
      </c>
      <c r="BZ52" s="22">
        <v>7</v>
      </c>
      <c r="CA52" s="22" t="s">
        <v>78</v>
      </c>
      <c r="CB52" s="33" t="s">
        <v>78</v>
      </c>
      <c r="CC52" s="31">
        <v>4.3999999999999995</v>
      </c>
      <c r="CD52" s="31">
        <f t="shared" si="70"/>
        <v>4.0999999999999996</v>
      </c>
      <c r="CE52" s="4">
        <f t="shared" si="71"/>
        <v>-0.29999999999999982</v>
      </c>
      <c r="CF52" s="6" t="str">
        <f t="shared" si="72"/>
        <v>â</v>
      </c>
      <c r="CG52" s="31">
        <v>4.0357142857142856</v>
      </c>
      <c r="CH52" s="31">
        <f t="shared" si="73"/>
        <v>4.0357142857142856</v>
      </c>
      <c r="CI52" s="10">
        <f t="shared" si="74"/>
        <v>0</v>
      </c>
      <c r="CJ52" s="11" t="str">
        <f t="shared" si="75"/>
        <v>â</v>
      </c>
      <c r="CK52" s="22" t="s">
        <v>78</v>
      </c>
      <c r="CL52" s="33" t="s">
        <v>78</v>
      </c>
      <c r="CM52" s="22">
        <v>7</v>
      </c>
      <c r="CN52" s="22">
        <v>4</v>
      </c>
      <c r="CO52" s="22">
        <v>6</v>
      </c>
      <c r="CP52" s="22">
        <v>4</v>
      </c>
      <c r="CQ52" s="22">
        <v>5</v>
      </c>
      <c r="CR52" s="22">
        <v>4</v>
      </c>
      <c r="CS52" s="24">
        <f t="shared" si="76"/>
        <v>4</v>
      </c>
      <c r="CT52" s="5">
        <f t="shared" si="77"/>
        <v>0</v>
      </c>
      <c r="CU52" s="4" t="str">
        <f t="shared" si="78"/>
        <v>Dem.</v>
      </c>
      <c r="CV52" s="22" t="s">
        <v>78</v>
      </c>
      <c r="CW52" s="33" t="s">
        <v>78</v>
      </c>
      <c r="CX52" s="1">
        <f t="shared" si="79"/>
        <v>4.07</v>
      </c>
      <c r="CY52" s="34">
        <f t="shared" si="80"/>
        <v>4</v>
      </c>
      <c r="CZ52" s="35" t="str">
        <f t="shared" si="81"/>
        <v>Very limited</v>
      </c>
      <c r="DA52" s="4">
        <f t="shared" si="82"/>
        <v>4.0999999999999996</v>
      </c>
      <c r="DB52" s="34">
        <f t="shared" si="83"/>
        <v>3</v>
      </c>
      <c r="DC52" s="35" t="str">
        <f t="shared" si="84"/>
        <v>Highly defective democracies</v>
      </c>
      <c r="DD52" s="10">
        <f t="shared" si="85"/>
        <v>4.04</v>
      </c>
      <c r="DE52" s="34">
        <f t="shared" si="86"/>
        <v>4</v>
      </c>
      <c r="DF52" s="35" t="str">
        <f t="shared" si="87"/>
        <v>Poorly functioning</v>
      </c>
      <c r="DG52" s="15">
        <f t="shared" si="88"/>
        <v>4.0599999999999996</v>
      </c>
      <c r="DH52" s="34">
        <f t="shared" si="89"/>
        <v>4</v>
      </c>
      <c r="DI52" s="35" t="str">
        <f t="shared" si="90"/>
        <v>Weak</v>
      </c>
      <c r="DJ52" s="20">
        <f t="shared" si="91"/>
        <v>8</v>
      </c>
      <c r="DK52" s="34">
        <f t="shared" si="92"/>
        <v>2</v>
      </c>
      <c r="DL52" s="35" t="str">
        <f t="shared" si="93"/>
        <v>Substantial</v>
      </c>
    </row>
    <row r="53" spans="1:116">
      <c r="A53" s="27" t="s">
        <v>151</v>
      </c>
      <c r="B53" s="28">
        <v>2</v>
      </c>
      <c r="C53" s="2">
        <f>IF(D53="-","?",RANK(D53,D2:D130,0))</f>
        <v>29</v>
      </c>
      <c r="D53" s="1">
        <f t="shared" si="47"/>
        <v>7.1</v>
      </c>
      <c r="E53" s="4">
        <f t="shared" si="48"/>
        <v>8.3000000000000007</v>
      </c>
      <c r="F53" s="8">
        <f t="shared" si="49"/>
        <v>8.75</v>
      </c>
      <c r="G53" s="22">
        <v>8</v>
      </c>
      <c r="H53" s="22">
        <v>10</v>
      </c>
      <c r="I53" s="22">
        <v>9</v>
      </c>
      <c r="J53" s="22">
        <v>8</v>
      </c>
      <c r="K53" s="8">
        <f t="shared" si="50"/>
        <v>9.5</v>
      </c>
      <c r="L53" s="22">
        <v>9</v>
      </c>
      <c r="M53" s="22">
        <v>9</v>
      </c>
      <c r="N53" s="22">
        <v>10</v>
      </c>
      <c r="O53" s="22">
        <v>10</v>
      </c>
      <c r="P53" s="8">
        <f t="shared" si="51"/>
        <v>7.25</v>
      </c>
      <c r="Q53" s="22">
        <v>8</v>
      </c>
      <c r="R53" s="22">
        <v>9</v>
      </c>
      <c r="S53" s="22">
        <v>5</v>
      </c>
      <c r="T53" s="22">
        <v>7</v>
      </c>
      <c r="U53" s="8">
        <f t="shared" si="52"/>
        <v>8.5</v>
      </c>
      <c r="V53" s="22">
        <v>8</v>
      </c>
      <c r="W53" s="22">
        <v>9</v>
      </c>
      <c r="X53" s="8">
        <f t="shared" si="53"/>
        <v>7.5</v>
      </c>
      <c r="Y53" s="22">
        <v>9</v>
      </c>
      <c r="Z53" s="22">
        <v>7</v>
      </c>
      <c r="AA53" s="22">
        <v>7</v>
      </c>
      <c r="AB53" s="22">
        <v>7</v>
      </c>
      <c r="AC53" s="10">
        <f t="shared" si="54"/>
        <v>5.8928571428571432</v>
      </c>
      <c r="AD53" s="13">
        <f t="shared" si="55"/>
        <v>5</v>
      </c>
      <c r="AE53" s="22">
        <v>5</v>
      </c>
      <c r="AF53" s="13">
        <f t="shared" si="56"/>
        <v>6.75</v>
      </c>
      <c r="AG53" s="22">
        <v>5</v>
      </c>
      <c r="AH53" s="22">
        <v>5</v>
      </c>
      <c r="AI53" s="22">
        <v>8</v>
      </c>
      <c r="AJ53" s="22">
        <v>9</v>
      </c>
      <c r="AK53" s="13">
        <f t="shared" si="57"/>
        <v>7</v>
      </c>
      <c r="AL53" s="22">
        <v>8</v>
      </c>
      <c r="AM53" s="22">
        <v>6</v>
      </c>
      <c r="AN53" s="13">
        <f t="shared" si="58"/>
        <v>8</v>
      </c>
      <c r="AO53" s="22">
        <v>8</v>
      </c>
      <c r="AP53" s="22">
        <v>8</v>
      </c>
      <c r="AQ53" s="13">
        <f t="shared" si="59"/>
        <v>5.5</v>
      </c>
      <c r="AR53" s="22">
        <v>5</v>
      </c>
      <c r="AS53" s="22">
        <v>6</v>
      </c>
      <c r="AT53" s="13">
        <f t="shared" si="60"/>
        <v>4</v>
      </c>
      <c r="AU53" s="22">
        <v>4</v>
      </c>
      <c r="AV53" s="13">
        <f t="shared" si="61"/>
        <v>5</v>
      </c>
      <c r="AW53" s="22">
        <v>5</v>
      </c>
      <c r="AX53" s="22">
        <v>5</v>
      </c>
      <c r="AY53" s="16">
        <f>IF(AZ53="-","?",RANK(AZ53,AZ2:AZ130,0))</f>
        <v>43</v>
      </c>
      <c r="AZ53" s="15">
        <f t="shared" si="62"/>
        <v>5.67</v>
      </c>
      <c r="BA53" s="20">
        <f t="shared" si="63"/>
        <v>3.1666666666666665</v>
      </c>
      <c r="BB53" s="22">
        <v>4</v>
      </c>
      <c r="BC53" s="22">
        <v>2</v>
      </c>
      <c r="BD53" s="22">
        <v>3</v>
      </c>
      <c r="BE53" s="22">
        <v>6</v>
      </c>
      <c r="BF53" s="22">
        <v>1</v>
      </c>
      <c r="BG53" s="25">
        <f t="shared" si="64"/>
        <v>3</v>
      </c>
      <c r="BH53" s="18">
        <f t="shared" si="65"/>
        <v>6.6875</v>
      </c>
      <c r="BI53" s="20">
        <f t="shared" si="66"/>
        <v>6.333333333333333</v>
      </c>
      <c r="BJ53" s="22">
        <v>6</v>
      </c>
      <c r="BK53" s="22">
        <v>7</v>
      </c>
      <c r="BL53" s="22">
        <v>6</v>
      </c>
      <c r="BM53" s="20">
        <f t="shared" si="67"/>
        <v>4.333333333333333</v>
      </c>
      <c r="BN53" s="22">
        <v>4</v>
      </c>
      <c r="BO53" s="22">
        <v>5</v>
      </c>
      <c r="BP53" s="22">
        <v>4</v>
      </c>
      <c r="BQ53" s="20">
        <f t="shared" si="68"/>
        <v>7.75</v>
      </c>
      <c r="BR53" s="22">
        <v>9</v>
      </c>
      <c r="BS53" s="22">
        <v>9</v>
      </c>
      <c r="BT53" s="22">
        <v>7</v>
      </c>
      <c r="BU53" s="22">
        <v>6</v>
      </c>
      <c r="BV53" s="22" t="s">
        <v>100</v>
      </c>
      <c r="BW53" s="20">
        <f t="shared" si="69"/>
        <v>8.3333333333333339</v>
      </c>
      <c r="BX53" s="22">
        <v>8</v>
      </c>
      <c r="BY53" s="22">
        <v>8</v>
      </c>
      <c r="BZ53" s="22">
        <v>9</v>
      </c>
      <c r="CA53" s="22" t="s">
        <v>78</v>
      </c>
      <c r="CB53" s="33" t="s">
        <v>78</v>
      </c>
      <c r="CC53" s="31">
        <v>8.25</v>
      </c>
      <c r="CD53" s="31">
        <f t="shared" si="70"/>
        <v>8.3000000000000007</v>
      </c>
      <c r="CE53" s="4">
        <f t="shared" si="71"/>
        <v>5.0000000000000711E-2</v>
      </c>
      <c r="CF53" s="6" t="str">
        <f t="shared" si="72"/>
        <v>â</v>
      </c>
      <c r="CG53" s="31">
        <v>6.2857142857142856</v>
      </c>
      <c r="CH53" s="31">
        <f t="shared" si="73"/>
        <v>5.8928571428571432</v>
      </c>
      <c r="CI53" s="10">
        <f t="shared" si="74"/>
        <v>-0.39285714285714235</v>
      </c>
      <c r="CJ53" s="11" t="str">
        <f t="shared" si="75"/>
        <v>â</v>
      </c>
      <c r="CK53" s="22" t="s">
        <v>78</v>
      </c>
      <c r="CL53" s="33" t="s">
        <v>78</v>
      </c>
      <c r="CM53" s="22">
        <v>9</v>
      </c>
      <c r="CN53" s="22">
        <v>9</v>
      </c>
      <c r="CO53" s="22">
        <v>10</v>
      </c>
      <c r="CP53" s="22">
        <v>10</v>
      </c>
      <c r="CQ53" s="22">
        <v>8</v>
      </c>
      <c r="CR53" s="22">
        <v>7</v>
      </c>
      <c r="CS53" s="24">
        <f t="shared" si="76"/>
        <v>8</v>
      </c>
      <c r="CT53" s="5">
        <f t="shared" si="77"/>
        <v>0</v>
      </c>
      <c r="CU53" s="4" t="str">
        <f t="shared" si="78"/>
        <v>Dem.</v>
      </c>
      <c r="CV53" s="22" t="s">
        <v>78</v>
      </c>
      <c r="CW53" s="33" t="s">
        <v>78</v>
      </c>
      <c r="CX53" s="1">
        <f t="shared" si="79"/>
        <v>7.1</v>
      </c>
      <c r="CY53" s="34">
        <f t="shared" si="80"/>
        <v>2</v>
      </c>
      <c r="CZ53" s="35" t="str">
        <f t="shared" si="81"/>
        <v>Advanced</v>
      </c>
      <c r="DA53" s="4">
        <f t="shared" si="82"/>
        <v>8.3000000000000007</v>
      </c>
      <c r="DB53" s="34">
        <f t="shared" si="83"/>
        <v>1</v>
      </c>
      <c r="DC53" s="35" t="str">
        <f t="shared" si="84"/>
        <v>Democracies in consolidation</v>
      </c>
      <c r="DD53" s="10">
        <f t="shared" si="85"/>
        <v>5.89</v>
      </c>
      <c r="DE53" s="34">
        <f t="shared" si="86"/>
        <v>3</v>
      </c>
      <c r="DF53" s="35" t="str">
        <f t="shared" si="87"/>
        <v>Functional flaws</v>
      </c>
      <c r="DG53" s="15">
        <f t="shared" si="88"/>
        <v>5.67</v>
      </c>
      <c r="DH53" s="34">
        <f t="shared" si="89"/>
        <v>2</v>
      </c>
      <c r="DI53" s="35" t="str">
        <f t="shared" si="90"/>
        <v>Good</v>
      </c>
      <c r="DJ53" s="20">
        <f t="shared" si="91"/>
        <v>3.2</v>
      </c>
      <c r="DK53" s="34">
        <f t="shared" si="92"/>
        <v>4</v>
      </c>
      <c r="DL53" s="35" t="str">
        <f t="shared" si="93"/>
        <v>Minor</v>
      </c>
    </row>
    <row r="54" spans="1:116">
      <c r="A54" s="27" t="s">
        <v>152</v>
      </c>
      <c r="B54" s="28">
        <v>4</v>
      </c>
      <c r="C54" s="2">
        <f>IF(D54="-","?",RANK(D54,D2:D130,0))</f>
        <v>81</v>
      </c>
      <c r="D54" s="1">
        <f t="shared" si="47"/>
        <v>5.09</v>
      </c>
      <c r="E54" s="4">
        <f t="shared" si="48"/>
        <v>4.0999999999999996</v>
      </c>
      <c r="F54" s="8">
        <f t="shared" si="49"/>
        <v>6.25</v>
      </c>
      <c r="G54" s="22">
        <v>7</v>
      </c>
      <c r="H54" s="22">
        <v>6</v>
      </c>
      <c r="I54" s="22">
        <v>6</v>
      </c>
      <c r="J54" s="22">
        <v>6</v>
      </c>
      <c r="K54" s="8">
        <f t="shared" si="50"/>
        <v>4</v>
      </c>
      <c r="L54" s="22">
        <v>5</v>
      </c>
      <c r="M54" s="22">
        <v>2</v>
      </c>
      <c r="N54" s="22">
        <v>5</v>
      </c>
      <c r="O54" s="22">
        <v>4</v>
      </c>
      <c r="P54" s="8">
        <f t="shared" si="51"/>
        <v>4.25</v>
      </c>
      <c r="Q54" s="22">
        <v>3</v>
      </c>
      <c r="R54" s="22">
        <v>5</v>
      </c>
      <c r="S54" s="22">
        <v>4</v>
      </c>
      <c r="T54" s="22">
        <v>5</v>
      </c>
      <c r="U54" s="8">
        <f t="shared" si="52"/>
        <v>2</v>
      </c>
      <c r="V54" s="22">
        <v>2</v>
      </c>
      <c r="W54" s="22">
        <v>2</v>
      </c>
      <c r="X54" s="8">
        <f t="shared" si="53"/>
        <v>4</v>
      </c>
      <c r="Y54" s="22">
        <v>2</v>
      </c>
      <c r="Z54" s="22">
        <v>5</v>
      </c>
      <c r="AA54" s="22" t="s">
        <v>100</v>
      </c>
      <c r="AB54" s="22">
        <v>5</v>
      </c>
      <c r="AC54" s="10">
        <f t="shared" si="54"/>
        <v>6.0714285714285712</v>
      </c>
      <c r="AD54" s="13">
        <f t="shared" si="55"/>
        <v>4</v>
      </c>
      <c r="AE54" s="22">
        <v>4</v>
      </c>
      <c r="AF54" s="13">
        <f t="shared" si="56"/>
        <v>7</v>
      </c>
      <c r="AG54" s="22">
        <v>5</v>
      </c>
      <c r="AH54" s="22">
        <v>6</v>
      </c>
      <c r="AI54" s="22">
        <v>8</v>
      </c>
      <c r="AJ54" s="22">
        <v>9</v>
      </c>
      <c r="AK54" s="13">
        <f t="shared" si="57"/>
        <v>8</v>
      </c>
      <c r="AL54" s="22">
        <v>9</v>
      </c>
      <c r="AM54" s="22">
        <v>7</v>
      </c>
      <c r="AN54" s="13">
        <f t="shared" si="58"/>
        <v>7.5</v>
      </c>
      <c r="AO54" s="22">
        <v>8</v>
      </c>
      <c r="AP54" s="22">
        <v>7</v>
      </c>
      <c r="AQ54" s="13">
        <f t="shared" si="59"/>
        <v>5</v>
      </c>
      <c r="AR54" s="22">
        <v>5</v>
      </c>
      <c r="AS54" s="22">
        <v>5</v>
      </c>
      <c r="AT54" s="13">
        <f t="shared" si="60"/>
        <v>6</v>
      </c>
      <c r="AU54" s="22">
        <v>6</v>
      </c>
      <c r="AV54" s="13">
        <f t="shared" si="61"/>
        <v>5</v>
      </c>
      <c r="AW54" s="22">
        <v>4</v>
      </c>
      <c r="AX54" s="22">
        <v>6</v>
      </c>
      <c r="AY54" s="16">
        <f>IF(AZ54="-","?",RANK(AZ54,AZ2:AZ130,0))</f>
        <v>76</v>
      </c>
      <c r="AZ54" s="15">
        <f t="shared" si="62"/>
        <v>4.6500000000000004</v>
      </c>
      <c r="BA54" s="20">
        <f t="shared" si="63"/>
        <v>5.458333333333333</v>
      </c>
      <c r="BB54" s="22">
        <v>7</v>
      </c>
      <c r="BC54" s="22">
        <v>6</v>
      </c>
      <c r="BD54" s="22">
        <v>5</v>
      </c>
      <c r="BE54" s="22">
        <v>6</v>
      </c>
      <c r="BF54" s="22">
        <v>3</v>
      </c>
      <c r="BG54" s="25">
        <f t="shared" si="64"/>
        <v>5.75</v>
      </c>
      <c r="BH54" s="18">
        <f t="shared" si="65"/>
        <v>5.166666666666667</v>
      </c>
      <c r="BI54" s="20">
        <f t="shared" si="66"/>
        <v>4</v>
      </c>
      <c r="BJ54" s="22">
        <v>4</v>
      </c>
      <c r="BK54" s="22">
        <v>4</v>
      </c>
      <c r="BL54" s="22">
        <v>4</v>
      </c>
      <c r="BM54" s="20">
        <f t="shared" si="67"/>
        <v>5.666666666666667</v>
      </c>
      <c r="BN54" s="22">
        <v>7</v>
      </c>
      <c r="BO54" s="22">
        <v>5</v>
      </c>
      <c r="BP54" s="22">
        <v>5</v>
      </c>
      <c r="BQ54" s="20">
        <f t="shared" si="68"/>
        <v>4</v>
      </c>
      <c r="BR54" s="22">
        <v>6</v>
      </c>
      <c r="BS54" s="22">
        <v>4</v>
      </c>
      <c r="BT54" s="22">
        <v>4</v>
      </c>
      <c r="BU54" s="22">
        <v>3</v>
      </c>
      <c r="BV54" s="22">
        <v>3</v>
      </c>
      <c r="BW54" s="20">
        <f t="shared" si="69"/>
        <v>7</v>
      </c>
      <c r="BX54" s="22">
        <v>7</v>
      </c>
      <c r="BY54" s="22">
        <v>6</v>
      </c>
      <c r="BZ54" s="22">
        <v>8</v>
      </c>
      <c r="CA54" s="22" t="s">
        <v>78</v>
      </c>
      <c r="CB54" s="33" t="s">
        <v>78</v>
      </c>
      <c r="CC54" s="31">
        <v>3.9166666666666661</v>
      </c>
      <c r="CD54" s="31">
        <f t="shared" si="70"/>
        <v>4.0999999999999996</v>
      </c>
      <c r="CE54" s="4">
        <f t="shared" si="71"/>
        <v>0.18333333333333357</v>
      </c>
      <c r="CF54" s="6" t="str">
        <f t="shared" si="72"/>
        <v>â</v>
      </c>
      <c r="CG54" s="31">
        <v>6.1428571428571423</v>
      </c>
      <c r="CH54" s="31">
        <f t="shared" si="73"/>
        <v>6.0714285714285712</v>
      </c>
      <c r="CI54" s="10">
        <f t="shared" si="74"/>
        <v>-7.1428571428571175E-2</v>
      </c>
      <c r="CJ54" s="11" t="str">
        <f t="shared" si="75"/>
        <v>â</v>
      </c>
      <c r="CK54" s="22" t="s">
        <v>78</v>
      </c>
      <c r="CL54" s="33" t="s">
        <v>78</v>
      </c>
      <c r="CM54" s="23">
        <v>5</v>
      </c>
      <c r="CN54" s="23">
        <v>2</v>
      </c>
      <c r="CO54" s="22">
        <v>5</v>
      </c>
      <c r="CP54" s="22">
        <v>4</v>
      </c>
      <c r="CQ54" s="22">
        <v>3</v>
      </c>
      <c r="CR54" s="22">
        <v>5</v>
      </c>
      <c r="CS54" s="24">
        <f t="shared" si="76"/>
        <v>6.5</v>
      </c>
      <c r="CT54" s="5">
        <f t="shared" si="77"/>
        <v>2</v>
      </c>
      <c r="CU54" s="4" t="str">
        <f t="shared" si="78"/>
        <v>Aut.</v>
      </c>
      <c r="CV54" s="22" t="s">
        <v>78</v>
      </c>
      <c r="CW54" s="33" t="s">
        <v>78</v>
      </c>
      <c r="CX54" s="1">
        <f t="shared" si="79"/>
        <v>5.09</v>
      </c>
      <c r="CY54" s="34">
        <f t="shared" si="80"/>
        <v>4</v>
      </c>
      <c r="CZ54" s="35" t="str">
        <f t="shared" si="81"/>
        <v>Very limited</v>
      </c>
      <c r="DA54" s="4">
        <f t="shared" si="82"/>
        <v>4.0999999999999996</v>
      </c>
      <c r="DB54" s="34">
        <f t="shared" si="83"/>
        <v>4</v>
      </c>
      <c r="DC54" s="35" t="str">
        <f t="shared" si="84"/>
        <v>Moderate autocracies</v>
      </c>
      <c r="DD54" s="10">
        <f t="shared" si="85"/>
        <v>6.07</v>
      </c>
      <c r="DE54" s="34">
        <f t="shared" si="86"/>
        <v>3</v>
      </c>
      <c r="DF54" s="35" t="str">
        <f t="shared" si="87"/>
        <v>Functional flaws</v>
      </c>
      <c r="DG54" s="15">
        <f t="shared" si="88"/>
        <v>4.6500000000000004</v>
      </c>
      <c r="DH54" s="34">
        <f t="shared" si="89"/>
        <v>3</v>
      </c>
      <c r="DI54" s="35" t="str">
        <f t="shared" si="90"/>
        <v>Moderate</v>
      </c>
      <c r="DJ54" s="20">
        <f t="shared" si="91"/>
        <v>5.5</v>
      </c>
      <c r="DK54" s="34">
        <f t="shared" si="92"/>
        <v>3</v>
      </c>
      <c r="DL54" s="35" t="str">
        <f t="shared" si="93"/>
        <v>Moderate</v>
      </c>
    </row>
    <row r="55" spans="1:116">
      <c r="A55" s="27" t="s">
        <v>153</v>
      </c>
      <c r="B55" s="28">
        <v>6</v>
      </c>
      <c r="C55" s="2">
        <f>IF(D55="-","?",RANK(D55,D2:D130,0))</f>
        <v>83</v>
      </c>
      <c r="D55" s="1">
        <f t="shared" si="47"/>
        <v>5.05</v>
      </c>
      <c r="E55" s="4">
        <f t="shared" si="48"/>
        <v>3.85</v>
      </c>
      <c r="F55" s="8">
        <f t="shared" si="49"/>
        <v>8.5</v>
      </c>
      <c r="G55" s="22">
        <v>9</v>
      </c>
      <c r="H55" s="22">
        <v>8</v>
      </c>
      <c r="I55" s="22">
        <v>9</v>
      </c>
      <c r="J55" s="22">
        <v>8</v>
      </c>
      <c r="K55" s="8">
        <f t="shared" si="50"/>
        <v>2.75</v>
      </c>
      <c r="L55" s="22">
        <v>3</v>
      </c>
      <c r="M55" s="22">
        <v>2</v>
      </c>
      <c r="N55" s="22">
        <v>3</v>
      </c>
      <c r="O55" s="22">
        <v>3</v>
      </c>
      <c r="P55" s="8">
        <f t="shared" si="51"/>
        <v>3</v>
      </c>
      <c r="Q55" s="22">
        <v>2</v>
      </c>
      <c r="R55" s="22">
        <v>4</v>
      </c>
      <c r="S55" s="22">
        <v>3</v>
      </c>
      <c r="T55" s="22">
        <v>3</v>
      </c>
      <c r="U55" s="8">
        <f t="shared" si="52"/>
        <v>2</v>
      </c>
      <c r="V55" s="22">
        <v>2</v>
      </c>
      <c r="W55" s="22">
        <v>2</v>
      </c>
      <c r="X55" s="8">
        <f t="shared" si="53"/>
        <v>3</v>
      </c>
      <c r="Y55" s="22">
        <v>2</v>
      </c>
      <c r="Z55" s="22">
        <v>4</v>
      </c>
      <c r="AA55" s="22" t="s">
        <v>100</v>
      </c>
      <c r="AB55" s="22">
        <v>3</v>
      </c>
      <c r="AC55" s="10">
        <f t="shared" si="54"/>
        <v>6.25</v>
      </c>
      <c r="AD55" s="13">
        <f t="shared" si="55"/>
        <v>5</v>
      </c>
      <c r="AE55" s="22">
        <v>5</v>
      </c>
      <c r="AF55" s="13">
        <f t="shared" si="56"/>
        <v>6.75</v>
      </c>
      <c r="AG55" s="22">
        <v>6</v>
      </c>
      <c r="AH55" s="22">
        <v>6</v>
      </c>
      <c r="AI55" s="22">
        <v>7</v>
      </c>
      <c r="AJ55" s="22">
        <v>8</v>
      </c>
      <c r="AK55" s="13">
        <f t="shared" si="57"/>
        <v>7.5</v>
      </c>
      <c r="AL55" s="22">
        <v>7</v>
      </c>
      <c r="AM55" s="22">
        <v>8</v>
      </c>
      <c r="AN55" s="13">
        <f t="shared" si="58"/>
        <v>6</v>
      </c>
      <c r="AO55" s="22">
        <v>6</v>
      </c>
      <c r="AP55" s="22">
        <v>6</v>
      </c>
      <c r="AQ55" s="13">
        <f t="shared" si="59"/>
        <v>6</v>
      </c>
      <c r="AR55" s="22">
        <v>6</v>
      </c>
      <c r="AS55" s="22">
        <v>6</v>
      </c>
      <c r="AT55" s="13">
        <f t="shared" si="60"/>
        <v>7</v>
      </c>
      <c r="AU55" s="22">
        <v>7</v>
      </c>
      <c r="AV55" s="13">
        <f t="shared" si="61"/>
        <v>5.5</v>
      </c>
      <c r="AW55" s="22">
        <v>5</v>
      </c>
      <c r="AX55" s="22">
        <v>6</v>
      </c>
      <c r="AY55" s="16">
        <f>IF(AZ55="-","?",RANK(AZ55,AZ2:AZ130,0))</f>
        <v>75</v>
      </c>
      <c r="AZ55" s="15">
        <f t="shared" si="62"/>
        <v>4.67</v>
      </c>
      <c r="BA55" s="20">
        <f t="shared" si="63"/>
        <v>4.041666666666667</v>
      </c>
      <c r="BB55" s="22">
        <v>5</v>
      </c>
      <c r="BC55" s="22">
        <v>7</v>
      </c>
      <c r="BD55" s="22">
        <v>3</v>
      </c>
      <c r="BE55" s="22">
        <v>3</v>
      </c>
      <c r="BF55" s="22">
        <v>1</v>
      </c>
      <c r="BG55" s="25">
        <f t="shared" si="64"/>
        <v>5.25</v>
      </c>
      <c r="BH55" s="18">
        <f t="shared" si="65"/>
        <v>5.3833333333333329</v>
      </c>
      <c r="BI55" s="20">
        <f t="shared" si="66"/>
        <v>5</v>
      </c>
      <c r="BJ55" s="22">
        <v>5</v>
      </c>
      <c r="BK55" s="22">
        <v>5</v>
      </c>
      <c r="BL55" s="22">
        <v>5</v>
      </c>
      <c r="BM55" s="20">
        <f t="shared" si="67"/>
        <v>5.333333333333333</v>
      </c>
      <c r="BN55" s="22">
        <v>5</v>
      </c>
      <c r="BO55" s="22">
        <v>7</v>
      </c>
      <c r="BP55" s="22">
        <v>4</v>
      </c>
      <c r="BQ55" s="20">
        <f t="shared" si="68"/>
        <v>4.2</v>
      </c>
      <c r="BR55" s="22">
        <v>6</v>
      </c>
      <c r="BS55" s="22">
        <v>3</v>
      </c>
      <c r="BT55" s="22">
        <v>6</v>
      </c>
      <c r="BU55" s="22">
        <v>2</v>
      </c>
      <c r="BV55" s="22">
        <v>4</v>
      </c>
      <c r="BW55" s="20">
        <f t="shared" si="69"/>
        <v>7</v>
      </c>
      <c r="BX55" s="22">
        <v>6</v>
      </c>
      <c r="BY55" s="22">
        <v>7</v>
      </c>
      <c r="BZ55" s="22">
        <v>8</v>
      </c>
      <c r="CA55" s="22" t="s">
        <v>78</v>
      </c>
      <c r="CB55" s="33" t="s">
        <v>78</v>
      </c>
      <c r="CC55" s="31">
        <v>4</v>
      </c>
      <c r="CD55" s="31">
        <f t="shared" si="70"/>
        <v>3.85</v>
      </c>
      <c r="CE55" s="4">
        <f t="shared" si="71"/>
        <v>-0.14999999999999991</v>
      </c>
      <c r="CF55" s="6" t="str">
        <f t="shared" si="72"/>
        <v>â</v>
      </c>
      <c r="CG55" s="31">
        <v>6.25</v>
      </c>
      <c r="CH55" s="31">
        <f t="shared" si="73"/>
        <v>6.25</v>
      </c>
      <c r="CI55" s="10">
        <f t="shared" si="74"/>
        <v>0</v>
      </c>
      <c r="CJ55" s="11" t="str">
        <f t="shared" si="75"/>
        <v>â</v>
      </c>
      <c r="CK55" s="22" t="s">
        <v>78</v>
      </c>
      <c r="CL55" s="33" t="s">
        <v>78</v>
      </c>
      <c r="CM55" s="23">
        <v>3</v>
      </c>
      <c r="CN55" s="23">
        <v>2</v>
      </c>
      <c r="CO55" s="22">
        <v>3</v>
      </c>
      <c r="CP55" s="22">
        <v>3</v>
      </c>
      <c r="CQ55" s="23">
        <v>2</v>
      </c>
      <c r="CR55" s="22">
        <v>3</v>
      </c>
      <c r="CS55" s="24">
        <f t="shared" si="76"/>
        <v>8.5</v>
      </c>
      <c r="CT55" s="5">
        <f t="shared" si="77"/>
        <v>3</v>
      </c>
      <c r="CU55" s="4" t="str">
        <f t="shared" si="78"/>
        <v>Aut.</v>
      </c>
      <c r="CV55" s="22" t="s">
        <v>78</v>
      </c>
      <c r="CW55" s="33" t="s">
        <v>78</v>
      </c>
      <c r="CX55" s="1">
        <f t="shared" si="79"/>
        <v>5.05</v>
      </c>
      <c r="CY55" s="34">
        <f t="shared" si="80"/>
        <v>4</v>
      </c>
      <c r="CZ55" s="35" t="str">
        <f t="shared" si="81"/>
        <v>Very limited</v>
      </c>
      <c r="DA55" s="4">
        <f t="shared" si="82"/>
        <v>3.85</v>
      </c>
      <c r="DB55" s="34">
        <f t="shared" si="83"/>
        <v>5</v>
      </c>
      <c r="DC55" s="35" t="str">
        <f t="shared" si="84"/>
        <v>Hard-line autocracies</v>
      </c>
      <c r="DD55" s="10">
        <f t="shared" si="85"/>
        <v>6.25</v>
      </c>
      <c r="DE55" s="34">
        <f t="shared" si="86"/>
        <v>3</v>
      </c>
      <c r="DF55" s="35" t="str">
        <f t="shared" si="87"/>
        <v>Functional flaws</v>
      </c>
      <c r="DG55" s="15">
        <f t="shared" si="88"/>
        <v>4.67</v>
      </c>
      <c r="DH55" s="34">
        <f t="shared" si="89"/>
        <v>3</v>
      </c>
      <c r="DI55" s="35" t="str">
        <f t="shared" si="90"/>
        <v>Moderate</v>
      </c>
      <c r="DJ55" s="20">
        <f t="shared" si="91"/>
        <v>4</v>
      </c>
      <c r="DK55" s="34">
        <f t="shared" si="92"/>
        <v>4</v>
      </c>
      <c r="DL55" s="35" t="str">
        <f t="shared" si="93"/>
        <v>Minor</v>
      </c>
    </row>
    <row r="56" spans="1:116">
      <c r="A56" s="27" t="s">
        <v>154</v>
      </c>
      <c r="B56" s="28">
        <v>5</v>
      </c>
      <c r="C56" s="2">
        <f>IF(D56="-","?",RANK(D56,D2:D130,0))</f>
        <v>59</v>
      </c>
      <c r="D56" s="1">
        <f t="shared" si="47"/>
        <v>5.76</v>
      </c>
      <c r="E56" s="4">
        <f t="shared" si="48"/>
        <v>6.55</v>
      </c>
      <c r="F56" s="8">
        <f t="shared" si="49"/>
        <v>7</v>
      </c>
      <c r="G56" s="22">
        <v>6</v>
      </c>
      <c r="H56" s="22">
        <v>9</v>
      </c>
      <c r="I56" s="22">
        <v>8</v>
      </c>
      <c r="J56" s="22">
        <v>5</v>
      </c>
      <c r="K56" s="8">
        <f t="shared" si="50"/>
        <v>7.25</v>
      </c>
      <c r="L56" s="22">
        <v>7</v>
      </c>
      <c r="M56" s="22">
        <v>7</v>
      </c>
      <c r="N56" s="22">
        <v>7</v>
      </c>
      <c r="O56" s="22">
        <v>8</v>
      </c>
      <c r="P56" s="8">
        <f t="shared" si="51"/>
        <v>5.75</v>
      </c>
      <c r="Q56" s="22">
        <v>7</v>
      </c>
      <c r="R56" s="22">
        <v>6</v>
      </c>
      <c r="S56" s="22">
        <v>4</v>
      </c>
      <c r="T56" s="22">
        <v>6</v>
      </c>
      <c r="U56" s="8">
        <f t="shared" si="52"/>
        <v>6.5</v>
      </c>
      <c r="V56" s="22">
        <v>6</v>
      </c>
      <c r="W56" s="22">
        <v>7</v>
      </c>
      <c r="X56" s="8">
        <f t="shared" si="53"/>
        <v>6.25</v>
      </c>
      <c r="Y56" s="22">
        <v>4</v>
      </c>
      <c r="Z56" s="22">
        <v>7</v>
      </c>
      <c r="AA56" s="22">
        <v>8</v>
      </c>
      <c r="AB56" s="22">
        <v>6</v>
      </c>
      <c r="AC56" s="10">
        <f t="shared" si="54"/>
        <v>4.9642857142857144</v>
      </c>
      <c r="AD56" s="13">
        <f t="shared" si="55"/>
        <v>2</v>
      </c>
      <c r="AE56" s="22">
        <v>2</v>
      </c>
      <c r="AF56" s="13">
        <f t="shared" si="56"/>
        <v>6.25</v>
      </c>
      <c r="AG56" s="22">
        <v>5</v>
      </c>
      <c r="AH56" s="22">
        <v>6</v>
      </c>
      <c r="AI56" s="22">
        <v>7</v>
      </c>
      <c r="AJ56" s="22">
        <v>7</v>
      </c>
      <c r="AK56" s="13">
        <f t="shared" si="57"/>
        <v>7</v>
      </c>
      <c r="AL56" s="22">
        <v>8</v>
      </c>
      <c r="AM56" s="22">
        <v>6</v>
      </c>
      <c r="AN56" s="13">
        <f t="shared" si="58"/>
        <v>5</v>
      </c>
      <c r="AO56" s="22">
        <v>4</v>
      </c>
      <c r="AP56" s="22">
        <v>6</v>
      </c>
      <c r="AQ56" s="13">
        <f t="shared" si="59"/>
        <v>4</v>
      </c>
      <c r="AR56" s="22">
        <v>3</v>
      </c>
      <c r="AS56" s="22">
        <v>5</v>
      </c>
      <c r="AT56" s="13">
        <f t="shared" si="60"/>
        <v>6</v>
      </c>
      <c r="AU56" s="22">
        <v>6</v>
      </c>
      <c r="AV56" s="13">
        <f t="shared" si="61"/>
        <v>4.5</v>
      </c>
      <c r="AW56" s="22">
        <v>4</v>
      </c>
      <c r="AX56" s="22">
        <v>5</v>
      </c>
      <c r="AY56" s="16">
        <f>IF(AZ56="-","?",RANK(AZ56,AZ2:AZ130,0))</f>
        <v>68</v>
      </c>
      <c r="AZ56" s="15">
        <f t="shared" si="62"/>
        <v>4.8899999999999997</v>
      </c>
      <c r="BA56" s="20">
        <f t="shared" si="63"/>
        <v>5.770833333333333</v>
      </c>
      <c r="BB56" s="22">
        <v>7</v>
      </c>
      <c r="BC56" s="22">
        <v>4</v>
      </c>
      <c r="BD56" s="22">
        <v>5</v>
      </c>
      <c r="BE56" s="22">
        <v>9</v>
      </c>
      <c r="BF56" s="22">
        <v>5</v>
      </c>
      <c r="BG56" s="25">
        <f t="shared" si="64"/>
        <v>4.625</v>
      </c>
      <c r="BH56" s="18">
        <f t="shared" si="65"/>
        <v>5.4</v>
      </c>
      <c r="BI56" s="20">
        <f t="shared" si="66"/>
        <v>5.666666666666667</v>
      </c>
      <c r="BJ56" s="22">
        <v>5</v>
      </c>
      <c r="BK56" s="22">
        <v>6</v>
      </c>
      <c r="BL56" s="22">
        <v>6</v>
      </c>
      <c r="BM56" s="20">
        <f t="shared" si="67"/>
        <v>3.6666666666666665</v>
      </c>
      <c r="BN56" s="22">
        <v>4</v>
      </c>
      <c r="BO56" s="22">
        <v>4</v>
      </c>
      <c r="BP56" s="22">
        <v>3</v>
      </c>
      <c r="BQ56" s="20">
        <f t="shared" si="68"/>
        <v>5.6</v>
      </c>
      <c r="BR56" s="22">
        <v>7</v>
      </c>
      <c r="BS56" s="22">
        <v>5</v>
      </c>
      <c r="BT56" s="22">
        <v>5</v>
      </c>
      <c r="BU56" s="22">
        <v>5</v>
      </c>
      <c r="BV56" s="22">
        <v>6</v>
      </c>
      <c r="BW56" s="20">
        <f t="shared" si="69"/>
        <v>6.666666666666667</v>
      </c>
      <c r="BX56" s="22">
        <v>7</v>
      </c>
      <c r="BY56" s="22">
        <v>5</v>
      </c>
      <c r="BZ56" s="22">
        <v>8</v>
      </c>
      <c r="CA56" s="22" t="s">
        <v>78</v>
      </c>
      <c r="CB56" s="33" t="s">
        <v>78</v>
      </c>
      <c r="CC56" s="31">
        <v>6.3500000000000005</v>
      </c>
      <c r="CD56" s="31">
        <f t="shared" si="70"/>
        <v>6.55</v>
      </c>
      <c r="CE56" s="4">
        <f t="shared" si="71"/>
        <v>0.19999999999999929</v>
      </c>
      <c r="CF56" s="6" t="str">
        <f t="shared" si="72"/>
        <v>â</v>
      </c>
      <c r="CG56" s="31">
        <v>4.7857142857142856</v>
      </c>
      <c r="CH56" s="31">
        <f t="shared" si="73"/>
        <v>4.9642857142857144</v>
      </c>
      <c r="CI56" s="10">
        <f t="shared" si="74"/>
        <v>0.17857142857142883</v>
      </c>
      <c r="CJ56" s="11" t="str">
        <f t="shared" si="75"/>
        <v>â</v>
      </c>
      <c r="CK56" s="22" t="s">
        <v>78</v>
      </c>
      <c r="CL56" s="33" t="s">
        <v>78</v>
      </c>
      <c r="CM56" s="22">
        <v>7</v>
      </c>
      <c r="CN56" s="22">
        <v>7</v>
      </c>
      <c r="CO56" s="22">
        <v>7</v>
      </c>
      <c r="CP56" s="22">
        <v>8</v>
      </c>
      <c r="CQ56" s="22">
        <v>7</v>
      </c>
      <c r="CR56" s="22">
        <v>6</v>
      </c>
      <c r="CS56" s="24">
        <f t="shared" si="76"/>
        <v>5.5</v>
      </c>
      <c r="CT56" s="5">
        <f t="shared" si="77"/>
        <v>0</v>
      </c>
      <c r="CU56" s="4" t="str">
        <f t="shared" si="78"/>
        <v>Dem.</v>
      </c>
      <c r="CV56" s="22" t="s">
        <v>78</v>
      </c>
      <c r="CW56" s="33" t="s">
        <v>78</v>
      </c>
      <c r="CX56" s="1">
        <f t="shared" si="79"/>
        <v>5.76</v>
      </c>
      <c r="CY56" s="34">
        <f t="shared" si="80"/>
        <v>3</v>
      </c>
      <c r="CZ56" s="35" t="str">
        <f t="shared" si="81"/>
        <v>Limited</v>
      </c>
      <c r="DA56" s="4">
        <f t="shared" si="82"/>
        <v>6.55</v>
      </c>
      <c r="DB56" s="34">
        <f t="shared" si="83"/>
        <v>2</v>
      </c>
      <c r="DC56" s="35" t="str">
        <f t="shared" si="84"/>
        <v>Defective democracies</v>
      </c>
      <c r="DD56" s="10">
        <f t="shared" si="85"/>
        <v>4.96</v>
      </c>
      <c r="DE56" s="34">
        <f t="shared" si="86"/>
        <v>4</v>
      </c>
      <c r="DF56" s="35" t="str">
        <f t="shared" si="87"/>
        <v>Poorly functioning</v>
      </c>
      <c r="DG56" s="15">
        <f t="shared" si="88"/>
        <v>4.8899999999999997</v>
      </c>
      <c r="DH56" s="34">
        <f t="shared" si="89"/>
        <v>3</v>
      </c>
      <c r="DI56" s="35" t="str">
        <f t="shared" si="90"/>
        <v>Moderate</v>
      </c>
      <c r="DJ56" s="20">
        <f t="shared" si="91"/>
        <v>5.8</v>
      </c>
      <c r="DK56" s="34">
        <f t="shared" si="92"/>
        <v>3</v>
      </c>
      <c r="DL56" s="35" t="str">
        <f t="shared" si="93"/>
        <v>Moderate</v>
      </c>
    </row>
    <row r="57" spans="1:116">
      <c r="A57" s="27" t="s">
        <v>155</v>
      </c>
      <c r="B57" s="28">
        <v>1</v>
      </c>
      <c r="C57" s="2">
        <f>IF(D57="-","?",RANK(D57,D2:D130,0))</f>
        <v>47</v>
      </c>
      <c r="D57" s="1">
        <f t="shared" si="47"/>
        <v>6.23</v>
      </c>
      <c r="E57" s="4">
        <f t="shared" si="48"/>
        <v>6.6</v>
      </c>
      <c r="F57" s="8">
        <f t="shared" si="49"/>
        <v>7.5</v>
      </c>
      <c r="G57" s="22">
        <v>6</v>
      </c>
      <c r="H57" s="22">
        <v>7</v>
      </c>
      <c r="I57" s="22">
        <v>9</v>
      </c>
      <c r="J57" s="22">
        <v>8</v>
      </c>
      <c r="K57" s="8">
        <f t="shared" si="50"/>
        <v>7.25</v>
      </c>
      <c r="L57" s="22">
        <v>7</v>
      </c>
      <c r="M57" s="22">
        <v>7</v>
      </c>
      <c r="N57" s="22">
        <v>9</v>
      </c>
      <c r="O57" s="22">
        <v>6</v>
      </c>
      <c r="P57" s="8">
        <f t="shared" si="51"/>
        <v>5.5</v>
      </c>
      <c r="Q57" s="22">
        <v>6</v>
      </c>
      <c r="R57" s="22">
        <v>5</v>
      </c>
      <c r="S57" s="22">
        <v>5</v>
      </c>
      <c r="T57" s="22">
        <v>6</v>
      </c>
      <c r="U57" s="8">
        <f t="shared" si="52"/>
        <v>6.5</v>
      </c>
      <c r="V57" s="22">
        <v>6</v>
      </c>
      <c r="W57" s="22">
        <v>7</v>
      </c>
      <c r="X57" s="8">
        <f t="shared" si="53"/>
        <v>6.25</v>
      </c>
      <c r="Y57" s="22">
        <v>7</v>
      </c>
      <c r="Z57" s="22">
        <v>6</v>
      </c>
      <c r="AA57" s="22">
        <v>7</v>
      </c>
      <c r="AB57" s="22">
        <v>5</v>
      </c>
      <c r="AC57" s="10">
        <f t="shared" si="54"/>
        <v>5.8571428571428568</v>
      </c>
      <c r="AD57" s="13">
        <f t="shared" si="55"/>
        <v>5</v>
      </c>
      <c r="AE57" s="22">
        <v>5</v>
      </c>
      <c r="AF57" s="13">
        <f t="shared" si="56"/>
        <v>7</v>
      </c>
      <c r="AG57" s="22">
        <v>5</v>
      </c>
      <c r="AH57" s="22">
        <v>7</v>
      </c>
      <c r="AI57" s="22">
        <v>9</v>
      </c>
      <c r="AJ57" s="22">
        <v>7</v>
      </c>
      <c r="AK57" s="13">
        <f t="shared" si="57"/>
        <v>6.5</v>
      </c>
      <c r="AL57" s="22">
        <v>8</v>
      </c>
      <c r="AM57" s="22">
        <v>5</v>
      </c>
      <c r="AN57" s="13">
        <f t="shared" si="58"/>
        <v>7</v>
      </c>
      <c r="AO57" s="22">
        <v>7</v>
      </c>
      <c r="AP57" s="22">
        <v>7</v>
      </c>
      <c r="AQ57" s="13">
        <f t="shared" si="59"/>
        <v>5.5</v>
      </c>
      <c r="AR57" s="22">
        <v>5</v>
      </c>
      <c r="AS57" s="22">
        <v>6</v>
      </c>
      <c r="AT57" s="13">
        <f t="shared" si="60"/>
        <v>5</v>
      </c>
      <c r="AU57" s="22">
        <v>5</v>
      </c>
      <c r="AV57" s="13">
        <f t="shared" si="61"/>
        <v>5</v>
      </c>
      <c r="AW57" s="22">
        <v>5</v>
      </c>
      <c r="AX57" s="22">
        <v>5</v>
      </c>
      <c r="AY57" s="16">
        <f>IF(AZ57="-","?",RANK(AZ57,AZ2:AZ130,0))</f>
        <v>56</v>
      </c>
      <c r="AZ57" s="15">
        <f t="shared" si="62"/>
        <v>5.2</v>
      </c>
      <c r="BA57" s="20">
        <f t="shared" si="63"/>
        <v>4.416666666666667</v>
      </c>
      <c r="BB57" s="22">
        <v>6</v>
      </c>
      <c r="BC57" s="22">
        <v>4</v>
      </c>
      <c r="BD57" s="22">
        <v>5</v>
      </c>
      <c r="BE57" s="22">
        <v>6</v>
      </c>
      <c r="BF57" s="22">
        <v>1</v>
      </c>
      <c r="BG57" s="25">
        <f t="shared" si="64"/>
        <v>4.5</v>
      </c>
      <c r="BH57" s="18">
        <f t="shared" si="65"/>
        <v>5.9333333333333336</v>
      </c>
      <c r="BI57" s="20">
        <f t="shared" si="66"/>
        <v>5.666666666666667</v>
      </c>
      <c r="BJ57" s="22">
        <v>6</v>
      </c>
      <c r="BK57" s="22">
        <v>6</v>
      </c>
      <c r="BL57" s="22">
        <v>5</v>
      </c>
      <c r="BM57" s="20">
        <f t="shared" si="67"/>
        <v>4.666666666666667</v>
      </c>
      <c r="BN57" s="22">
        <v>4</v>
      </c>
      <c r="BO57" s="22">
        <v>6</v>
      </c>
      <c r="BP57" s="22">
        <v>4</v>
      </c>
      <c r="BQ57" s="20">
        <f t="shared" si="68"/>
        <v>6.4</v>
      </c>
      <c r="BR57" s="22">
        <v>9</v>
      </c>
      <c r="BS57" s="22">
        <v>7</v>
      </c>
      <c r="BT57" s="22">
        <v>6</v>
      </c>
      <c r="BU57" s="22">
        <v>6</v>
      </c>
      <c r="BV57" s="22">
        <v>4</v>
      </c>
      <c r="BW57" s="20">
        <f t="shared" si="69"/>
        <v>7</v>
      </c>
      <c r="BX57" s="22">
        <v>7</v>
      </c>
      <c r="BY57" s="22">
        <v>6</v>
      </c>
      <c r="BZ57" s="22">
        <v>8</v>
      </c>
      <c r="CA57" s="22" t="s">
        <v>78</v>
      </c>
      <c r="CB57" s="33" t="s">
        <v>78</v>
      </c>
      <c r="CC57" s="31">
        <v>6.7</v>
      </c>
      <c r="CD57" s="31">
        <f t="shared" si="70"/>
        <v>6.6</v>
      </c>
      <c r="CE57" s="4">
        <f t="shared" si="71"/>
        <v>-0.10000000000000053</v>
      </c>
      <c r="CF57" s="6" t="str">
        <f t="shared" si="72"/>
        <v>â</v>
      </c>
      <c r="CG57" s="31">
        <v>5.8571428571428577</v>
      </c>
      <c r="CH57" s="31">
        <f t="shared" si="73"/>
        <v>5.8571428571428568</v>
      </c>
      <c r="CI57" s="10">
        <f t="shared" si="74"/>
        <v>-8.8817841970012523E-16</v>
      </c>
      <c r="CJ57" s="11" t="str">
        <f t="shared" si="75"/>
        <v>â</v>
      </c>
      <c r="CK57" s="22" t="s">
        <v>78</v>
      </c>
      <c r="CL57" s="33" t="s">
        <v>78</v>
      </c>
      <c r="CM57" s="22">
        <v>7</v>
      </c>
      <c r="CN57" s="22">
        <v>7</v>
      </c>
      <c r="CO57" s="22">
        <v>9</v>
      </c>
      <c r="CP57" s="22">
        <v>6</v>
      </c>
      <c r="CQ57" s="22">
        <v>6</v>
      </c>
      <c r="CR57" s="22">
        <v>6</v>
      </c>
      <c r="CS57" s="24">
        <f t="shared" si="76"/>
        <v>7</v>
      </c>
      <c r="CT57" s="5">
        <f t="shared" si="77"/>
        <v>0</v>
      </c>
      <c r="CU57" s="4" t="str">
        <f t="shared" si="78"/>
        <v>Dem.</v>
      </c>
      <c r="CV57" s="22" t="s">
        <v>78</v>
      </c>
      <c r="CW57" s="33" t="s">
        <v>78</v>
      </c>
      <c r="CX57" s="1">
        <f t="shared" si="79"/>
        <v>6.23</v>
      </c>
      <c r="CY57" s="34">
        <f t="shared" si="80"/>
        <v>3</v>
      </c>
      <c r="CZ57" s="35" t="str">
        <f t="shared" si="81"/>
        <v>Limited</v>
      </c>
      <c r="DA57" s="4">
        <f t="shared" si="82"/>
        <v>6.6</v>
      </c>
      <c r="DB57" s="34">
        <f t="shared" si="83"/>
        <v>2</v>
      </c>
      <c r="DC57" s="35" t="str">
        <f t="shared" si="84"/>
        <v>Defective democracies</v>
      </c>
      <c r="DD57" s="10">
        <f t="shared" si="85"/>
        <v>5.86</v>
      </c>
      <c r="DE57" s="34">
        <f t="shared" si="86"/>
        <v>3</v>
      </c>
      <c r="DF57" s="35" t="str">
        <f t="shared" si="87"/>
        <v>Functional flaws</v>
      </c>
      <c r="DG57" s="15">
        <f t="shared" si="88"/>
        <v>5.2</v>
      </c>
      <c r="DH57" s="34">
        <f t="shared" si="89"/>
        <v>3</v>
      </c>
      <c r="DI57" s="35" t="str">
        <f t="shared" si="90"/>
        <v>Moderate</v>
      </c>
      <c r="DJ57" s="20">
        <f t="shared" si="91"/>
        <v>4.4000000000000004</v>
      </c>
      <c r="DK57" s="34">
        <f t="shared" si="92"/>
        <v>4</v>
      </c>
      <c r="DL57" s="35" t="str">
        <f t="shared" si="93"/>
        <v>Minor</v>
      </c>
    </row>
    <row r="58" spans="1:116">
      <c r="A58" s="27" t="s">
        <v>156</v>
      </c>
      <c r="B58" s="28">
        <v>4</v>
      </c>
      <c r="C58" s="2">
        <f>IF(D58="-","?",RANK(D58,D2:D130,0))</f>
        <v>53</v>
      </c>
      <c r="D58" s="1">
        <f t="shared" si="47"/>
        <v>5.96</v>
      </c>
      <c r="E58" s="4">
        <f t="shared" si="48"/>
        <v>4.7</v>
      </c>
      <c r="F58" s="8">
        <f t="shared" si="49"/>
        <v>7.75</v>
      </c>
      <c r="G58" s="22">
        <v>10</v>
      </c>
      <c r="H58" s="22">
        <v>7</v>
      </c>
      <c r="I58" s="22">
        <v>6</v>
      </c>
      <c r="J58" s="22">
        <v>8</v>
      </c>
      <c r="K58" s="8">
        <f t="shared" si="50"/>
        <v>4.5</v>
      </c>
      <c r="L58" s="22">
        <v>4</v>
      </c>
      <c r="M58" s="22">
        <v>2</v>
      </c>
      <c r="N58" s="22">
        <v>6</v>
      </c>
      <c r="O58" s="22">
        <v>6</v>
      </c>
      <c r="P58" s="8">
        <f t="shared" si="51"/>
        <v>5.25</v>
      </c>
      <c r="Q58" s="22">
        <v>5</v>
      </c>
      <c r="R58" s="22">
        <v>4</v>
      </c>
      <c r="S58" s="22">
        <v>5</v>
      </c>
      <c r="T58" s="22">
        <v>7</v>
      </c>
      <c r="U58" s="8">
        <f t="shared" si="52"/>
        <v>2</v>
      </c>
      <c r="V58" s="22">
        <v>2</v>
      </c>
      <c r="W58" s="22">
        <v>2</v>
      </c>
      <c r="X58" s="8">
        <f t="shared" si="53"/>
        <v>4</v>
      </c>
      <c r="Y58" s="22">
        <v>2</v>
      </c>
      <c r="Z58" s="22">
        <v>6</v>
      </c>
      <c r="AA58" s="22" t="s">
        <v>100</v>
      </c>
      <c r="AB58" s="22">
        <v>4</v>
      </c>
      <c r="AC58" s="10">
        <f t="shared" si="54"/>
        <v>7.2142857142857144</v>
      </c>
      <c r="AD58" s="13">
        <f t="shared" si="55"/>
        <v>8</v>
      </c>
      <c r="AE58" s="22">
        <v>8</v>
      </c>
      <c r="AF58" s="13">
        <f t="shared" si="56"/>
        <v>7</v>
      </c>
      <c r="AG58" s="22">
        <v>7</v>
      </c>
      <c r="AH58" s="22">
        <v>5</v>
      </c>
      <c r="AI58" s="22">
        <v>8</v>
      </c>
      <c r="AJ58" s="22">
        <v>8</v>
      </c>
      <c r="AK58" s="13">
        <f t="shared" si="57"/>
        <v>8</v>
      </c>
      <c r="AL58" s="22">
        <v>8</v>
      </c>
      <c r="AM58" s="22">
        <v>8</v>
      </c>
      <c r="AN58" s="13">
        <f t="shared" si="58"/>
        <v>7.5</v>
      </c>
      <c r="AO58" s="22">
        <v>8</v>
      </c>
      <c r="AP58" s="22">
        <v>7</v>
      </c>
      <c r="AQ58" s="13">
        <f t="shared" si="59"/>
        <v>6.5</v>
      </c>
      <c r="AR58" s="22">
        <v>7</v>
      </c>
      <c r="AS58" s="22">
        <v>6</v>
      </c>
      <c r="AT58" s="13">
        <f t="shared" si="60"/>
        <v>9</v>
      </c>
      <c r="AU58" s="22">
        <v>9</v>
      </c>
      <c r="AV58" s="13">
        <f t="shared" si="61"/>
        <v>4.5</v>
      </c>
      <c r="AW58" s="22">
        <v>3</v>
      </c>
      <c r="AX58" s="22">
        <v>6</v>
      </c>
      <c r="AY58" s="16">
        <f>IF(AZ58="-","?",RANK(AZ58,AZ2:AZ130,0))</f>
        <v>86</v>
      </c>
      <c r="AZ58" s="15">
        <f t="shared" si="62"/>
        <v>4.29</v>
      </c>
      <c r="BA58" s="20">
        <f t="shared" si="63"/>
        <v>3.9166666666666665</v>
      </c>
      <c r="BB58" s="22">
        <v>3</v>
      </c>
      <c r="BC58" s="22">
        <v>6</v>
      </c>
      <c r="BD58" s="22">
        <v>4</v>
      </c>
      <c r="BE58" s="22">
        <v>1</v>
      </c>
      <c r="BF58" s="22">
        <v>5</v>
      </c>
      <c r="BG58" s="25">
        <f t="shared" si="64"/>
        <v>4.5</v>
      </c>
      <c r="BH58" s="18">
        <f t="shared" si="65"/>
        <v>4.958333333333333</v>
      </c>
      <c r="BI58" s="20">
        <f t="shared" si="66"/>
        <v>4.333333333333333</v>
      </c>
      <c r="BJ58" s="22">
        <v>5</v>
      </c>
      <c r="BK58" s="22">
        <v>3</v>
      </c>
      <c r="BL58" s="22">
        <v>5</v>
      </c>
      <c r="BM58" s="20">
        <f t="shared" si="67"/>
        <v>4</v>
      </c>
      <c r="BN58" s="22">
        <v>5</v>
      </c>
      <c r="BO58" s="22">
        <v>4</v>
      </c>
      <c r="BP58" s="22">
        <v>3</v>
      </c>
      <c r="BQ58" s="20">
        <f t="shared" si="68"/>
        <v>4.5</v>
      </c>
      <c r="BR58" s="22">
        <v>6</v>
      </c>
      <c r="BS58" s="22">
        <v>3</v>
      </c>
      <c r="BT58" s="22">
        <v>4</v>
      </c>
      <c r="BU58" s="22">
        <v>5</v>
      </c>
      <c r="BV58" s="22" t="s">
        <v>100</v>
      </c>
      <c r="BW58" s="20">
        <f t="shared" si="69"/>
        <v>7</v>
      </c>
      <c r="BX58" s="22">
        <v>6</v>
      </c>
      <c r="BY58" s="22">
        <v>6</v>
      </c>
      <c r="BZ58" s="22">
        <v>9</v>
      </c>
      <c r="CA58" s="22" t="s">
        <v>78</v>
      </c>
      <c r="CB58" s="33" t="s">
        <v>78</v>
      </c>
      <c r="CC58" s="31">
        <v>4.9499999999999993</v>
      </c>
      <c r="CD58" s="31">
        <f t="shared" si="70"/>
        <v>4.7</v>
      </c>
      <c r="CE58" s="4">
        <f t="shared" si="71"/>
        <v>-0.24999999999999911</v>
      </c>
      <c r="CF58" s="6" t="str">
        <f t="shared" si="72"/>
        <v>â</v>
      </c>
      <c r="CG58" s="31">
        <v>7.1428571428571432</v>
      </c>
      <c r="CH58" s="31">
        <f t="shared" si="73"/>
        <v>7.2142857142857144</v>
      </c>
      <c r="CI58" s="10">
        <f t="shared" si="74"/>
        <v>7.1428571428571175E-2</v>
      </c>
      <c r="CJ58" s="11" t="str">
        <f t="shared" si="75"/>
        <v>â</v>
      </c>
      <c r="CK58" s="22" t="s">
        <v>78</v>
      </c>
      <c r="CL58" s="33" t="s">
        <v>78</v>
      </c>
      <c r="CM58" s="23">
        <v>4</v>
      </c>
      <c r="CN58" s="23">
        <v>2</v>
      </c>
      <c r="CO58" s="22">
        <v>6</v>
      </c>
      <c r="CP58" s="22">
        <v>6</v>
      </c>
      <c r="CQ58" s="22">
        <v>5</v>
      </c>
      <c r="CR58" s="22">
        <v>7</v>
      </c>
      <c r="CS58" s="24">
        <f t="shared" si="76"/>
        <v>9</v>
      </c>
      <c r="CT58" s="5">
        <f t="shared" si="77"/>
        <v>2</v>
      </c>
      <c r="CU58" s="4" t="str">
        <f t="shared" si="78"/>
        <v>Aut.</v>
      </c>
      <c r="CV58" s="22" t="s">
        <v>78</v>
      </c>
      <c r="CW58" s="33" t="s">
        <v>78</v>
      </c>
      <c r="CX58" s="1">
        <f t="shared" si="79"/>
        <v>5.96</v>
      </c>
      <c r="CY58" s="34">
        <f t="shared" si="80"/>
        <v>3</v>
      </c>
      <c r="CZ58" s="35" t="str">
        <f t="shared" si="81"/>
        <v>Limited</v>
      </c>
      <c r="DA58" s="4">
        <f t="shared" si="82"/>
        <v>4.7</v>
      </c>
      <c r="DB58" s="34">
        <f t="shared" si="83"/>
        <v>4</v>
      </c>
      <c r="DC58" s="35" t="str">
        <f t="shared" si="84"/>
        <v>Moderate autocracies</v>
      </c>
      <c r="DD58" s="10">
        <f t="shared" si="85"/>
        <v>7.21</v>
      </c>
      <c r="DE58" s="34">
        <f t="shared" si="86"/>
        <v>2</v>
      </c>
      <c r="DF58" s="35" t="str">
        <f t="shared" si="87"/>
        <v>Functioning</v>
      </c>
      <c r="DG58" s="15">
        <f t="shared" si="88"/>
        <v>4.29</v>
      </c>
      <c r="DH58" s="34">
        <f t="shared" si="89"/>
        <v>4</v>
      </c>
      <c r="DI58" s="35" t="str">
        <f t="shared" si="90"/>
        <v>Weak</v>
      </c>
      <c r="DJ58" s="20">
        <f t="shared" si="91"/>
        <v>3.9</v>
      </c>
      <c r="DK58" s="34">
        <f t="shared" si="92"/>
        <v>4</v>
      </c>
      <c r="DL58" s="35" t="str">
        <f t="shared" si="93"/>
        <v>Minor</v>
      </c>
    </row>
    <row r="59" spans="1:116">
      <c r="A59" s="27" t="s">
        <v>157</v>
      </c>
      <c r="B59" s="28">
        <v>6</v>
      </c>
      <c r="C59" s="2">
        <f>IF(D59="-","?",RANK(D59,D2:D130,0))</f>
        <v>66</v>
      </c>
      <c r="D59" s="1">
        <f t="shared" si="47"/>
        <v>5.61</v>
      </c>
      <c r="E59" s="4">
        <f t="shared" si="48"/>
        <v>5.8</v>
      </c>
      <c r="F59" s="8">
        <f t="shared" si="49"/>
        <v>7.5</v>
      </c>
      <c r="G59" s="22">
        <v>7</v>
      </c>
      <c r="H59" s="22">
        <v>8</v>
      </c>
      <c r="I59" s="22">
        <v>10</v>
      </c>
      <c r="J59" s="22">
        <v>5</v>
      </c>
      <c r="K59" s="8">
        <f t="shared" si="50"/>
        <v>6.25</v>
      </c>
      <c r="L59" s="22">
        <v>6</v>
      </c>
      <c r="M59" s="22">
        <v>5</v>
      </c>
      <c r="N59" s="22">
        <v>7</v>
      </c>
      <c r="O59" s="22">
        <v>7</v>
      </c>
      <c r="P59" s="8">
        <f t="shared" si="51"/>
        <v>4.5</v>
      </c>
      <c r="Q59" s="22">
        <v>6</v>
      </c>
      <c r="R59" s="22">
        <v>3</v>
      </c>
      <c r="S59" s="22">
        <v>3</v>
      </c>
      <c r="T59" s="22">
        <v>6</v>
      </c>
      <c r="U59" s="8">
        <f t="shared" si="52"/>
        <v>5.5</v>
      </c>
      <c r="V59" s="22">
        <v>4</v>
      </c>
      <c r="W59" s="22">
        <v>7</v>
      </c>
      <c r="X59" s="8">
        <f t="shared" si="53"/>
        <v>5.25</v>
      </c>
      <c r="Y59" s="22">
        <v>4</v>
      </c>
      <c r="Z59" s="22">
        <v>5</v>
      </c>
      <c r="AA59" s="22">
        <v>7</v>
      </c>
      <c r="AB59" s="22">
        <v>5</v>
      </c>
      <c r="AC59" s="10">
        <f t="shared" si="54"/>
        <v>5.4285714285714288</v>
      </c>
      <c r="AD59" s="13">
        <f t="shared" si="55"/>
        <v>4</v>
      </c>
      <c r="AE59" s="22">
        <v>4</v>
      </c>
      <c r="AF59" s="13">
        <f t="shared" si="56"/>
        <v>6.5</v>
      </c>
      <c r="AG59" s="22">
        <v>5</v>
      </c>
      <c r="AH59" s="22">
        <v>6</v>
      </c>
      <c r="AI59" s="22">
        <v>9</v>
      </c>
      <c r="AJ59" s="22">
        <v>6</v>
      </c>
      <c r="AK59" s="13">
        <f t="shared" si="57"/>
        <v>7.5</v>
      </c>
      <c r="AL59" s="22">
        <v>7</v>
      </c>
      <c r="AM59" s="22">
        <v>8</v>
      </c>
      <c r="AN59" s="13">
        <f t="shared" si="58"/>
        <v>6.5</v>
      </c>
      <c r="AO59" s="22">
        <v>5</v>
      </c>
      <c r="AP59" s="22">
        <v>8</v>
      </c>
      <c r="AQ59" s="13">
        <f t="shared" si="59"/>
        <v>5</v>
      </c>
      <c r="AR59" s="22">
        <v>5</v>
      </c>
      <c r="AS59" s="22">
        <v>5</v>
      </c>
      <c r="AT59" s="13">
        <f t="shared" si="60"/>
        <v>5</v>
      </c>
      <c r="AU59" s="22">
        <v>5</v>
      </c>
      <c r="AV59" s="13">
        <f t="shared" si="61"/>
        <v>3.5</v>
      </c>
      <c r="AW59" s="22">
        <v>3</v>
      </c>
      <c r="AX59" s="22">
        <v>4</v>
      </c>
      <c r="AY59" s="16">
        <f>IF(AZ59="-","?",RANK(AZ59,AZ2:AZ130,0))</f>
        <v>74</v>
      </c>
      <c r="AZ59" s="15">
        <f t="shared" si="62"/>
        <v>4.6900000000000004</v>
      </c>
      <c r="BA59" s="20">
        <f t="shared" si="63"/>
        <v>6</v>
      </c>
      <c r="BB59" s="22">
        <v>7</v>
      </c>
      <c r="BC59" s="22">
        <v>6</v>
      </c>
      <c r="BD59" s="22">
        <v>6</v>
      </c>
      <c r="BE59" s="22">
        <v>9</v>
      </c>
      <c r="BF59" s="22">
        <v>3</v>
      </c>
      <c r="BG59" s="25">
        <f t="shared" si="64"/>
        <v>5</v>
      </c>
      <c r="BH59" s="18">
        <f t="shared" si="65"/>
        <v>5.1499999999999995</v>
      </c>
      <c r="BI59" s="20">
        <f t="shared" si="66"/>
        <v>4.333333333333333</v>
      </c>
      <c r="BJ59" s="22">
        <v>4</v>
      </c>
      <c r="BK59" s="22">
        <v>4</v>
      </c>
      <c r="BL59" s="22">
        <v>5</v>
      </c>
      <c r="BM59" s="20">
        <f t="shared" si="67"/>
        <v>4</v>
      </c>
      <c r="BN59" s="22">
        <v>4</v>
      </c>
      <c r="BO59" s="22">
        <v>5</v>
      </c>
      <c r="BP59" s="22">
        <v>3</v>
      </c>
      <c r="BQ59" s="20">
        <f t="shared" si="68"/>
        <v>5.6</v>
      </c>
      <c r="BR59" s="22">
        <v>7</v>
      </c>
      <c r="BS59" s="22">
        <v>5</v>
      </c>
      <c r="BT59" s="22">
        <v>5</v>
      </c>
      <c r="BU59" s="22">
        <v>7</v>
      </c>
      <c r="BV59" s="22">
        <v>4</v>
      </c>
      <c r="BW59" s="20">
        <f t="shared" si="69"/>
        <v>6.666666666666667</v>
      </c>
      <c r="BX59" s="22">
        <v>7</v>
      </c>
      <c r="BY59" s="22">
        <v>6</v>
      </c>
      <c r="BZ59" s="22">
        <v>7</v>
      </c>
      <c r="CA59" s="22" t="s">
        <v>78</v>
      </c>
      <c r="CB59" s="33" t="s">
        <v>78</v>
      </c>
      <c r="CC59" s="31">
        <v>5.4333333333333336</v>
      </c>
      <c r="CD59" s="31">
        <f t="shared" si="70"/>
        <v>5.8</v>
      </c>
      <c r="CE59" s="4">
        <f t="shared" si="71"/>
        <v>0.36666666666666625</v>
      </c>
      <c r="CF59" s="6" t="str">
        <f t="shared" si="72"/>
        <v>â</v>
      </c>
      <c r="CG59" s="31">
        <v>5.2142857142857135</v>
      </c>
      <c r="CH59" s="31">
        <f t="shared" si="73"/>
        <v>5.4285714285714288</v>
      </c>
      <c r="CI59" s="10">
        <f t="shared" si="74"/>
        <v>0.2142857142857153</v>
      </c>
      <c r="CJ59" s="11" t="str">
        <f t="shared" si="75"/>
        <v>â</v>
      </c>
      <c r="CK59" s="22" t="s">
        <v>78</v>
      </c>
      <c r="CL59" s="33" t="s">
        <v>78</v>
      </c>
      <c r="CM59" s="22">
        <v>6</v>
      </c>
      <c r="CN59" s="22">
        <v>5</v>
      </c>
      <c r="CO59" s="22">
        <v>7</v>
      </c>
      <c r="CP59" s="22">
        <v>7</v>
      </c>
      <c r="CQ59" s="22">
        <v>6</v>
      </c>
      <c r="CR59" s="22">
        <v>6</v>
      </c>
      <c r="CS59" s="24">
        <f t="shared" si="76"/>
        <v>6</v>
      </c>
      <c r="CT59" s="5">
        <f t="shared" si="77"/>
        <v>0</v>
      </c>
      <c r="CU59" s="4" t="str">
        <f t="shared" si="78"/>
        <v>Dem.</v>
      </c>
      <c r="CV59" s="22" t="s">
        <v>78</v>
      </c>
      <c r="CW59" s="33" t="s">
        <v>78</v>
      </c>
      <c r="CX59" s="1">
        <f t="shared" si="79"/>
        <v>5.61</v>
      </c>
      <c r="CY59" s="34">
        <f t="shared" si="80"/>
        <v>3</v>
      </c>
      <c r="CZ59" s="35" t="str">
        <f t="shared" si="81"/>
        <v>Limited</v>
      </c>
      <c r="DA59" s="4">
        <f t="shared" si="82"/>
        <v>5.8</v>
      </c>
      <c r="DB59" s="34">
        <f t="shared" si="83"/>
        <v>3</v>
      </c>
      <c r="DC59" s="35" t="str">
        <f t="shared" si="84"/>
        <v>Highly defective democracies</v>
      </c>
      <c r="DD59" s="10">
        <f t="shared" si="85"/>
        <v>5.43</v>
      </c>
      <c r="DE59" s="34">
        <f t="shared" si="86"/>
        <v>3</v>
      </c>
      <c r="DF59" s="35" t="str">
        <f t="shared" si="87"/>
        <v>Functional flaws</v>
      </c>
      <c r="DG59" s="15">
        <f t="shared" si="88"/>
        <v>4.6900000000000004</v>
      </c>
      <c r="DH59" s="34">
        <f t="shared" si="89"/>
        <v>3</v>
      </c>
      <c r="DI59" s="35" t="str">
        <f t="shared" si="90"/>
        <v>Moderate</v>
      </c>
      <c r="DJ59" s="20">
        <f t="shared" si="91"/>
        <v>6</v>
      </c>
      <c r="DK59" s="34">
        <f t="shared" si="92"/>
        <v>3</v>
      </c>
      <c r="DL59" s="35" t="str">
        <f t="shared" si="93"/>
        <v>Moderate</v>
      </c>
    </row>
    <row r="60" spans="1:116">
      <c r="A60" s="27" t="s">
        <v>158</v>
      </c>
      <c r="B60" s="28">
        <v>7</v>
      </c>
      <c r="C60" s="2">
        <f>IF(D60="-","?",RANK(D60,D2:D130,0))</f>
        <v>109</v>
      </c>
      <c r="D60" s="1">
        <f t="shared" si="47"/>
        <v>3.89</v>
      </c>
      <c r="E60" s="4">
        <f t="shared" si="48"/>
        <v>2.95</v>
      </c>
      <c r="F60" s="8">
        <f t="shared" si="49"/>
        <v>8.5</v>
      </c>
      <c r="G60" s="22">
        <v>9</v>
      </c>
      <c r="H60" s="22">
        <v>8</v>
      </c>
      <c r="I60" s="22">
        <v>10</v>
      </c>
      <c r="J60" s="22">
        <v>7</v>
      </c>
      <c r="K60" s="8">
        <f t="shared" si="50"/>
        <v>1</v>
      </c>
      <c r="L60" s="22">
        <v>1</v>
      </c>
      <c r="M60" s="22">
        <v>1</v>
      </c>
      <c r="N60" s="22">
        <v>1</v>
      </c>
      <c r="O60" s="22">
        <v>1</v>
      </c>
      <c r="P60" s="8">
        <f t="shared" si="51"/>
        <v>2.25</v>
      </c>
      <c r="Q60" s="22">
        <v>1</v>
      </c>
      <c r="R60" s="22">
        <v>2</v>
      </c>
      <c r="S60" s="22">
        <v>3</v>
      </c>
      <c r="T60" s="22">
        <v>3</v>
      </c>
      <c r="U60" s="8">
        <f t="shared" si="52"/>
        <v>1</v>
      </c>
      <c r="V60" s="22">
        <v>1</v>
      </c>
      <c r="W60" s="22">
        <v>1</v>
      </c>
      <c r="X60" s="8">
        <f t="shared" si="53"/>
        <v>2</v>
      </c>
      <c r="Y60" s="22">
        <v>1</v>
      </c>
      <c r="Z60" s="22">
        <v>1</v>
      </c>
      <c r="AA60" s="22" t="s">
        <v>100</v>
      </c>
      <c r="AB60" s="22">
        <v>4</v>
      </c>
      <c r="AC60" s="10">
        <f t="shared" si="54"/>
        <v>4.8214285714285712</v>
      </c>
      <c r="AD60" s="13">
        <f t="shared" si="55"/>
        <v>4</v>
      </c>
      <c r="AE60" s="22">
        <v>4</v>
      </c>
      <c r="AF60" s="13">
        <f t="shared" si="56"/>
        <v>5.25</v>
      </c>
      <c r="AG60" s="22">
        <v>5</v>
      </c>
      <c r="AH60" s="22">
        <v>3</v>
      </c>
      <c r="AI60" s="22">
        <v>8</v>
      </c>
      <c r="AJ60" s="22">
        <v>5</v>
      </c>
      <c r="AK60" s="13">
        <f t="shared" si="57"/>
        <v>6.5</v>
      </c>
      <c r="AL60" s="22">
        <v>7</v>
      </c>
      <c r="AM60" s="22">
        <v>6</v>
      </c>
      <c r="AN60" s="13">
        <f t="shared" si="58"/>
        <v>4</v>
      </c>
      <c r="AO60" s="22">
        <v>3</v>
      </c>
      <c r="AP60" s="22">
        <v>5</v>
      </c>
      <c r="AQ60" s="13">
        <f t="shared" si="59"/>
        <v>3.5</v>
      </c>
      <c r="AR60" s="22">
        <v>3</v>
      </c>
      <c r="AS60" s="22">
        <v>4</v>
      </c>
      <c r="AT60" s="13">
        <f t="shared" si="60"/>
        <v>7</v>
      </c>
      <c r="AU60" s="22">
        <v>7</v>
      </c>
      <c r="AV60" s="13">
        <f t="shared" si="61"/>
        <v>3.5</v>
      </c>
      <c r="AW60" s="22">
        <v>4</v>
      </c>
      <c r="AX60" s="22">
        <v>3</v>
      </c>
      <c r="AY60" s="16">
        <f>IF(AZ60="-","?",RANK(AZ60,AZ2:AZ130,0))</f>
        <v>104</v>
      </c>
      <c r="AZ60" s="15">
        <f t="shared" si="62"/>
        <v>3.9</v>
      </c>
      <c r="BA60" s="20">
        <f t="shared" si="63"/>
        <v>6.9375</v>
      </c>
      <c r="BB60" s="22">
        <v>6</v>
      </c>
      <c r="BC60" s="22">
        <v>10</v>
      </c>
      <c r="BD60" s="22">
        <v>3</v>
      </c>
      <c r="BE60" s="22">
        <v>8</v>
      </c>
      <c r="BF60" s="22">
        <v>9</v>
      </c>
      <c r="BG60" s="25">
        <f t="shared" si="64"/>
        <v>5.625</v>
      </c>
      <c r="BH60" s="18">
        <f t="shared" si="65"/>
        <v>4.1833333333333336</v>
      </c>
      <c r="BI60" s="20">
        <f t="shared" si="66"/>
        <v>3.6666666666666665</v>
      </c>
      <c r="BJ60" s="22">
        <v>4</v>
      </c>
      <c r="BK60" s="22">
        <v>3</v>
      </c>
      <c r="BL60" s="22">
        <v>4</v>
      </c>
      <c r="BM60" s="20">
        <f t="shared" si="67"/>
        <v>3</v>
      </c>
      <c r="BN60" s="22">
        <v>4</v>
      </c>
      <c r="BO60" s="22">
        <v>3</v>
      </c>
      <c r="BP60" s="22">
        <v>2</v>
      </c>
      <c r="BQ60" s="20">
        <f t="shared" si="68"/>
        <v>3.4</v>
      </c>
      <c r="BR60" s="22">
        <v>4</v>
      </c>
      <c r="BS60" s="22">
        <v>1</v>
      </c>
      <c r="BT60" s="22">
        <v>6</v>
      </c>
      <c r="BU60" s="22">
        <v>2</v>
      </c>
      <c r="BV60" s="22">
        <v>4</v>
      </c>
      <c r="BW60" s="20">
        <f t="shared" si="69"/>
        <v>6.666666666666667</v>
      </c>
      <c r="BX60" s="22">
        <v>6</v>
      </c>
      <c r="BY60" s="22">
        <v>6</v>
      </c>
      <c r="BZ60" s="22">
        <v>8</v>
      </c>
      <c r="CA60" s="22" t="s">
        <v>78</v>
      </c>
      <c r="CB60" s="33" t="s">
        <v>78</v>
      </c>
      <c r="CC60" s="31">
        <v>2.8333333333333335</v>
      </c>
      <c r="CD60" s="31">
        <f t="shared" si="70"/>
        <v>2.95</v>
      </c>
      <c r="CE60" s="4">
        <f t="shared" si="71"/>
        <v>0.1166666666666667</v>
      </c>
      <c r="CF60" s="6" t="str">
        <f t="shared" si="72"/>
        <v>â</v>
      </c>
      <c r="CG60" s="31">
        <v>4.4642857142857144</v>
      </c>
      <c r="CH60" s="31">
        <f t="shared" si="73"/>
        <v>4.8214285714285712</v>
      </c>
      <c r="CI60" s="10">
        <f t="shared" si="74"/>
        <v>0.35714285714285676</v>
      </c>
      <c r="CJ60" s="11" t="str">
        <f t="shared" si="75"/>
        <v>â</v>
      </c>
      <c r="CK60" s="22" t="s">
        <v>78</v>
      </c>
      <c r="CL60" s="33" t="s">
        <v>78</v>
      </c>
      <c r="CM60" s="23">
        <v>1</v>
      </c>
      <c r="CN60" s="23">
        <v>1</v>
      </c>
      <c r="CO60" s="23">
        <v>1</v>
      </c>
      <c r="CP60" s="23">
        <v>1</v>
      </c>
      <c r="CQ60" s="23">
        <v>1</v>
      </c>
      <c r="CR60" s="22">
        <v>3</v>
      </c>
      <c r="CS60" s="24">
        <f t="shared" si="76"/>
        <v>8</v>
      </c>
      <c r="CT60" s="5">
        <f t="shared" si="77"/>
        <v>5</v>
      </c>
      <c r="CU60" s="4" t="str">
        <f t="shared" si="78"/>
        <v>Aut.</v>
      </c>
      <c r="CV60" s="22" t="s">
        <v>78</v>
      </c>
      <c r="CW60" s="33" t="s">
        <v>78</v>
      </c>
      <c r="CX60" s="1">
        <f t="shared" si="79"/>
        <v>3.89</v>
      </c>
      <c r="CY60" s="34">
        <f t="shared" si="80"/>
        <v>5</v>
      </c>
      <c r="CZ60" s="35" t="str">
        <f t="shared" si="81"/>
        <v>Failed</v>
      </c>
      <c r="DA60" s="4">
        <f t="shared" si="82"/>
        <v>2.95</v>
      </c>
      <c r="DB60" s="34">
        <f t="shared" si="83"/>
        <v>5</v>
      </c>
      <c r="DC60" s="35" t="str">
        <f t="shared" si="84"/>
        <v>Hard-line autocracies</v>
      </c>
      <c r="DD60" s="10">
        <f t="shared" si="85"/>
        <v>4.82</v>
      </c>
      <c r="DE60" s="34">
        <f t="shared" si="86"/>
        <v>4</v>
      </c>
      <c r="DF60" s="35" t="str">
        <f t="shared" si="87"/>
        <v>Poorly functioning</v>
      </c>
      <c r="DG60" s="15">
        <f t="shared" si="88"/>
        <v>3.9</v>
      </c>
      <c r="DH60" s="34">
        <f t="shared" si="89"/>
        <v>4</v>
      </c>
      <c r="DI60" s="35" t="str">
        <f t="shared" si="90"/>
        <v>Weak</v>
      </c>
      <c r="DJ60" s="20">
        <f t="shared" si="91"/>
        <v>6.9</v>
      </c>
      <c r="DK60" s="34">
        <f t="shared" si="92"/>
        <v>2</v>
      </c>
      <c r="DL60" s="35" t="str">
        <f t="shared" si="93"/>
        <v>Substantial</v>
      </c>
    </row>
    <row r="61" spans="1:116">
      <c r="A61" s="27" t="s">
        <v>159</v>
      </c>
      <c r="B61" s="28">
        <v>1</v>
      </c>
      <c r="C61" s="2">
        <f>IF(D61="-","?",RANK(D61,D2:D130,0))</f>
        <v>12</v>
      </c>
      <c r="D61" s="1">
        <f t="shared" si="47"/>
        <v>8.41</v>
      </c>
      <c r="E61" s="4">
        <f t="shared" si="48"/>
        <v>8.75</v>
      </c>
      <c r="F61" s="8">
        <f t="shared" si="49"/>
        <v>9.5</v>
      </c>
      <c r="G61" s="22">
        <v>10</v>
      </c>
      <c r="H61" s="22">
        <v>8</v>
      </c>
      <c r="I61" s="22">
        <v>10</v>
      </c>
      <c r="J61" s="22">
        <v>10</v>
      </c>
      <c r="K61" s="8">
        <f t="shared" si="50"/>
        <v>9.5</v>
      </c>
      <c r="L61" s="22">
        <v>9</v>
      </c>
      <c r="M61" s="22">
        <v>10</v>
      </c>
      <c r="N61" s="22">
        <v>10</v>
      </c>
      <c r="O61" s="22">
        <v>9</v>
      </c>
      <c r="P61" s="8">
        <f t="shared" si="51"/>
        <v>8.25</v>
      </c>
      <c r="Q61" s="22">
        <v>9</v>
      </c>
      <c r="R61" s="22">
        <v>8</v>
      </c>
      <c r="S61" s="22">
        <v>7</v>
      </c>
      <c r="T61" s="22">
        <v>9</v>
      </c>
      <c r="U61" s="8">
        <f t="shared" si="52"/>
        <v>9.5</v>
      </c>
      <c r="V61" s="22">
        <v>9</v>
      </c>
      <c r="W61" s="22">
        <v>10</v>
      </c>
      <c r="X61" s="8">
        <f t="shared" si="53"/>
        <v>7</v>
      </c>
      <c r="Y61" s="22">
        <v>7</v>
      </c>
      <c r="Z61" s="22">
        <v>6</v>
      </c>
      <c r="AA61" s="22">
        <v>8</v>
      </c>
      <c r="AB61" s="22">
        <v>7</v>
      </c>
      <c r="AC61" s="10">
        <f t="shared" si="54"/>
        <v>8.0714285714285712</v>
      </c>
      <c r="AD61" s="13">
        <f t="shared" si="55"/>
        <v>7</v>
      </c>
      <c r="AE61" s="22">
        <v>7</v>
      </c>
      <c r="AF61" s="13">
        <f t="shared" si="56"/>
        <v>9</v>
      </c>
      <c r="AG61" s="22">
        <v>8</v>
      </c>
      <c r="AH61" s="22">
        <v>10</v>
      </c>
      <c r="AI61" s="22">
        <v>10</v>
      </c>
      <c r="AJ61" s="22">
        <v>8</v>
      </c>
      <c r="AK61" s="13">
        <f t="shared" si="57"/>
        <v>8.5</v>
      </c>
      <c r="AL61" s="22">
        <v>9</v>
      </c>
      <c r="AM61" s="22">
        <v>8</v>
      </c>
      <c r="AN61" s="13">
        <f t="shared" si="58"/>
        <v>9.5</v>
      </c>
      <c r="AO61" s="22">
        <v>10</v>
      </c>
      <c r="AP61" s="22">
        <v>9</v>
      </c>
      <c r="AQ61" s="13">
        <f t="shared" si="59"/>
        <v>7.5</v>
      </c>
      <c r="AR61" s="22">
        <v>7</v>
      </c>
      <c r="AS61" s="22">
        <v>8</v>
      </c>
      <c r="AT61" s="13">
        <f t="shared" si="60"/>
        <v>7</v>
      </c>
      <c r="AU61" s="22">
        <v>7</v>
      </c>
      <c r="AV61" s="13">
        <f t="shared" si="61"/>
        <v>8</v>
      </c>
      <c r="AW61" s="22">
        <v>8</v>
      </c>
      <c r="AX61" s="22">
        <v>8</v>
      </c>
      <c r="AY61" s="16">
        <f>IF(AZ61="-","?",RANK(AZ61,AZ2:AZ130,0))</f>
        <v>12</v>
      </c>
      <c r="AZ61" s="15">
        <f t="shared" si="62"/>
        <v>6.82</v>
      </c>
      <c r="BA61" s="20">
        <f t="shared" si="63"/>
        <v>2.3541666666666665</v>
      </c>
      <c r="BB61" s="22">
        <v>2</v>
      </c>
      <c r="BC61" s="22">
        <v>4</v>
      </c>
      <c r="BD61" s="22">
        <v>4</v>
      </c>
      <c r="BE61" s="22">
        <v>1</v>
      </c>
      <c r="BF61" s="22">
        <v>1</v>
      </c>
      <c r="BG61" s="25">
        <f t="shared" si="64"/>
        <v>2.125</v>
      </c>
      <c r="BH61" s="18">
        <f t="shared" si="65"/>
        <v>8.2166666666666668</v>
      </c>
      <c r="BI61" s="20">
        <f t="shared" si="66"/>
        <v>8.6666666666666661</v>
      </c>
      <c r="BJ61" s="22">
        <v>9</v>
      </c>
      <c r="BK61" s="22">
        <v>9</v>
      </c>
      <c r="BL61" s="22">
        <v>8</v>
      </c>
      <c r="BM61" s="20">
        <f t="shared" si="67"/>
        <v>6.666666666666667</v>
      </c>
      <c r="BN61" s="22">
        <v>7</v>
      </c>
      <c r="BO61" s="22">
        <v>7</v>
      </c>
      <c r="BP61" s="22">
        <v>6</v>
      </c>
      <c r="BQ61" s="20">
        <f t="shared" si="68"/>
        <v>8.1999999999999993</v>
      </c>
      <c r="BR61" s="22">
        <v>10</v>
      </c>
      <c r="BS61" s="22">
        <v>9</v>
      </c>
      <c r="BT61" s="22">
        <v>8</v>
      </c>
      <c r="BU61" s="22">
        <v>6</v>
      </c>
      <c r="BV61" s="22">
        <v>8</v>
      </c>
      <c r="BW61" s="20">
        <f t="shared" si="69"/>
        <v>9.3333333333333339</v>
      </c>
      <c r="BX61" s="22">
        <v>9</v>
      </c>
      <c r="BY61" s="22">
        <v>9</v>
      </c>
      <c r="BZ61" s="22">
        <v>10</v>
      </c>
      <c r="CA61" s="22" t="s">
        <v>78</v>
      </c>
      <c r="CB61" s="33" t="s">
        <v>78</v>
      </c>
      <c r="CC61" s="31">
        <v>8.8000000000000007</v>
      </c>
      <c r="CD61" s="31">
        <f t="shared" si="70"/>
        <v>8.75</v>
      </c>
      <c r="CE61" s="4">
        <f t="shared" si="71"/>
        <v>-5.0000000000000711E-2</v>
      </c>
      <c r="CF61" s="6" t="str">
        <f t="shared" si="72"/>
        <v>â</v>
      </c>
      <c r="CG61" s="31">
        <v>7.8214285714285712</v>
      </c>
      <c r="CH61" s="31">
        <f t="shared" si="73"/>
        <v>8.0714285714285712</v>
      </c>
      <c r="CI61" s="10">
        <f t="shared" si="74"/>
        <v>0.25</v>
      </c>
      <c r="CJ61" s="11" t="str">
        <f t="shared" si="75"/>
        <v>â</v>
      </c>
      <c r="CK61" s="22" t="s">
        <v>78</v>
      </c>
      <c r="CL61" s="33" t="s">
        <v>78</v>
      </c>
      <c r="CM61" s="22">
        <v>9</v>
      </c>
      <c r="CN61" s="22">
        <v>10</v>
      </c>
      <c r="CO61" s="22">
        <v>10</v>
      </c>
      <c r="CP61" s="22">
        <v>9</v>
      </c>
      <c r="CQ61" s="22">
        <v>9</v>
      </c>
      <c r="CR61" s="22">
        <v>9</v>
      </c>
      <c r="CS61" s="24">
        <f t="shared" si="76"/>
        <v>10</v>
      </c>
      <c r="CT61" s="5">
        <f t="shared" si="77"/>
        <v>0</v>
      </c>
      <c r="CU61" s="4" t="str">
        <f t="shared" si="78"/>
        <v>Dem.</v>
      </c>
      <c r="CV61" s="22" t="s">
        <v>78</v>
      </c>
      <c r="CW61" s="33" t="s">
        <v>78</v>
      </c>
      <c r="CX61" s="1">
        <f t="shared" si="79"/>
        <v>8.41</v>
      </c>
      <c r="CY61" s="34">
        <f t="shared" si="80"/>
        <v>2</v>
      </c>
      <c r="CZ61" s="35" t="str">
        <f t="shared" si="81"/>
        <v>Advanced</v>
      </c>
      <c r="DA61" s="4">
        <f t="shared" si="82"/>
        <v>8.75</v>
      </c>
      <c r="DB61" s="34">
        <f t="shared" si="83"/>
        <v>1</v>
      </c>
      <c r="DC61" s="35" t="str">
        <f t="shared" si="84"/>
        <v>Democracies in consolidation</v>
      </c>
      <c r="DD61" s="10">
        <f t="shared" si="85"/>
        <v>8.07</v>
      </c>
      <c r="DE61" s="34">
        <f t="shared" si="86"/>
        <v>1</v>
      </c>
      <c r="DF61" s="35" t="str">
        <f t="shared" si="87"/>
        <v>Developed</v>
      </c>
      <c r="DG61" s="15">
        <f t="shared" si="88"/>
        <v>6.82</v>
      </c>
      <c r="DH61" s="34">
        <f t="shared" si="89"/>
        <v>2</v>
      </c>
      <c r="DI61" s="35" t="str">
        <f t="shared" si="90"/>
        <v>Good</v>
      </c>
      <c r="DJ61" s="20">
        <f t="shared" si="91"/>
        <v>2.4</v>
      </c>
      <c r="DK61" s="34">
        <f t="shared" si="92"/>
        <v>5</v>
      </c>
      <c r="DL61" s="35" t="str">
        <f t="shared" si="93"/>
        <v>Negligible</v>
      </c>
    </row>
    <row r="62" spans="1:116">
      <c r="A62" s="27" t="s">
        <v>160</v>
      </c>
      <c r="B62" s="28">
        <v>4</v>
      </c>
      <c r="C62" s="2">
        <f>IF(D62="-","?",RANK(D62,D2:D130,0))</f>
        <v>51</v>
      </c>
      <c r="D62" s="1">
        <f t="shared" si="47"/>
        <v>6</v>
      </c>
      <c r="E62" s="4">
        <f t="shared" si="48"/>
        <v>6</v>
      </c>
      <c r="F62" s="8">
        <f t="shared" si="49"/>
        <v>5.75</v>
      </c>
      <c r="G62" s="22">
        <v>3</v>
      </c>
      <c r="H62" s="22">
        <v>8</v>
      </c>
      <c r="I62" s="22">
        <v>7</v>
      </c>
      <c r="J62" s="22">
        <v>5</v>
      </c>
      <c r="K62" s="8">
        <f t="shared" si="50"/>
        <v>6.25</v>
      </c>
      <c r="L62" s="22">
        <v>7</v>
      </c>
      <c r="M62" s="22">
        <v>4</v>
      </c>
      <c r="N62" s="22">
        <v>8</v>
      </c>
      <c r="O62" s="22">
        <v>6</v>
      </c>
      <c r="P62" s="8">
        <f t="shared" si="51"/>
        <v>5.75</v>
      </c>
      <c r="Q62" s="22">
        <v>6</v>
      </c>
      <c r="R62" s="22">
        <v>6</v>
      </c>
      <c r="S62" s="22">
        <v>4</v>
      </c>
      <c r="T62" s="22">
        <v>7</v>
      </c>
      <c r="U62" s="8">
        <f t="shared" si="52"/>
        <v>6</v>
      </c>
      <c r="V62" s="22">
        <v>6</v>
      </c>
      <c r="W62" s="22">
        <v>6</v>
      </c>
      <c r="X62" s="8">
        <f t="shared" si="53"/>
        <v>6.25</v>
      </c>
      <c r="Y62" s="22">
        <v>5</v>
      </c>
      <c r="Z62" s="22">
        <v>7</v>
      </c>
      <c r="AA62" s="22">
        <v>7</v>
      </c>
      <c r="AB62" s="22">
        <v>6</v>
      </c>
      <c r="AC62" s="10">
        <f t="shared" si="54"/>
        <v>6</v>
      </c>
      <c r="AD62" s="13">
        <f t="shared" si="55"/>
        <v>5</v>
      </c>
      <c r="AE62" s="22">
        <v>5</v>
      </c>
      <c r="AF62" s="13">
        <f t="shared" si="56"/>
        <v>7</v>
      </c>
      <c r="AG62" s="22">
        <v>6</v>
      </c>
      <c r="AH62" s="22">
        <v>5</v>
      </c>
      <c r="AI62" s="22">
        <v>8</v>
      </c>
      <c r="AJ62" s="22">
        <v>9</v>
      </c>
      <c r="AK62" s="13">
        <f t="shared" si="57"/>
        <v>7</v>
      </c>
      <c r="AL62" s="22">
        <v>8</v>
      </c>
      <c r="AM62" s="22">
        <v>6</v>
      </c>
      <c r="AN62" s="13">
        <f t="shared" si="58"/>
        <v>7.5</v>
      </c>
      <c r="AO62" s="22">
        <v>8</v>
      </c>
      <c r="AP62" s="22">
        <v>7</v>
      </c>
      <c r="AQ62" s="13">
        <f t="shared" si="59"/>
        <v>5</v>
      </c>
      <c r="AR62" s="22">
        <v>4</v>
      </c>
      <c r="AS62" s="22">
        <v>6</v>
      </c>
      <c r="AT62" s="13">
        <f t="shared" si="60"/>
        <v>6</v>
      </c>
      <c r="AU62" s="22">
        <v>6</v>
      </c>
      <c r="AV62" s="13">
        <f t="shared" si="61"/>
        <v>4.5</v>
      </c>
      <c r="AW62" s="22">
        <v>4</v>
      </c>
      <c r="AX62" s="22">
        <v>5</v>
      </c>
      <c r="AY62" s="16">
        <f>IF(AZ62="-","?",RANK(AZ62,AZ2:AZ130,0))</f>
        <v>103</v>
      </c>
      <c r="AZ62" s="15">
        <f t="shared" si="62"/>
        <v>3.92</v>
      </c>
      <c r="BA62" s="20">
        <f t="shared" si="63"/>
        <v>4.541666666666667</v>
      </c>
      <c r="BB62" s="22">
        <v>8</v>
      </c>
      <c r="BC62" s="22">
        <v>3</v>
      </c>
      <c r="BD62" s="22">
        <v>7</v>
      </c>
      <c r="BE62" s="22">
        <v>1</v>
      </c>
      <c r="BF62" s="22">
        <v>3</v>
      </c>
      <c r="BG62" s="25">
        <f t="shared" si="64"/>
        <v>5.25</v>
      </c>
      <c r="BH62" s="18">
        <f t="shared" si="65"/>
        <v>4.4666666666666668</v>
      </c>
      <c r="BI62" s="20">
        <f t="shared" si="66"/>
        <v>4.666666666666667</v>
      </c>
      <c r="BJ62" s="22">
        <v>5</v>
      </c>
      <c r="BK62" s="22">
        <v>4</v>
      </c>
      <c r="BL62" s="22">
        <v>5</v>
      </c>
      <c r="BM62" s="20">
        <f t="shared" si="67"/>
        <v>3</v>
      </c>
      <c r="BN62" s="22">
        <v>3</v>
      </c>
      <c r="BO62" s="22">
        <v>4</v>
      </c>
      <c r="BP62" s="22">
        <v>2</v>
      </c>
      <c r="BQ62" s="20">
        <f t="shared" si="68"/>
        <v>4.2</v>
      </c>
      <c r="BR62" s="22">
        <v>6</v>
      </c>
      <c r="BS62" s="22">
        <v>4</v>
      </c>
      <c r="BT62" s="22">
        <v>2</v>
      </c>
      <c r="BU62" s="22">
        <v>6</v>
      </c>
      <c r="BV62" s="22">
        <v>3</v>
      </c>
      <c r="BW62" s="20">
        <f t="shared" si="69"/>
        <v>6</v>
      </c>
      <c r="BX62" s="22">
        <v>5</v>
      </c>
      <c r="BY62" s="22">
        <v>7</v>
      </c>
      <c r="BZ62" s="22">
        <v>6</v>
      </c>
      <c r="CA62" s="22" t="s">
        <v>78</v>
      </c>
      <c r="CB62" s="33" t="s">
        <v>78</v>
      </c>
      <c r="CC62" s="31">
        <v>6.1499999999999995</v>
      </c>
      <c r="CD62" s="31">
        <f t="shared" si="70"/>
        <v>6</v>
      </c>
      <c r="CE62" s="4">
        <f t="shared" si="71"/>
        <v>-0.14999999999999947</v>
      </c>
      <c r="CF62" s="6" t="str">
        <f t="shared" si="72"/>
        <v>â</v>
      </c>
      <c r="CG62" s="31">
        <v>6.3214285714285712</v>
      </c>
      <c r="CH62" s="31">
        <f t="shared" si="73"/>
        <v>6</v>
      </c>
      <c r="CI62" s="10">
        <f t="shared" si="74"/>
        <v>-0.32142857142857117</v>
      </c>
      <c r="CJ62" s="11" t="str">
        <f t="shared" si="75"/>
        <v>â</v>
      </c>
      <c r="CK62" s="22" t="s">
        <v>78</v>
      </c>
      <c r="CL62" s="33" t="s">
        <v>78</v>
      </c>
      <c r="CM62" s="22">
        <v>7</v>
      </c>
      <c r="CN62" s="22">
        <v>4</v>
      </c>
      <c r="CO62" s="22">
        <v>8</v>
      </c>
      <c r="CP62" s="22">
        <v>6</v>
      </c>
      <c r="CQ62" s="22">
        <v>6</v>
      </c>
      <c r="CR62" s="22">
        <v>7</v>
      </c>
      <c r="CS62" s="24">
        <f t="shared" si="76"/>
        <v>4</v>
      </c>
      <c r="CT62" s="5">
        <f t="shared" si="77"/>
        <v>0</v>
      </c>
      <c r="CU62" s="4" t="str">
        <f t="shared" si="78"/>
        <v>Dem.</v>
      </c>
      <c r="CV62" s="22" t="s">
        <v>78</v>
      </c>
      <c r="CW62" s="33" t="s">
        <v>78</v>
      </c>
      <c r="CX62" s="1">
        <f t="shared" si="79"/>
        <v>6</v>
      </c>
      <c r="CY62" s="34">
        <f t="shared" si="80"/>
        <v>3</v>
      </c>
      <c r="CZ62" s="35" t="str">
        <f t="shared" si="81"/>
        <v>Limited</v>
      </c>
      <c r="DA62" s="4">
        <f t="shared" si="82"/>
        <v>6</v>
      </c>
      <c r="DB62" s="34">
        <f t="shared" si="83"/>
        <v>2</v>
      </c>
      <c r="DC62" s="35" t="str">
        <f t="shared" si="84"/>
        <v>Defective democracies</v>
      </c>
      <c r="DD62" s="10">
        <f t="shared" si="85"/>
        <v>6</v>
      </c>
      <c r="DE62" s="34">
        <f t="shared" si="86"/>
        <v>3</v>
      </c>
      <c r="DF62" s="35" t="str">
        <f t="shared" si="87"/>
        <v>Functional flaws</v>
      </c>
      <c r="DG62" s="15">
        <f t="shared" si="88"/>
        <v>3.92</v>
      </c>
      <c r="DH62" s="34">
        <f t="shared" si="89"/>
        <v>4</v>
      </c>
      <c r="DI62" s="35" t="str">
        <f t="shared" si="90"/>
        <v>Weak</v>
      </c>
      <c r="DJ62" s="20">
        <f t="shared" si="91"/>
        <v>4.5</v>
      </c>
      <c r="DK62" s="34">
        <f t="shared" si="92"/>
        <v>3</v>
      </c>
      <c r="DL62" s="35" t="str">
        <f t="shared" si="93"/>
        <v>Moderate</v>
      </c>
    </row>
    <row r="63" spans="1:116">
      <c r="A63" s="27" t="s">
        <v>161</v>
      </c>
      <c r="B63" s="28">
        <v>5</v>
      </c>
      <c r="C63" s="2">
        <f>IF(D63="-","?",RANK(D63,D2:D130,0))</f>
        <v>71</v>
      </c>
      <c r="D63" s="1">
        <f t="shared" si="47"/>
        <v>5.48</v>
      </c>
      <c r="E63" s="4">
        <f t="shared" si="48"/>
        <v>6.25</v>
      </c>
      <c r="F63" s="8">
        <f t="shared" si="49"/>
        <v>7.5</v>
      </c>
      <c r="G63" s="22">
        <v>7</v>
      </c>
      <c r="H63" s="22">
        <v>9</v>
      </c>
      <c r="I63" s="22">
        <v>8</v>
      </c>
      <c r="J63" s="22">
        <v>6</v>
      </c>
      <c r="K63" s="8">
        <f t="shared" si="50"/>
        <v>7.25</v>
      </c>
      <c r="L63" s="22">
        <v>8</v>
      </c>
      <c r="M63" s="22">
        <v>8</v>
      </c>
      <c r="N63" s="22">
        <v>7</v>
      </c>
      <c r="O63" s="22">
        <v>6</v>
      </c>
      <c r="P63" s="8">
        <f t="shared" si="51"/>
        <v>6</v>
      </c>
      <c r="Q63" s="22">
        <v>5</v>
      </c>
      <c r="R63" s="22">
        <v>6</v>
      </c>
      <c r="S63" s="22">
        <v>7</v>
      </c>
      <c r="T63" s="22">
        <v>6</v>
      </c>
      <c r="U63" s="8">
        <f t="shared" si="52"/>
        <v>5.5</v>
      </c>
      <c r="V63" s="22">
        <v>5</v>
      </c>
      <c r="W63" s="22">
        <v>6</v>
      </c>
      <c r="X63" s="8">
        <f t="shared" si="53"/>
        <v>5</v>
      </c>
      <c r="Y63" s="22">
        <v>4</v>
      </c>
      <c r="Z63" s="22">
        <v>5</v>
      </c>
      <c r="AA63" s="22">
        <v>6</v>
      </c>
      <c r="AB63" s="22">
        <v>5</v>
      </c>
      <c r="AC63" s="10">
        <f t="shared" si="54"/>
        <v>4.7142857142857144</v>
      </c>
      <c r="AD63" s="13">
        <f t="shared" si="55"/>
        <v>2</v>
      </c>
      <c r="AE63" s="22">
        <v>2</v>
      </c>
      <c r="AF63" s="13">
        <f t="shared" si="56"/>
        <v>5.5</v>
      </c>
      <c r="AG63" s="22">
        <v>5</v>
      </c>
      <c r="AH63" s="22">
        <v>2</v>
      </c>
      <c r="AI63" s="22">
        <v>8</v>
      </c>
      <c r="AJ63" s="22">
        <v>7</v>
      </c>
      <c r="AK63" s="13">
        <f t="shared" si="57"/>
        <v>6</v>
      </c>
      <c r="AL63" s="22">
        <v>6</v>
      </c>
      <c r="AM63" s="22">
        <v>6</v>
      </c>
      <c r="AN63" s="13">
        <f t="shared" si="58"/>
        <v>7</v>
      </c>
      <c r="AO63" s="22">
        <v>7</v>
      </c>
      <c r="AP63" s="22">
        <v>7</v>
      </c>
      <c r="AQ63" s="13">
        <f t="shared" si="59"/>
        <v>4</v>
      </c>
      <c r="AR63" s="22">
        <v>3</v>
      </c>
      <c r="AS63" s="22">
        <v>5</v>
      </c>
      <c r="AT63" s="13">
        <f t="shared" si="60"/>
        <v>5</v>
      </c>
      <c r="AU63" s="22">
        <v>5</v>
      </c>
      <c r="AV63" s="13">
        <f t="shared" si="61"/>
        <v>3.5</v>
      </c>
      <c r="AW63" s="22">
        <v>4</v>
      </c>
      <c r="AX63" s="22">
        <v>3</v>
      </c>
      <c r="AY63" s="16">
        <f>IF(AZ63="-","?",RANK(AZ63,AZ2:AZ130,0))</f>
        <v>62</v>
      </c>
      <c r="AZ63" s="15">
        <f t="shared" si="62"/>
        <v>5</v>
      </c>
      <c r="BA63" s="20">
        <f t="shared" si="63"/>
        <v>6.708333333333333</v>
      </c>
      <c r="BB63" s="22">
        <v>8</v>
      </c>
      <c r="BC63" s="22">
        <v>7</v>
      </c>
      <c r="BD63" s="22">
        <v>5</v>
      </c>
      <c r="BE63" s="22">
        <v>9</v>
      </c>
      <c r="BF63" s="22">
        <v>7</v>
      </c>
      <c r="BG63" s="25">
        <f t="shared" si="64"/>
        <v>4.25</v>
      </c>
      <c r="BH63" s="18">
        <f t="shared" si="65"/>
        <v>5.395833333333333</v>
      </c>
      <c r="BI63" s="20">
        <f t="shared" si="66"/>
        <v>5.333333333333333</v>
      </c>
      <c r="BJ63" s="22">
        <v>6</v>
      </c>
      <c r="BK63" s="22">
        <v>5</v>
      </c>
      <c r="BL63" s="22">
        <v>5</v>
      </c>
      <c r="BM63" s="20">
        <f t="shared" si="67"/>
        <v>3.6666666666666665</v>
      </c>
      <c r="BN63" s="22">
        <v>4</v>
      </c>
      <c r="BO63" s="22">
        <v>3</v>
      </c>
      <c r="BP63" s="22">
        <v>4</v>
      </c>
      <c r="BQ63" s="20">
        <f t="shared" si="68"/>
        <v>6.25</v>
      </c>
      <c r="BR63" s="22">
        <v>7</v>
      </c>
      <c r="BS63" s="22">
        <v>6</v>
      </c>
      <c r="BT63" s="22">
        <v>7</v>
      </c>
      <c r="BU63" s="22">
        <v>5</v>
      </c>
      <c r="BV63" s="22" t="s">
        <v>100</v>
      </c>
      <c r="BW63" s="20">
        <f t="shared" si="69"/>
        <v>6.333333333333333</v>
      </c>
      <c r="BX63" s="22">
        <v>6</v>
      </c>
      <c r="BY63" s="22">
        <v>7</v>
      </c>
      <c r="BZ63" s="22">
        <v>6</v>
      </c>
      <c r="CA63" s="22" t="s">
        <v>78</v>
      </c>
      <c r="CB63" s="33" t="s">
        <v>78</v>
      </c>
      <c r="CC63" s="31">
        <v>5.6000000000000005</v>
      </c>
      <c r="CD63" s="31">
        <f t="shared" si="70"/>
        <v>6.25</v>
      </c>
      <c r="CE63" s="4">
        <f t="shared" si="71"/>
        <v>0.64999999999999947</v>
      </c>
      <c r="CF63" s="6" t="str">
        <f t="shared" si="72"/>
        <v>æ</v>
      </c>
      <c r="CG63" s="31">
        <v>4.8571428571428568</v>
      </c>
      <c r="CH63" s="31">
        <f t="shared" si="73"/>
        <v>4.7142857142857144</v>
      </c>
      <c r="CI63" s="10">
        <f t="shared" si="74"/>
        <v>-0.14285714285714235</v>
      </c>
      <c r="CJ63" s="11" t="str">
        <f t="shared" si="75"/>
        <v>â</v>
      </c>
      <c r="CK63" s="22" t="s">
        <v>78</v>
      </c>
      <c r="CL63" s="33" t="s">
        <v>78</v>
      </c>
      <c r="CM63" s="22">
        <v>8</v>
      </c>
      <c r="CN63" s="22">
        <v>8</v>
      </c>
      <c r="CO63" s="22">
        <v>7</v>
      </c>
      <c r="CP63" s="22">
        <v>6</v>
      </c>
      <c r="CQ63" s="22">
        <v>5</v>
      </c>
      <c r="CR63" s="22">
        <v>6</v>
      </c>
      <c r="CS63" s="24">
        <f t="shared" si="76"/>
        <v>6.5</v>
      </c>
      <c r="CT63" s="5">
        <f t="shared" si="77"/>
        <v>0</v>
      </c>
      <c r="CU63" s="4" t="str">
        <f t="shared" si="78"/>
        <v>Dem.</v>
      </c>
      <c r="CV63" s="22" t="s">
        <v>78</v>
      </c>
      <c r="CW63" s="33" t="s">
        <v>78</v>
      </c>
      <c r="CX63" s="1">
        <f t="shared" si="79"/>
        <v>5.48</v>
      </c>
      <c r="CY63" s="34">
        <f t="shared" si="80"/>
        <v>4</v>
      </c>
      <c r="CZ63" s="35" t="str">
        <f t="shared" si="81"/>
        <v>Very limited</v>
      </c>
      <c r="DA63" s="4">
        <f t="shared" si="82"/>
        <v>6.25</v>
      </c>
      <c r="DB63" s="34">
        <f t="shared" si="83"/>
        <v>2</v>
      </c>
      <c r="DC63" s="35" t="str">
        <f t="shared" si="84"/>
        <v>Defective democracies</v>
      </c>
      <c r="DD63" s="10">
        <f t="shared" si="85"/>
        <v>4.71</v>
      </c>
      <c r="DE63" s="34">
        <f t="shared" si="86"/>
        <v>4</v>
      </c>
      <c r="DF63" s="35" t="str">
        <f t="shared" si="87"/>
        <v>Poorly functioning</v>
      </c>
      <c r="DG63" s="15">
        <f t="shared" si="88"/>
        <v>5</v>
      </c>
      <c r="DH63" s="34">
        <f t="shared" si="89"/>
        <v>3</v>
      </c>
      <c r="DI63" s="35" t="str">
        <f t="shared" si="90"/>
        <v>Moderate</v>
      </c>
      <c r="DJ63" s="20">
        <f t="shared" si="91"/>
        <v>6.7</v>
      </c>
      <c r="DK63" s="34">
        <f t="shared" si="92"/>
        <v>2</v>
      </c>
      <c r="DL63" s="35" t="str">
        <f t="shared" si="93"/>
        <v>Substantial</v>
      </c>
    </row>
    <row r="64" spans="1:116">
      <c r="A64" s="27" t="s">
        <v>162</v>
      </c>
      <c r="B64" s="28">
        <v>3</v>
      </c>
      <c r="C64" s="2">
        <f>IF(D64="-","?",RANK(D64,D2:D130,0))</f>
        <v>71</v>
      </c>
      <c r="D64" s="1">
        <f t="shared" si="47"/>
        <v>5.48</v>
      </c>
      <c r="E64" s="4">
        <f t="shared" si="48"/>
        <v>6.45</v>
      </c>
      <c r="F64" s="8">
        <f t="shared" si="49"/>
        <v>7.5</v>
      </c>
      <c r="G64" s="22">
        <v>8</v>
      </c>
      <c r="H64" s="22">
        <v>8</v>
      </c>
      <c r="I64" s="22">
        <v>9</v>
      </c>
      <c r="J64" s="22">
        <v>5</v>
      </c>
      <c r="K64" s="8">
        <f t="shared" si="50"/>
        <v>7</v>
      </c>
      <c r="L64" s="22">
        <v>8</v>
      </c>
      <c r="M64" s="22">
        <v>6</v>
      </c>
      <c r="N64" s="22">
        <v>8</v>
      </c>
      <c r="O64" s="22">
        <v>6</v>
      </c>
      <c r="P64" s="8">
        <f t="shared" si="51"/>
        <v>5.25</v>
      </c>
      <c r="Q64" s="22">
        <v>6</v>
      </c>
      <c r="R64" s="22">
        <v>5</v>
      </c>
      <c r="S64" s="22">
        <v>5</v>
      </c>
      <c r="T64" s="22">
        <v>5</v>
      </c>
      <c r="U64" s="8">
        <f t="shared" si="52"/>
        <v>7.5</v>
      </c>
      <c r="V64" s="22">
        <v>7</v>
      </c>
      <c r="W64" s="22">
        <v>8</v>
      </c>
      <c r="X64" s="8">
        <f t="shared" si="53"/>
        <v>5</v>
      </c>
      <c r="Y64" s="22">
        <v>5</v>
      </c>
      <c r="Z64" s="22">
        <v>5</v>
      </c>
      <c r="AA64" s="22" t="s">
        <v>100</v>
      </c>
      <c r="AB64" s="22">
        <v>5</v>
      </c>
      <c r="AC64" s="10">
        <f t="shared" si="54"/>
        <v>4.5</v>
      </c>
      <c r="AD64" s="13">
        <f t="shared" si="55"/>
        <v>1</v>
      </c>
      <c r="AE64" s="22">
        <v>1</v>
      </c>
      <c r="AF64" s="13">
        <f t="shared" si="56"/>
        <v>4.5</v>
      </c>
      <c r="AG64" s="22">
        <v>4</v>
      </c>
      <c r="AH64" s="22">
        <v>4</v>
      </c>
      <c r="AI64" s="22">
        <v>4</v>
      </c>
      <c r="AJ64" s="22">
        <v>6</v>
      </c>
      <c r="AK64" s="13">
        <f t="shared" si="57"/>
        <v>6</v>
      </c>
      <c r="AL64" s="22">
        <v>5</v>
      </c>
      <c r="AM64" s="22">
        <v>7</v>
      </c>
      <c r="AN64" s="13">
        <f t="shared" si="58"/>
        <v>6</v>
      </c>
      <c r="AO64" s="22">
        <v>6</v>
      </c>
      <c r="AP64" s="22">
        <v>6</v>
      </c>
      <c r="AQ64" s="13">
        <f t="shared" si="59"/>
        <v>3.5</v>
      </c>
      <c r="AR64" s="22">
        <v>3</v>
      </c>
      <c r="AS64" s="22">
        <v>4</v>
      </c>
      <c r="AT64" s="13">
        <f t="shared" si="60"/>
        <v>6</v>
      </c>
      <c r="AU64" s="22">
        <v>6</v>
      </c>
      <c r="AV64" s="13">
        <f t="shared" si="61"/>
        <v>4.5</v>
      </c>
      <c r="AW64" s="22">
        <v>5</v>
      </c>
      <c r="AX64" s="22">
        <v>4</v>
      </c>
      <c r="AY64" s="16">
        <f>IF(AZ64="-","?",RANK(AZ64,AZ2:AZ130,0))</f>
        <v>25</v>
      </c>
      <c r="AZ64" s="15">
        <f t="shared" si="62"/>
        <v>6.24</v>
      </c>
      <c r="BA64" s="20">
        <f t="shared" si="63"/>
        <v>7.4375</v>
      </c>
      <c r="BB64" s="22">
        <v>10</v>
      </c>
      <c r="BC64" s="22">
        <v>7</v>
      </c>
      <c r="BD64" s="22">
        <v>4</v>
      </c>
      <c r="BE64" s="22">
        <v>10</v>
      </c>
      <c r="BF64" s="22">
        <v>9</v>
      </c>
      <c r="BG64" s="25">
        <f t="shared" si="64"/>
        <v>4.625</v>
      </c>
      <c r="BH64" s="18">
        <f t="shared" si="65"/>
        <v>6.6166666666666663</v>
      </c>
      <c r="BI64" s="20">
        <f t="shared" si="66"/>
        <v>6.333333333333333</v>
      </c>
      <c r="BJ64" s="22">
        <v>7</v>
      </c>
      <c r="BK64" s="22">
        <v>6</v>
      </c>
      <c r="BL64" s="22">
        <v>6</v>
      </c>
      <c r="BM64" s="20">
        <f t="shared" si="67"/>
        <v>5.333333333333333</v>
      </c>
      <c r="BN64" s="22">
        <v>5</v>
      </c>
      <c r="BO64" s="22">
        <v>5</v>
      </c>
      <c r="BP64" s="22">
        <v>6</v>
      </c>
      <c r="BQ64" s="20">
        <f t="shared" si="68"/>
        <v>6.8</v>
      </c>
      <c r="BR64" s="22">
        <v>7</v>
      </c>
      <c r="BS64" s="22">
        <v>7</v>
      </c>
      <c r="BT64" s="22">
        <v>7</v>
      </c>
      <c r="BU64" s="22">
        <v>6</v>
      </c>
      <c r="BV64" s="22">
        <v>7</v>
      </c>
      <c r="BW64" s="20">
        <f t="shared" si="69"/>
        <v>8</v>
      </c>
      <c r="BX64" s="22">
        <v>9</v>
      </c>
      <c r="BY64" s="22">
        <v>8</v>
      </c>
      <c r="BZ64" s="22">
        <v>7</v>
      </c>
      <c r="CA64" s="22" t="s">
        <v>78</v>
      </c>
      <c r="CB64" s="33" t="s">
        <v>78</v>
      </c>
      <c r="CC64" s="31">
        <v>6.5</v>
      </c>
      <c r="CD64" s="31">
        <f t="shared" si="70"/>
        <v>6.45</v>
      </c>
      <c r="CE64" s="4">
        <f t="shared" si="71"/>
        <v>-4.9999999999999822E-2</v>
      </c>
      <c r="CF64" s="6" t="str">
        <f t="shared" si="72"/>
        <v>â</v>
      </c>
      <c r="CG64" s="31">
        <v>4.1785714285714288</v>
      </c>
      <c r="CH64" s="31">
        <f t="shared" si="73"/>
        <v>4.5</v>
      </c>
      <c r="CI64" s="10">
        <f t="shared" si="74"/>
        <v>0.32142857142857117</v>
      </c>
      <c r="CJ64" s="11" t="str">
        <f t="shared" si="75"/>
        <v>â</v>
      </c>
      <c r="CK64" s="22" t="s">
        <v>78</v>
      </c>
      <c r="CL64" s="33" t="s">
        <v>78</v>
      </c>
      <c r="CM64" s="22">
        <v>8</v>
      </c>
      <c r="CN64" s="22">
        <v>6</v>
      </c>
      <c r="CO64" s="22">
        <v>8</v>
      </c>
      <c r="CP64" s="22">
        <v>6</v>
      </c>
      <c r="CQ64" s="22">
        <v>6</v>
      </c>
      <c r="CR64" s="22">
        <v>5</v>
      </c>
      <c r="CS64" s="24">
        <f t="shared" si="76"/>
        <v>6.5</v>
      </c>
      <c r="CT64" s="5">
        <f t="shared" si="77"/>
        <v>0</v>
      </c>
      <c r="CU64" s="4" t="str">
        <f t="shared" si="78"/>
        <v>Dem.</v>
      </c>
      <c r="CV64" s="22" t="s">
        <v>78</v>
      </c>
      <c r="CW64" s="33" t="s">
        <v>78</v>
      </c>
      <c r="CX64" s="1">
        <f t="shared" si="79"/>
        <v>5.48</v>
      </c>
      <c r="CY64" s="34">
        <f t="shared" si="80"/>
        <v>4</v>
      </c>
      <c r="CZ64" s="35" t="str">
        <f t="shared" si="81"/>
        <v>Very limited</v>
      </c>
      <c r="DA64" s="4">
        <f t="shared" si="82"/>
        <v>6.45</v>
      </c>
      <c r="DB64" s="34">
        <f t="shared" si="83"/>
        <v>2</v>
      </c>
      <c r="DC64" s="35" t="str">
        <f t="shared" si="84"/>
        <v>Defective democracies</v>
      </c>
      <c r="DD64" s="10">
        <f t="shared" si="85"/>
        <v>4.5</v>
      </c>
      <c r="DE64" s="34">
        <f t="shared" si="86"/>
        <v>4</v>
      </c>
      <c r="DF64" s="35" t="str">
        <f t="shared" si="87"/>
        <v>Poorly functioning</v>
      </c>
      <c r="DG64" s="15">
        <f t="shared" si="88"/>
        <v>6.24</v>
      </c>
      <c r="DH64" s="34">
        <f t="shared" si="89"/>
        <v>2</v>
      </c>
      <c r="DI64" s="35" t="str">
        <f t="shared" si="90"/>
        <v>Good</v>
      </c>
      <c r="DJ64" s="20">
        <f t="shared" si="91"/>
        <v>7.4</v>
      </c>
      <c r="DK64" s="34">
        <f t="shared" si="92"/>
        <v>2</v>
      </c>
      <c r="DL64" s="35" t="str">
        <f t="shared" si="93"/>
        <v>Substantial</v>
      </c>
    </row>
    <row r="65" spans="1:116">
      <c r="A65" s="27" t="s">
        <v>163</v>
      </c>
      <c r="B65" s="28">
        <v>4</v>
      </c>
      <c r="C65" s="2">
        <f>IF(D65="-","?",RANK(D65,D2:D130,0))</f>
        <v>92</v>
      </c>
      <c r="D65" s="1">
        <f t="shared" si="47"/>
        <v>4.62</v>
      </c>
      <c r="E65" s="4">
        <f t="shared" si="48"/>
        <v>4.1333333333333337</v>
      </c>
      <c r="F65" s="8">
        <f t="shared" si="49"/>
        <v>4.5</v>
      </c>
      <c r="G65" s="22">
        <v>4</v>
      </c>
      <c r="H65" s="22">
        <v>7</v>
      </c>
      <c r="I65" s="22">
        <v>4</v>
      </c>
      <c r="J65" s="22">
        <v>3</v>
      </c>
      <c r="K65" s="8">
        <f t="shared" si="50"/>
        <v>6.5</v>
      </c>
      <c r="L65" s="22">
        <v>8</v>
      </c>
      <c r="M65" s="22">
        <v>3</v>
      </c>
      <c r="N65" s="22">
        <v>8</v>
      </c>
      <c r="O65" s="22">
        <v>7</v>
      </c>
      <c r="P65" s="8">
        <f t="shared" si="51"/>
        <v>3</v>
      </c>
      <c r="Q65" s="22">
        <v>4</v>
      </c>
      <c r="R65" s="22">
        <v>3</v>
      </c>
      <c r="S65" s="22">
        <v>3</v>
      </c>
      <c r="T65" s="22">
        <v>2</v>
      </c>
      <c r="U65" s="8">
        <f t="shared" si="52"/>
        <v>3</v>
      </c>
      <c r="V65" s="22">
        <v>3</v>
      </c>
      <c r="W65" s="22">
        <v>3</v>
      </c>
      <c r="X65" s="8">
        <f t="shared" si="53"/>
        <v>3.6666666666666665</v>
      </c>
      <c r="Y65" s="22">
        <v>4</v>
      </c>
      <c r="Z65" s="22">
        <v>4</v>
      </c>
      <c r="AA65" s="22" t="s">
        <v>100</v>
      </c>
      <c r="AB65" s="22">
        <v>3</v>
      </c>
      <c r="AC65" s="10">
        <f t="shared" si="54"/>
        <v>5.1071428571428568</v>
      </c>
      <c r="AD65" s="13">
        <f t="shared" si="55"/>
        <v>5</v>
      </c>
      <c r="AE65" s="22">
        <v>5</v>
      </c>
      <c r="AF65" s="13">
        <f t="shared" si="56"/>
        <v>4.25</v>
      </c>
      <c r="AG65" s="22">
        <v>5</v>
      </c>
      <c r="AH65" s="22">
        <v>3</v>
      </c>
      <c r="AI65" s="22">
        <v>5</v>
      </c>
      <c r="AJ65" s="22">
        <v>4</v>
      </c>
      <c r="AK65" s="13">
        <f t="shared" si="57"/>
        <v>5</v>
      </c>
      <c r="AL65" s="22">
        <v>4</v>
      </c>
      <c r="AM65" s="22">
        <v>6</v>
      </c>
      <c r="AN65" s="13">
        <f t="shared" si="58"/>
        <v>4.5</v>
      </c>
      <c r="AO65" s="22">
        <v>4</v>
      </c>
      <c r="AP65" s="22">
        <v>5</v>
      </c>
      <c r="AQ65" s="13">
        <f t="shared" si="59"/>
        <v>6</v>
      </c>
      <c r="AR65" s="22">
        <v>7</v>
      </c>
      <c r="AS65" s="22">
        <v>5</v>
      </c>
      <c r="AT65" s="13">
        <f t="shared" si="60"/>
        <v>7</v>
      </c>
      <c r="AU65" s="22">
        <v>7</v>
      </c>
      <c r="AV65" s="13">
        <f t="shared" si="61"/>
        <v>4</v>
      </c>
      <c r="AW65" s="22">
        <v>3</v>
      </c>
      <c r="AX65" s="22">
        <v>5</v>
      </c>
      <c r="AY65" s="16">
        <f>IF(AZ65="-","?",RANK(AZ65,AZ2:AZ130,0))</f>
        <v>93</v>
      </c>
      <c r="AZ65" s="15">
        <f t="shared" si="62"/>
        <v>4.0999999999999996</v>
      </c>
      <c r="BA65" s="20">
        <f t="shared" si="63"/>
        <v>5.208333333333333</v>
      </c>
      <c r="BB65" s="22">
        <v>5</v>
      </c>
      <c r="BC65" s="22">
        <v>8</v>
      </c>
      <c r="BD65" s="22">
        <v>7</v>
      </c>
      <c r="BE65" s="22">
        <v>1</v>
      </c>
      <c r="BF65" s="22">
        <v>3</v>
      </c>
      <c r="BG65" s="25">
        <f t="shared" si="64"/>
        <v>7.25</v>
      </c>
      <c r="BH65" s="18">
        <f t="shared" si="65"/>
        <v>4.5833333333333339</v>
      </c>
      <c r="BI65" s="20">
        <f t="shared" si="66"/>
        <v>4</v>
      </c>
      <c r="BJ65" s="22">
        <v>4</v>
      </c>
      <c r="BK65" s="22">
        <v>3</v>
      </c>
      <c r="BL65" s="22">
        <v>5</v>
      </c>
      <c r="BM65" s="20">
        <f t="shared" si="67"/>
        <v>3.3333333333333335</v>
      </c>
      <c r="BN65" s="22">
        <v>3</v>
      </c>
      <c r="BO65" s="22">
        <v>5</v>
      </c>
      <c r="BP65" s="22">
        <v>2</v>
      </c>
      <c r="BQ65" s="20">
        <f t="shared" si="68"/>
        <v>5</v>
      </c>
      <c r="BR65" s="22">
        <v>7</v>
      </c>
      <c r="BS65" s="22">
        <v>4</v>
      </c>
      <c r="BT65" s="22">
        <v>3</v>
      </c>
      <c r="BU65" s="22">
        <v>5</v>
      </c>
      <c r="BV65" s="22">
        <v>6</v>
      </c>
      <c r="BW65" s="20">
        <f t="shared" si="69"/>
        <v>6</v>
      </c>
      <c r="BX65" s="22">
        <v>6</v>
      </c>
      <c r="BY65" s="22">
        <v>6</v>
      </c>
      <c r="BZ65" s="22">
        <v>6</v>
      </c>
      <c r="CA65" s="22" t="s">
        <v>78</v>
      </c>
      <c r="CB65" s="33" t="s">
        <v>78</v>
      </c>
      <c r="CC65" s="31">
        <v>3.0999999999999996</v>
      </c>
      <c r="CD65" s="31">
        <f t="shared" si="70"/>
        <v>4.1333333333333337</v>
      </c>
      <c r="CE65" s="4">
        <f t="shared" si="71"/>
        <v>1.0333333333333341</v>
      </c>
      <c r="CF65" s="6" t="str">
        <f t="shared" si="72"/>
        <v>ã</v>
      </c>
      <c r="CG65" s="31">
        <v>5.8571428571428568</v>
      </c>
      <c r="CH65" s="31">
        <f t="shared" si="73"/>
        <v>5.1071428571428568</v>
      </c>
      <c r="CI65" s="10">
        <f t="shared" si="74"/>
        <v>-0.75</v>
      </c>
      <c r="CJ65" s="11" t="str">
        <f t="shared" si="75"/>
        <v>è</v>
      </c>
      <c r="CK65" s="22" t="s">
        <v>78</v>
      </c>
      <c r="CL65" s="33" t="s">
        <v>78</v>
      </c>
      <c r="CM65" s="22">
        <v>8</v>
      </c>
      <c r="CN65" s="22">
        <v>3</v>
      </c>
      <c r="CO65" s="22">
        <v>8</v>
      </c>
      <c r="CP65" s="22">
        <v>7</v>
      </c>
      <c r="CQ65" s="22">
        <v>4</v>
      </c>
      <c r="CR65" s="23">
        <v>2</v>
      </c>
      <c r="CS65" s="24">
        <f t="shared" si="76"/>
        <v>3.5</v>
      </c>
      <c r="CT65" s="5">
        <f t="shared" si="77"/>
        <v>1</v>
      </c>
      <c r="CU65" s="4" t="str">
        <f t="shared" si="78"/>
        <v>Aut.</v>
      </c>
      <c r="CV65" s="22" t="s">
        <v>78</v>
      </c>
      <c r="CW65" s="33" t="s">
        <v>78</v>
      </c>
      <c r="CX65" s="1">
        <f t="shared" si="79"/>
        <v>4.62</v>
      </c>
      <c r="CY65" s="34">
        <f t="shared" si="80"/>
        <v>4</v>
      </c>
      <c r="CZ65" s="35" t="str">
        <f t="shared" si="81"/>
        <v>Very limited</v>
      </c>
      <c r="DA65" s="4">
        <f t="shared" si="82"/>
        <v>4.13</v>
      </c>
      <c r="DB65" s="34">
        <f t="shared" si="83"/>
        <v>4</v>
      </c>
      <c r="DC65" s="35" t="str">
        <f t="shared" si="84"/>
        <v>Moderate autocracies</v>
      </c>
      <c r="DD65" s="10">
        <f t="shared" si="85"/>
        <v>5.1100000000000003</v>
      </c>
      <c r="DE65" s="34">
        <f t="shared" si="86"/>
        <v>3</v>
      </c>
      <c r="DF65" s="35" t="str">
        <f t="shared" si="87"/>
        <v>Functional flaws</v>
      </c>
      <c r="DG65" s="15">
        <f t="shared" si="88"/>
        <v>4.0999999999999996</v>
      </c>
      <c r="DH65" s="34">
        <f t="shared" si="89"/>
        <v>4</v>
      </c>
      <c r="DI65" s="35" t="str">
        <f t="shared" si="90"/>
        <v>Weak</v>
      </c>
      <c r="DJ65" s="20">
        <f t="shared" si="91"/>
        <v>5.2</v>
      </c>
      <c r="DK65" s="34">
        <f t="shared" si="92"/>
        <v>3</v>
      </c>
      <c r="DL65" s="35" t="str">
        <f t="shared" si="93"/>
        <v>Moderate</v>
      </c>
    </row>
    <row r="66" spans="1:116">
      <c r="A66" s="27" t="s">
        <v>164</v>
      </c>
      <c r="B66" s="28">
        <v>1</v>
      </c>
      <c r="C66" s="2">
        <f>IF(D66="-","?",RANK(D66,D2:D130,0))</f>
        <v>7</v>
      </c>
      <c r="D66" s="1">
        <f t="shared" ref="D66:D97" si="94">IF(ISERROR(ROUND(AVERAGE(E66,AC66),2)),"-",ROUND(AVERAGE(E66,AC66),2))</f>
        <v>8.98</v>
      </c>
      <c r="E66" s="4">
        <f t="shared" ref="E66:E97" si="95">IF(ISERROR(AVERAGE(F66,K66,P66,U66,X66)),"-",AVERAGE(F66,K66,P66,U66,X66))</f>
        <v>9.25</v>
      </c>
      <c r="F66" s="8">
        <f t="shared" ref="F66:F97" si="96">IF(ISERROR(AVERAGE(G66:J66)),"-",AVERAGE(G66:J66))</f>
        <v>10</v>
      </c>
      <c r="G66" s="22">
        <v>10</v>
      </c>
      <c r="H66" s="22">
        <v>10</v>
      </c>
      <c r="I66" s="22">
        <v>10</v>
      </c>
      <c r="J66" s="22">
        <v>10</v>
      </c>
      <c r="K66" s="8">
        <f t="shared" ref="K66:K97" si="97">IF(ISERROR(AVERAGE(L66:O66)),"-",AVERAGE(L66:O66))</f>
        <v>9.5</v>
      </c>
      <c r="L66" s="22">
        <v>9</v>
      </c>
      <c r="M66" s="22">
        <v>10</v>
      </c>
      <c r="N66" s="22">
        <v>10</v>
      </c>
      <c r="O66" s="22">
        <v>9</v>
      </c>
      <c r="P66" s="8">
        <f t="shared" ref="P66:P97" si="98">IF(ISERROR(AVERAGE(Q66:T66)),"-",AVERAGE(Q66:T66))</f>
        <v>8.75</v>
      </c>
      <c r="Q66" s="22">
        <v>10</v>
      </c>
      <c r="R66" s="22">
        <v>9</v>
      </c>
      <c r="S66" s="22">
        <v>8</v>
      </c>
      <c r="T66" s="22">
        <v>8</v>
      </c>
      <c r="U66" s="8">
        <f t="shared" ref="U66:U97" si="99">IF(ISERROR(AVERAGE(V66:W66)),"-",AVERAGE(V66:W66))</f>
        <v>10</v>
      </c>
      <c r="V66" s="22">
        <v>10</v>
      </c>
      <c r="W66" s="22">
        <v>10</v>
      </c>
      <c r="X66" s="8">
        <f t="shared" ref="X66:X97" si="100">IF(ISERROR(AVERAGE(Y66:AB66)),"-",AVERAGE(Y66:AB66))</f>
        <v>8</v>
      </c>
      <c r="Y66" s="22">
        <v>7</v>
      </c>
      <c r="Z66" s="22">
        <v>8</v>
      </c>
      <c r="AA66" s="22">
        <v>9</v>
      </c>
      <c r="AB66" s="22">
        <v>8</v>
      </c>
      <c r="AC66" s="10">
        <f t="shared" ref="AC66:AC97" si="101">IF(ISERROR(AVERAGE(AD66,AF66,AK66,AN66,AQ66,AT66,AV66)),"-",AVERAGE(AD66,AF66,AK66,AN66,AQ66,AT66,AV66))</f>
        <v>8.7142857142857135</v>
      </c>
      <c r="AD66" s="13">
        <f t="shared" ref="AD66:AD97" si="102">IF(ISERROR(AVERAGE(AE66)),"-",AVERAGE(AE66))</f>
        <v>8</v>
      </c>
      <c r="AE66" s="22">
        <v>8</v>
      </c>
      <c r="AF66" s="13">
        <f t="shared" ref="AF66:AF97" si="103">IF(ISERROR(AVERAGE(AG66:AJ66)),"-",AVERAGE(AG66:AJ66))</f>
        <v>9.5</v>
      </c>
      <c r="AG66" s="22">
        <v>9</v>
      </c>
      <c r="AH66" s="22">
        <v>10</v>
      </c>
      <c r="AI66" s="22">
        <v>10</v>
      </c>
      <c r="AJ66" s="22">
        <v>9</v>
      </c>
      <c r="AK66" s="13">
        <f t="shared" ref="AK66:AK97" si="104">IF(ISERROR(AVERAGE(AL66:AM66)),"-",AVERAGE(AL66:AM66))</f>
        <v>9</v>
      </c>
      <c r="AL66" s="22">
        <v>9</v>
      </c>
      <c r="AM66" s="22">
        <v>9</v>
      </c>
      <c r="AN66" s="13">
        <f t="shared" ref="AN66:AN97" si="105">IF(ISERROR(AVERAGE(AO66:AP66)),"-",AVERAGE(AO66:AP66))</f>
        <v>10</v>
      </c>
      <c r="AO66" s="22">
        <v>10</v>
      </c>
      <c r="AP66" s="22">
        <v>10</v>
      </c>
      <c r="AQ66" s="13">
        <f t="shared" ref="AQ66:AQ97" si="106">IF(ISERROR(AVERAGE(AR66:AS66)),"-",AVERAGE(AR66:AS66))</f>
        <v>8</v>
      </c>
      <c r="AR66" s="22">
        <v>7</v>
      </c>
      <c r="AS66" s="22">
        <v>9</v>
      </c>
      <c r="AT66" s="13">
        <f t="shared" ref="AT66:AT97" si="107">IF(ISERROR(AVERAGE(AU66)),"-",AVERAGE(AU66))</f>
        <v>8</v>
      </c>
      <c r="AU66" s="22">
        <v>8</v>
      </c>
      <c r="AV66" s="13">
        <f t="shared" ref="AV66:AV97" si="108">IF(ISERROR(AVERAGE(AW66:AX66)),"-",AVERAGE(AW66:AX66))</f>
        <v>8.5</v>
      </c>
      <c r="AW66" s="22">
        <v>8</v>
      </c>
      <c r="AX66" s="22">
        <v>9</v>
      </c>
      <c r="AY66" s="16">
        <f>IF(AZ66="-","?",RANK(AZ66,AZ2:AZ130,0))</f>
        <v>8</v>
      </c>
      <c r="AZ66" s="15">
        <f t="shared" ref="AZ66:AZ97" si="109">IF(OR(ISERROR(AVERAGE(BA66)),ISERROR(AVERAGE(BH66))),"-",ROUND(BH66*(1+(BA66-1)*(0.25/9))*10/12.5,2))</f>
        <v>7.08</v>
      </c>
      <c r="BA66" s="20">
        <f t="shared" ref="BA66:BA97" si="110">IF(ISERROR(AVERAGE(BB66:BG66)),"-",AVERAGE(BB66:BG66))</f>
        <v>1.7708333333333333</v>
      </c>
      <c r="BB66" s="22">
        <v>1</v>
      </c>
      <c r="BC66" s="22">
        <v>4</v>
      </c>
      <c r="BD66" s="22">
        <v>2</v>
      </c>
      <c r="BE66" s="22">
        <v>1</v>
      </c>
      <c r="BF66" s="22">
        <v>1</v>
      </c>
      <c r="BG66" s="25">
        <f t="shared" ref="BG66:BG97" si="111">IF(OR(F66="-",P66="-"),"-",11-(F66+P66)/2)</f>
        <v>1.625</v>
      </c>
      <c r="BH66" s="18">
        <f t="shared" ref="BH66:BH97" si="112">IF(ISERROR(AVERAGE(BI66,BM66,BQ66,BW66)),"-",AVERAGE(BI66,BM66,BQ66,BW66))</f>
        <v>8.6666666666666679</v>
      </c>
      <c r="BI66" s="20">
        <f t="shared" ref="BI66:BI97" si="113">IF(ISERROR(AVERAGE(BJ66:BL66)),"-",AVERAGE(BJ66:BL66))</f>
        <v>8.3333333333333339</v>
      </c>
      <c r="BJ66" s="22">
        <v>9</v>
      </c>
      <c r="BK66" s="22">
        <v>8</v>
      </c>
      <c r="BL66" s="22">
        <v>8</v>
      </c>
      <c r="BM66" s="20">
        <f t="shared" ref="BM66:BM97" si="114">IF(ISERROR(AVERAGE(BN66:BP66)),"-",AVERAGE(BN66:BP66))</f>
        <v>8.3333333333333339</v>
      </c>
      <c r="BN66" s="22">
        <v>9</v>
      </c>
      <c r="BO66" s="22">
        <v>8</v>
      </c>
      <c r="BP66" s="22">
        <v>8</v>
      </c>
      <c r="BQ66" s="20">
        <f t="shared" ref="BQ66:BQ97" si="115">IF(ISERROR(AVERAGE(BR66:BV66)),"-",AVERAGE(BR66:BV66))</f>
        <v>9</v>
      </c>
      <c r="BR66" s="22">
        <v>10</v>
      </c>
      <c r="BS66" s="22">
        <v>10</v>
      </c>
      <c r="BT66" s="22">
        <v>8</v>
      </c>
      <c r="BU66" s="22">
        <v>9</v>
      </c>
      <c r="BV66" s="22">
        <v>8</v>
      </c>
      <c r="BW66" s="20">
        <f t="shared" ref="BW66:BW97" si="116">IF(ISERROR(AVERAGE(BX66:BZ66)),"-",AVERAGE(BX66:BZ66))</f>
        <v>9</v>
      </c>
      <c r="BX66" s="22">
        <v>9</v>
      </c>
      <c r="BY66" s="22">
        <v>10</v>
      </c>
      <c r="BZ66" s="22">
        <v>8</v>
      </c>
      <c r="CA66" s="22" t="s">
        <v>78</v>
      </c>
      <c r="CB66" s="33" t="s">
        <v>78</v>
      </c>
      <c r="CC66" s="31">
        <v>9.35</v>
      </c>
      <c r="CD66" s="31">
        <f t="shared" ref="CD66:CD97" si="117">IF(ISERROR(AVERAGE(F66,K66,P66,U66,X66)),"-",AVERAGE(F66,K66,P66,U66,X66))</f>
        <v>9.25</v>
      </c>
      <c r="CE66" s="4">
        <f t="shared" ref="CE66:CE97" si="118">IF(OR(CC66="-",CD66="-"),"-",(SUM(CD66-CC66)))</f>
        <v>-9.9999999999999645E-2</v>
      </c>
      <c r="CF66" s="6" t="str">
        <f t="shared" ref="CF66:CF97" si="119">IF(CE66="-","",IF(CE66&gt;=1,"ã",IF(CE66&gt;=0.5,"æ",IF(CE66&gt;=-0.49,"â",IF(CE66&gt;=-0.99,"è","ä")))))</f>
        <v>â</v>
      </c>
      <c r="CG66" s="31">
        <v>8.7142857142857135</v>
      </c>
      <c r="CH66" s="31">
        <f t="shared" ref="CH66:CH97" si="120">IF(ISERROR(AVERAGE(AD66,AF66,AK66,AN66,AQ66,AT66,AV66)),"-",AVERAGE(AD66,AF66,AK66,AN66,AQ66,AT66,AV66))</f>
        <v>8.7142857142857135</v>
      </c>
      <c r="CI66" s="10">
        <f t="shared" ref="CI66:CI97" si="121">IF(OR(CG66="-",CH66="-"),"-",(SUM(CH66-CG66)))</f>
        <v>0</v>
      </c>
      <c r="CJ66" s="11" t="str">
        <f t="shared" ref="CJ66:CJ97" si="122">IF(CI66="-","",IF(CI66&gt;=1,"ã",IF(CI66&gt;=0.5,"æ",IF(CI66&gt;=-0.49,"â",IF(CI66&gt;=-0.99,"è","ä")))))</f>
        <v>â</v>
      </c>
      <c r="CK66" s="22" t="s">
        <v>78</v>
      </c>
      <c r="CL66" s="33" t="s">
        <v>78</v>
      </c>
      <c r="CM66" s="22">
        <v>9</v>
      </c>
      <c r="CN66" s="22">
        <v>10</v>
      </c>
      <c r="CO66" s="22">
        <v>10</v>
      </c>
      <c r="CP66" s="22">
        <v>9</v>
      </c>
      <c r="CQ66" s="22">
        <v>10</v>
      </c>
      <c r="CR66" s="22">
        <v>8</v>
      </c>
      <c r="CS66" s="24">
        <f t="shared" ref="CS66:CS97" si="123">IF(OR(G66="-",J66="-",G66="",J66=""),"-",(G66+J66)/2)</f>
        <v>10</v>
      </c>
      <c r="CT66" s="5">
        <f t="shared" ref="CT66:CT97" si="124">IF(CM66="-","-",(IF(CM66&lt;6,1,0)+IF(CN66&lt;3,1,0)+IF(CO66&lt;3,1,0)+IF(CP66&lt;3,1,0)+IF(CQ66&lt;3,1,0)+IF(CR66&lt;3,1,0)+IF(CS66&lt;3,1,0)))</f>
        <v>0</v>
      </c>
      <c r="CU66" s="4" t="str">
        <f t="shared" ref="CU66:CU97" si="125">IF(CT66="-","",IF(CT66=0,"Dem.","Aut."))</f>
        <v>Dem.</v>
      </c>
      <c r="CV66" s="22" t="s">
        <v>78</v>
      </c>
      <c r="CW66" s="33" t="s">
        <v>78</v>
      </c>
      <c r="CX66" s="1">
        <f t="shared" ref="CX66:CX97" si="126">IF(ISERROR(ROUND(AVERAGE(E66,AC66),2)),"-",ROUND(AVERAGE(E66,AC66),2))</f>
        <v>8.98</v>
      </c>
      <c r="CY66" s="34">
        <f t="shared" ref="CY66:CY97" si="127">IF(CX66="-","-",IF(CX66&gt;=8.5,1,IF(CX66&gt;=7,2,IF(CX66&gt;=5.5,3,IF(CX66&gt;=4,4,5)))))</f>
        <v>1</v>
      </c>
      <c r="CZ66" s="35" t="str">
        <f t="shared" ref="CZ66:CZ97" si="128">IF(CY66="-","",IF(CY66=1,"Highly advanced",IF(CY66=2,"Advanced",IF(CY66=3,"Limited",IF(CY66=4,"Very limited","Failed")))))</f>
        <v>Highly advanced</v>
      </c>
      <c r="DA66" s="4">
        <f t="shared" ref="DA66:DA97" si="129">IF(ISERROR(ROUND(AVERAGE(F66,K66,P66,U66,X66),2)),"-",ROUND(AVERAGE(F66,K66,P66,U66,X66),2))</f>
        <v>9.25</v>
      </c>
      <c r="DB66" s="34">
        <f t="shared" ref="DB66:DB97" si="130">IF(OR(DA66="-",CT66="-"),"-",IF(AND(DA66&gt;=8,CT66=0),1,IF(AND(DA66&gt;=6,CT66=0),2,IF(AND(DA66&gt;=1,CT66=0),3,IF(AND(DA66&gt;=4,CT66&gt;0),4,5)))))</f>
        <v>1</v>
      </c>
      <c r="DC66" s="35" t="str">
        <f t="shared" ref="DC66:DC97" si="131">IF(DB66="-","",IF(DB66=1,"Democracies in consolidation",IF(DB66=2,"Defective democracies",IF(DB66=3,"Highly defective democracies",IF(DB66=4,"Moderate autocracies","Hard-line autocracies")))))</f>
        <v>Democracies in consolidation</v>
      </c>
      <c r="DD66" s="10">
        <f t="shared" ref="DD66:DD97" si="132">IF(ISERROR(ROUND(AVERAGE(AD66,AF66,AK66,AN66,AQ66,AT66,AV66),2)),"-",ROUND(AVERAGE(AD66,AF66,AK66,AN66,AQ66,AT66,AV66),2))</f>
        <v>8.7100000000000009</v>
      </c>
      <c r="DE66" s="34">
        <f t="shared" ref="DE66:DE97" si="133">IF(DD66="-","-",IF(DD66&gt;=8,1,IF(DD66&gt;=7,2,IF(DD66&gt;=5,3,IF(DD66&gt;=3,4,5)))))</f>
        <v>1</v>
      </c>
      <c r="DF66" s="35" t="str">
        <f t="shared" ref="DF66:DF97" si="134">IF(DE66="-","",IF(DE66=1,"Developed",IF(DE66=2,"Functioning",IF(DE66=3,"Functional flaws",IF(DE66=4,"Poorly functioning","Rudimentary")))))</f>
        <v>Developed</v>
      </c>
      <c r="DG66" s="15">
        <f t="shared" ref="DG66:DG97" si="135">IF(OR(ISERROR(AVERAGE(BA66)),ISERROR(AVERAGE(BH66))),"-",ROUND(BH66*(1+(BA66-1)*(0.25/9))*10/12.5,2))</f>
        <v>7.08</v>
      </c>
      <c r="DH66" s="34">
        <f t="shared" ref="DH66:DH97" si="136">IF(DG66="-","-",IF(DG66&gt;=7,1,IF(DG66&gt;=5.6,2,IF(DG66&gt;=4.3,3,IF(DG66&gt;=3,4,5)))))</f>
        <v>1</v>
      </c>
      <c r="DI66" s="35" t="str">
        <f t="shared" ref="DI66:DI97" si="137">IF(DH66="-","",IF(DH66=1,"Very good",IF(DH66=2,"Good",IF(DH66=3,"Moderate",IF(DH66=4,"Weak","Failed")))))</f>
        <v>Very good</v>
      </c>
      <c r="DJ66" s="20">
        <f t="shared" ref="DJ66:DJ97" si="138">IF(ISERROR(IF(BA66="-","-",ROUND(BA66,1))),"-",IF(BA66="-","-",ROUND(BA66,1)))</f>
        <v>1.8</v>
      </c>
      <c r="DK66" s="34">
        <f t="shared" ref="DK66:DK97" si="139">IF(DJ66="-","-",IF(DJ66&gt;=8.5,1,IF(DJ66&gt;=6.5,2,IF(DJ66&gt;=4.5,3,IF(DJ66&gt;=2.5,4,5)))))</f>
        <v>5</v>
      </c>
      <c r="DL66" s="35" t="str">
        <f t="shared" ref="DL66:DL97" si="140">IF(DK66="-","",IF(DK66=1,"Massive",IF(DK66=2,"Substantial",IF(DK66=3,"Moderate",IF(DK66=4,"Minor","Negligible")))))</f>
        <v>Negligible</v>
      </c>
    </row>
    <row r="67" spans="1:116">
      <c r="A67" s="27" t="s">
        <v>165</v>
      </c>
      <c r="B67" s="28">
        <v>1</v>
      </c>
      <c r="C67" s="2">
        <f>IF(D67="-","?",RANK(D67,D2:D130,0))</f>
        <v>27</v>
      </c>
      <c r="D67" s="1">
        <f t="shared" si="94"/>
        <v>7.17</v>
      </c>
      <c r="E67" s="4">
        <f t="shared" si="95"/>
        <v>7.2</v>
      </c>
      <c r="F67" s="8">
        <f t="shared" si="96"/>
        <v>8.5</v>
      </c>
      <c r="G67" s="22">
        <v>9</v>
      </c>
      <c r="H67" s="22">
        <v>8</v>
      </c>
      <c r="I67" s="22">
        <v>8</v>
      </c>
      <c r="J67" s="22">
        <v>9</v>
      </c>
      <c r="K67" s="8">
        <f t="shared" si="97"/>
        <v>7.25</v>
      </c>
      <c r="L67" s="22">
        <v>8</v>
      </c>
      <c r="M67" s="22">
        <v>8</v>
      </c>
      <c r="N67" s="22">
        <v>8</v>
      </c>
      <c r="O67" s="22">
        <v>5</v>
      </c>
      <c r="P67" s="8">
        <f t="shared" si="98"/>
        <v>6.75</v>
      </c>
      <c r="Q67" s="22">
        <v>7</v>
      </c>
      <c r="R67" s="22">
        <v>6</v>
      </c>
      <c r="S67" s="22">
        <v>6</v>
      </c>
      <c r="T67" s="22">
        <v>8</v>
      </c>
      <c r="U67" s="8">
        <f t="shared" si="99"/>
        <v>7</v>
      </c>
      <c r="V67" s="22">
        <v>7</v>
      </c>
      <c r="W67" s="22">
        <v>7</v>
      </c>
      <c r="X67" s="8">
        <f t="shared" si="100"/>
        <v>6.5</v>
      </c>
      <c r="Y67" s="22">
        <v>7</v>
      </c>
      <c r="Z67" s="22">
        <v>6</v>
      </c>
      <c r="AA67" s="22">
        <v>7</v>
      </c>
      <c r="AB67" s="22">
        <v>6</v>
      </c>
      <c r="AC67" s="10">
        <f t="shared" si="101"/>
        <v>7.1428571428571432</v>
      </c>
      <c r="AD67" s="13">
        <f t="shared" si="102"/>
        <v>6</v>
      </c>
      <c r="AE67" s="22">
        <v>6</v>
      </c>
      <c r="AF67" s="13">
        <f t="shared" si="103"/>
        <v>8</v>
      </c>
      <c r="AG67" s="22">
        <v>7</v>
      </c>
      <c r="AH67" s="22">
        <v>7</v>
      </c>
      <c r="AI67" s="22">
        <v>10</v>
      </c>
      <c r="AJ67" s="22">
        <v>8</v>
      </c>
      <c r="AK67" s="13">
        <f t="shared" si="104"/>
        <v>8.5</v>
      </c>
      <c r="AL67" s="22">
        <v>9</v>
      </c>
      <c r="AM67" s="22">
        <v>8</v>
      </c>
      <c r="AN67" s="13">
        <f t="shared" si="105"/>
        <v>8.5</v>
      </c>
      <c r="AO67" s="22">
        <v>8</v>
      </c>
      <c r="AP67" s="22">
        <v>9</v>
      </c>
      <c r="AQ67" s="13">
        <f t="shared" si="106"/>
        <v>7</v>
      </c>
      <c r="AR67" s="22">
        <v>7</v>
      </c>
      <c r="AS67" s="22">
        <v>7</v>
      </c>
      <c r="AT67" s="13">
        <f t="shared" si="107"/>
        <v>6</v>
      </c>
      <c r="AU67" s="22">
        <v>6</v>
      </c>
      <c r="AV67" s="13">
        <f t="shared" si="108"/>
        <v>6</v>
      </c>
      <c r="AW67" s="22">
        <v>6</v>
      </c>
      <c r="AX67" s="22">
        <v>6</v>
      </c>
      <c r="AY67" s="16">
        <f>IF(AZ67="-","?",RANK(AZ67,AZ2:AZ130,0))</f>
        <v>29</v>
      </c>
      <c r="AZ67" s="15">
        <f t="shared" si="109"/>
        <v>6.12</v>
      </c>
      <c r="BA67" s="20">
        <f t="shared" si="110"/>
        <v>4.0625</v>
      </c>
      <c r="BB67" s="22">
        <v>5</v>
      </c>
      <c r="BC67" s="22">
        <v>5</v>
      </c>
      <c r="BD67" s="22">
        <v>5</v>
      </c>
      <c r="BE67" s="22">
        <v>3</v>
      </c>
      <c r="BF67" s="22">
        <v>3</v>
      </c>
      <c r="BG67" s="25">
        <f t="shared" si="111"/>
        <v>3.375</v>
      </c>
      <c r="BH67" s="18">
        <f t="shared" si="112"/>
        <v>7.05</v>
      </c>
      <c r="BI67" s="20">
        <f t="shared" si="113"/>
        <v>7.333333333333333</v>
      </c>
      <c r="BJ67" s="22">
        <v>8</v>
      </c>
      <c r="BK67" s="22">
        <v>7</v>
      </c>
      <c r="BL67" s="22">
        <v>7</v>
      </c>
      <c r="BM67" s="20">
        <f t="shared" si="114"/>
        <v>6.333333333333333</v>
      </c>
      <c r="BN67" s="22">
        <v>6</v>
      </c>
      <c r="BO67" s="22">
        <v>7</v>
      </c>
      <c r="BP67" s="22">
        <v>6</v>
      </c>
      <c r="BQ67" s="20">
        <f t="shared" si="115"/>
        <v>7.2</v>
      </c>
      <c r="BR67" s="22">
        <v>9</v>
      </c>
      <c r="BS67" s="22">
        <v>8</v>
      </c>
      <c r="BT67" s="22">
        <v>7</v>
      </c>
      <c r="BU67" s="22">
        <v>6</v>
      </c>
      <c r="BV67" s="22">
        <v>6</v>
      </c>
      <c r="BW67" s="20">
        <f t="shared" si="116"/>
        <v>7.333333333333333</v>
      </c>
      <c r="BX67" s="22">
        <v>8</v>
      </c>
      <c r="BY67" s="22">
        <v>7</v>
      </c>
      <c r="BZ67" s="22">
        <v>7</v>
      </c>
      <c r="CA67" s="22" t="s">
        <v>78</v>
      </c>
      <c r="CB67" s="33" t="s">
        <v>78</v>
      </c>
      <c r="CC67" s="31">
        <v>7.6</v>
      </c>
      <c r="CD67" s="31">
        <f t="shared" si="117"/>
        <v>7.2</v>
      </c>
      <c r="CE67" s="4">
        <f t="shared" si="118"/>
        <v>-0.39999999999999947</v>
      </c>
      <c r="CF67" s="6" t="str">
        <f t="shared" si="119"/>
        <v>â</v>
      </c>
      <c r="CG67" s="31">
        <v>7.1071428571428559</v>
      </c>
      <c r="CH67" s="31">
        <f t="shared" si="120"/>
        <v>7.1428571428571432</v>
      </c>
      <c r="CI67" s="10">
        <f t="shared" si="121"/>
        <v>3.5714285714287364E-2</v>
      </c>
      <c r="CJ67" s="11" t="str">
        <f t="shared" si="122"/>
        <v>â</v>
      </c>
      <c r="CK67" s="22" t="s">
        <v>78</v>
      </c>
      <c r="CL67" s="33" t="s">
        <v>78</v>
      </c>
      <c r="CM67" s="22">
        <v>8</v>
      </c>
      <c r="CN67" s="22">
        <v>8</v>
      </c>
      <c r="CO67" s="22">
        <v>8</v>
      </c>
      <c r="CP67" s="22">
        <v>5</v>
      </c>
      <c r="CQ67" s="22">
        <v>7</v>
      </c>
      <c r="CR67" s="22">
        <v>8</v>
      </c>
      <c r="CS67" s="24">
        <f t="shared" si="123"/>
        <v>9</v>
      </c>
      <c r="CT67" s="5">
        <f t="shared" si="124"/>
        <v>0</v>
      </c>
      <c r="CU67" s="4" t="str">
        <f t="shared" si="125"/>
        <v>Dem.</v>
      </c>
      <c r="CV67" s="22" t="s">
        <v>78</v>
      </c>
      <c r="CW67" s="33" t="s">
        <v>78</v>
      </c>
      <c r="CX67" s="1">
        <f t="shared" si="126"/>
        <v>7.17</v>
      </c>
      <c r="CY67" s="34">
        <f t="shared" si="127"/>
        <v>2</v>
      </c>
      <c r="CZ67" s="35" t="str">
        <f t="shared" si="128"/>
        <v>Advanced</v>
      </c>
      <c r="DA67" s="4">
        <f t="shared" si="129"/>
        <v>7.2</v>
      </c>
      <c r="DB67" s="34">
        <f t="shared" si="130"/>
        <v>2</v>
      </c>
      <c r="DC67" s="35" t="str">
        <f t="shared" si="131"/>
        <v>Defective democracies</v>
      </c>
      <c r="DD67" s="10">
        <f t="shared" si="132"/>
        <v>7.14</v>
      </c>
      <c r="DE67" s="34">
        <f t="shared" si="133"/>
        <v>2</v>
      </c>
      <c r="DF67" s="35" t="str">
        <f t="shared" si="134"/>
        <v>Functioning</v>
      </c>
      <c r="DG67" s="15">
        <f t="shared" si="135"/>
        <v>6.12</v>
      </c>
      <c r="DH67" s="34">
        <f t="shared" si="136"/>
        <v>2</v>
      </c>
      <c r="DI67" s="35" t="str">
        <f t="shared" si="137"/>
        <v>Good</v>
      </c>
      <c r="DJ67" s="20">
        <f t="shared" si="138"/>
        <v>4.0999999999999996</v>
      </c>
      <c r="DK67" s="34">
        <f t="shared" si="139"/>
        <v>4</v>
      </c>
      <c r="DL67" s="35" t="str">
        <f t="shared" si="140"/>
        <v>Minor</v>
      </c>
    </row>
    <row r="68" spans="1:116">
      <c r="A68" s="27" t="s">
        <v>166</v>
      </c>
      <c r="B68" s="28">
        <v>5</v>
      </c>
      <c r="C68" s="2">
        <f>IF(D68="-","?",RANK(D68,D2:D130,0))</f>
        <v>103</v>
      </c>
      <c r="D68" s="1">
        <f t="shared" si="94"/>
        <v>4.2699999999999996</v>
      </c>
      <c r="E68" s="4">
        <f t="shared" si="95"/>
        <v>4.3666666666666663</v>
      </c>
      <c r="F68" s="8">
        <f t="shared" si="96"/>
        <v>7.25</v>
      </c>
      <c r="G68" s="22">
        <v>7</v>
      </c>
      <c r="H68" s="22">
        <v>9</v>
      </c>
      <c r="I68" s="22">
        <v>8</v>
      </c>
      <c r="J68" s="22">
        <v>5</v>
      </c>
      <c r="K68" s="8">
        <f t="shared" si="97"/>
        <v>3.5</v>
      </c>
      <c r="L68" s="22">
        <v>2</v>
      </c>
      <c r="M68" s="22">
        <v>2</v>
      </c>
      <c r="N68" s="22">
        <v>6</v>
      </c>
      <c r="O68" s="22">
        <v>4</v>
      </c>
      <c r="P68" s="8">
        <f t="shared" si="98"/>
        <v>3.75</v>
      </c>
      <c r="Q68" s="22">
        <v>3</v>
      </c>
      <c r="R68" s="22">
        <v>4</v>
      </c>
      <c r="S68" s="22">
        <v>4</v>
      </c>
      <c r="T68" s="22">
        <v>4</v>
      </c>
      <c r="U68" s="8">
        <f t="shared" si="99"/>
        <v>3</v>
      </c>
      <c r="V68" s="22">
        <v>3</v>
      </c>
      <c r="W68" s="22">
        <v>3</v>
      </c>
      <c r="X68" s="8">
        <f t="shared" si="100"/>
        <v>4.333333333333333</v>
      </c>
      <c r="Y68" s="22">
        <v>4</v>
      </c>
      <c r="Z68" s="22">
        <v>5</v>
      </c>
      <c r="AA68" s="22" t="s">
        <v>100</v>
      </c>
      <c r="AB68" s="22">
        <v>4</v>
      </c>
      <c r="AC68" s="10">
        <f t="shared" si="101"/>
        <v>4.1785714285714288</v>
      </c>
      <c r="AD68" s="13">
        <f t="shared" si="102"/>
        <v>2</v>
      </c>
      <c r="AE68" s="22">
        <v>2</v>
      </c>
      <c r="AF68" s="13">
        <f t="shared" si="103"/>
        <v>4.75</v>
      </c>
      <c r="AG68" s="22">
        <v>4</v>
      </c>
      <c r="AH68" s="22">
        <v>3</v>
      </c>
      <c r="AI68" s="22">
        <v>6</v>
      </c>
      <c r="AJ68" s="22">
        <v>6</v>
      </c>
      <c r="AK68" s="13">
        <f t="shared" si="104"/>
        <v>6</v>
      </c>
      <c r="AL68" s="22">
        <v>6</v>
      </c>
      <c r="AM68" s="22">
        <v>6</v>
      </c>
      <c r="AN68" s="13">
        <f t="shared" si="105"/>
        <v>5.5</v>
      </c>
      <c r="AO68" s="22">
        <v>5</v>
      </c>
      <c r="AP68" s="22">
        <v>6</v>
      </c>
      <c r="AQ68" s="13">
        <f t="shared" si="106"/>
        <v>3.5</v>
      </c>
      <c r="AR68" s="22">
        <v>3</v>
      </c>
      <c r="AS68" s="22">
        <v>4</v>
      </c>
      <c r="AT68" s="13">
        <f t="shared" si="107"/>
        <v>4</v>
      </c>
      <c r="AU68" s="22">
        <v>4</v>
      </c>
      <c r="AV68" s="13">
        <f t="shared" si="108"/>
        <v>3.5</v>
      </c>
      <c r="AW68" s="22">
        <v>4</v>
      </c>
      <c r="AX68" s="22">
        <v>3</v>
      </c>
      <c r="AY68" s="16">
        <f>IF(AZ68="-","?",RANK(AZ68,AZ2:AZ130,0))</f>
        <v>109</v>
      </c>
      <c r="AZ68" s="15">
        <f t="shared" si="109"/>
        <v>3.61</v>
      </c>
      <c r="BA68" s="20">
        <f t="shared" si="110"/>
        <v>7.25</v>
      </c>
      <c r="BB68" s="22">
        <v>8</v>
      </c>
      <c r="BC68" s="22">
        <v>7</v>
      </c>
      <c r="BD68" s="22">
        <v>6</v>
      </c>
      <c r="BE68" s="22">
        <v>10</v>
      </c>
      <c r="BF68" s="22">
        <v>7</v>
      </c>
      <c r="BG68" s="25">
        <f t="shared" si="111"/>
        <v>5.5</v>
      </c>
      <c r="BH68" s="18">
        <f t="shared" si="112"/>
        <v>3.85</v>
      </c>
      <c r="BI68" s="20">
        <f t="shared" si="113"/>
        <v>3.3333333333333335</v>
      </c>
      <c r="BJ68" s="22">
        <v>3</v>
      </c>
      <c r="BK68" s="22">
        <v>3</v>
      </c>
      <c r="BL68" s="22">
        <v>4</v>
      </c>
      <c r="BM68" s="20">
        <f t="shared" si="114"/>
        <v>3.6666666666666665</v>
      </c>
      <c r="BN68" s="22">
        <v>4</v>
      </c>
      <c r="BO68" s="22">
        <v>4</v>
      </c>
      <c r="BP68" s="22">
        <v>3</v>
      </c>
      <c r="BQ68" s="20">
        <f t="shared" si="115"/>
        <v>4.4000000000000004</v>
      </c>
      <c r="BR68" s="22">
        <v>6</v>
      </c>
      <c r="BS68" s="22">
        <v>4</v>
      </c>
      <c r="BT68" s="22">
        <v>4</v>
      </c>
      <c r="BU68" s="22">
        <v>4</v>
      </c>
      <c r="BV68" s="22">
        <v>4</v>
      </c>
      <c r="BW68" s="20">
        <f t="shared" si="116"/>
        <v>4</v>
      </c>
      <c r="BX68" s="22">
        <v>4</v>
      </c>
      <c r="BY68" s="22">
        <v>3</v>
      </c>
      <c r="BZ68" s="22">
        <v>5</v>
      </c>
      <c r="CA68" s="22" t="s">
        <v>78</v>
      </c>
      <c r="CB68" s="33" t="s">
        <v>78</v>
      </c>
      <c r="CC68" s="31">
        <v>4.45</v>
      </c>
      <c r="CD68" s="31">
        <f t="shared" si="117"/>
        <v>4.3666666666666663</v>
      </c>
      <c r="CE68" s="4">
        <f t="shared" si="118"/>
        <v>-8.3333333333333925E-2</v>
      </c>
      <c r="CF68" s="6" t="str">
        <f t="shared" si="119"/>
        <v>â</v>
      </c>
      <c r="CG68" s="31">
        <v>4.3214285714285712</v>
      </c>
      <c r="CH68" s="31">
        <f t="shared" si="120"/>
        <v>4.1785714285714288</v>
      </c>
      <c r="CI68" s="10">
        <f t="shared" si="121"/>
        <v>-0.14285714285714235</v>
      </c>
      <c r="CJ68" s="11" t="str">
        <f t="shared" si="122"/>
        <v>â</v>
      </c>
      <c r="CK68" s="22" t="s">
        <v>78</v>
      </c>
      <c r="CL68" s="33" t="s">
        <v>78</v>
      </c>
      <c r="CM68" s="23">
        <v>2</v>
      </c>
      <c r="CN68" s="23">
        <v>2</v>
      </c>
      <c r="CO68" s="22">
        <v>6</v>
      </c>
      <c r="CP68" s="22">
        <v>4</v>
      </c>
      <c r="CQ68" s="22">
        <v>3</v>
      </c>
      <c r="CR68" s="22">
        <v>4</v>
      </c>
      <c r="CS68" s="24">
        <f t="shared" si="123"/>
        <v>6</v>
      </c>
      <c r="CT68" s="5">
        <f t="shared" si="124"/>
        <v>2</v>
      </c>
      <c r="CU68" s="4" t="str">
        <f t="shared" si="125"/>
        <v>Aut.</v>
      </c>
      <c r="CV68" s="22" t="s">
        <v>78</v>
      </c>
      <c r="CW68" s="33" t="s">
        <v>78</v>
      </c>
      <c r="CX68" s="1">
        <f t="shared" si="126"/>
        <v>4.2699999999999996</v>
      </c>
      <c r="CY68" s="34">
        <f t="shared" si="127"/>
        <v>4</v>
      </c>
      <c r="CZ68" s="35" t="str">
        <f t="shared" si="128"/>
        <v>Very limited</v>
      </c>
      <c r="DA68" s="4">
        <f t="shared" si="129"/>
        <v>4.37</v>
      </c>
      <c r="DB68" s="34">
        <f t="shared" si="130"/>
        <v>4</v>
      </c>
      <c r="DC68" s="35" t="str">
        <f t="shared" si="131"/>
        <v>Moderate autocracies</v>
      </c>
      <c r="DD68" s="10">
        <f t="shared" si="132"/>
        <v>4.18</v>
      </c>
      <c r="DE68" s="34">
        <f t="shared" si="133"/>
        <v>4</v>
      </c>
      <c r="DF68" s="35" t="str">
        <f t="shared" si="134"/>
        <v>Poorly functioning</v>
      </c>
      <c r="DG68" s="15">
        <f t="shared" si="135"/>
        <v>3.61</v>
      </c>
      <c r="DH68" s="34">
        <f t="shared" si="136"/>
        <v>4</v>
      </c>
      <c r="DI68" s="35" t="str">
        <f t="shared" si="137"/>
        <v>Weak</v>
      </c>
      <c r="DJ68" s="20">
        <f t="shared" si="138"/>
        <v>7.3</v>
      </c>
      <c r="DK68" s="34">
        <f t="shared" si="139"/>
        <v>2</v>
      </c>
      <c r="DL68" s="35" t="str">
        <f t="shared" si="140"/>
        <v>Substantial</v>
      </c>
    </row>
    <row r="69" spans="1:116">
      <c r="A69" s="27" t="s">
        <v>167</v>
      </c>
      <c r="B69" s="28">
        <v>5</v>
      </c>
      <c r="C69" s="2">
        <f>IF(D69="-","?",RANK(D69,D2:D130,0))</f>
        <v>58</v>
      </c>
      <c r="D69" s="1">
        <f t="shared" si="94"/>
        <v>5.77</v>
      </c>
      <c r="E69" s="4">
        <f t="shared" si="95"/>
        <v>6.65</v>
      </c>
      <c r="F69" s="8">
        <f t="shared" si="96"/>
        <v>8.25</v>
      </c>
      <c r="G69" s="22">
        <v>9</v>
      </c>
      <c r="H69" s="22">
        <v>10</v>
      </c>
      <c r="I69" s="22">
        <v>8</v>
      </c>
      <c r="J69" s="22">
        <v>6</v>
      </c>
      <c r="K69" s="8">
        <f t="shared" si="97"/>
        <v>7.25</v>
      </c>
      <c r="L69" s="22">
        <v>6</v>
      </c>
      <c r="M69" s="22">
        <v>8</v>
      </c>
      <c r="N69" s="22">
        <v>8</v>
      </c>
      <c r="O69" s="22">
        <v>7</v>
      </c>
      <c r="P69" s="8">
        <f t="shared" si="98"/>
        <v>6.25</v>
      </c>
      <c r="Q69" s="22">
        <v>7</v>
      </c>
      <c r="R69" s="22">
        <v>6</v>
      </c>
      <c r="S69" s="22">
        <v>6</v>
      </c>
      <c r="T69" s="22">
        <v>6</v>
      </c>
      <c r="U69" s="8">
        <f t="shared" si="99"/>
        <v>7</v>
      </c>
      <c r="V69" s="22">
        <v>7</v>
      </c>
      <c r="W69" s="22">
        <v>7</v>
      </c>
      <c r="X69" s="8">
        <f t="shared" si="100"/>
        <v>4.5</v>
      </c>
      <c r="Y69" s="22">
        <v>4</v>
      </c>
      <c r="Z69" s="22">
        <v>4</v>
      </c>
      <c r="AA69" s="22">
        <v>6</v>
      </c>
      <c r="AB69" s="22">
        <v>4</v>
      </c>
      <c r="AC69" s="10">
        <f t="shared" si="101"/>
        <v>4.8928571428571432</v>
      </c>
      <c r="AD69" s="13">
        <f t="shared" si="102"/>
        <v>3</v>
      </c>
      <c r="AE69" s="22">
        <v>3</v>
      </c>
      <c r="AF69" s="13">
        <f t="shared" si="103"/>
        <v>5.75</v>
      </c>
      <c r="AG69" s="22">
        <v>4</v>
      </c>
      <c r="AH69" s="22">
        <v>6</v>
      </c>
      <c r="AI69" s="22">
        <v>7</v>
      </c>
      <c r="AJ69" s="22">
        <v>6</v>
      </c>
      <c r="AK69" s="13">
        <f t="shared" si="104"/>
        <v>6.5</v>
      </c>
      <c r="AL69" s="22">
        <v>6</v>
      </c>
      <c r="AM69" s="22">
        <v>7</v>
      </c>
      <c r="AN69" s="13">
        <f t="shared" si="105"/>
        <v>6.5</v>
      </c>
      <c r="AO69" s="22">
        <v>6</v>
      </c>
      <c r="AP69" s="22">
        <v>7</v>
      </c>
      <c r="AQ69" s="13">
        <f t="shared" si="106"/>
        <v>4</v>
      </c>
      <c r="AR69" s="22">
        <v>3</v>
      </c>
      <c r="AS69" s="22">
        <v>5</v>
      </c>
      <c r="AT69" s="13">
        <f t="shared" si="107"/>
        <v>5</v>
      </c>
      <c r="AU69" s="22">
        <v>5</v>
      </c>
      <c r="AV69" s="13">
        <f t="shared" si="108"/>
        <v>3.5</v>
      </c>
      <c r="AW69" s="22">
        <v>3</v>
      </c>
      <c r="AX69" s="22">
        <v>4</v>
      </c>
      <c r="AY69" s="16">
        <f>IF(AZ69="-","?",RANK(AZ69,AZ2:AZ130,0))</f>
        <v>34</v>
      </c>
      <c r="AZ69" s="15">
        <f t="shared" si="109"/>
        <v>6.01</v>
      </c>
      <c r="BA69" s="20">
        <f t="shared" si="110"/>
        <v>6.958333333333333</v>
      </c>
      <c r="BB69" s="22">
        <v>8</v>
      </c>
      <c r="BC69" s="22">
        <v>7</v>
      </c>
      <c r="BD69" s="22">
        <v>4</v>
      </c>
      <c r="BE69" s="22">
        <v>10</v>
      </c>
      <c r="BF69" s="22">
        <v>9</v>
      </c>
      <c r="BG69" s="25">
        <f t="shared" si="111"/>
        <v>3.75</v>
      </c>
      <c r="BH69" s="18">
        <f t="shared" si="112"/>
        <v>6.45</v>
      </c>
      <c r="BI69" s="20">
        <f t="shared" si="113"/>
        <v>6.666666666666667</v>
      </c>
      <c r="BJ69" s="22">
        <v>7</v>
      </c>
      <c r="BK69" s="22">
        <v>6</v>
      </c>
      <c r="BL69" s="22">
        <v>7</v>
      </c>
      <c r="BM69" s="20">
        <f t="shared" si="114"/>
        <v>4.666666666666667</v>
      </c>
      <c r="BN69" s="22">
        <v>4</v>
      </c>
      <c r="BO69" s="22">
        <v>5</v>
      </c>
      <c r="BP69" s="22">
        <v>5</v>
      </c>
      <c r="BQ69" s="20">
        <f t="shared" si="115"/>
        <v>6.8</v>
      </c>
      <c r="BR69" s="22">
        <v>7</v>
      </c>
      <c r="BS69" s="22">
        <v>7</v>
      </c>
      <c r="BT69" s="22">
        <v>7</v>
      </c>
      <c r="BU69" s="22">
        <v>7</v>
      </c>
      <c r="BV69" s="22">
        <v>6</v>
      </c>
      <c r="BW69" s="20">
        <f t="shared" si="116"/>
        <v>7.666666666666667</v>
      </c>
      <c r="BX69" s="22">
        <v>8</v>
      </c>
      <c r="BY69" s="22">
        <v>7</v>
      </c>
      <c r="BZ69" s="22">
        <v>8</v>
      </c>
      <c r="CA69" s="22" t="s">
        <v>78</v>
      </c>
      <c r="CB69" s="33" t="s">
        <v>78</v>
      </c>
      <c r="CC69" s="31">
        <v>6.25</v>
      </c>
      <c r="CD69" s="31">
        <f t="shared" si="117"/>
        <v>6.65</v>
      </c>
      <c r="CE69" s="4">
        <f t="shared" si="118"/>
        <v>0.40000000000000036</v>
      </c>
      <c r="CF69" s="6" t="str">
        <f t="shared" si="119"/>
        <v>â</v>
      </c>
      <c r="CG69" s="31">
        <v>4.8928571428571432</v>
      </c>
      <c r="CH69" s="31">
        <f t="shared" si="120"/>
        <v>4.8928571428571432</v>
      </c>
      <c r="CI69" s="10">
        <f t="shared" si="121"/>
        <v>0</v>
      </c>
      <c r="CJ69" s="11" t="str">
        <f t="shared" si="122"/>
        <v>â</v>
      </c>
      <c r="CK69" s="22" t="s">
        <v>78</v>
      </c>
      <c r="CL69" s="33" t="s">
        <v>78</v>
      </c>
      <c r="CM69" s="22">
        <v>6</v>
      </c>
      <c r="CN69" s="22">
        <v>8</v>
      </c>
      <c r="CO69" s="22">
        <v>8</v>
      </c>
      <c r="CP69" s="22">
        <v>7</v>
      </c>
      <c r="CQ69" s="22">
        <v>7</v>
      </c>
      <c r="CR69" s="22">
        <v>6</v>
      </c>
      <c r="CS69" s="24">
        <f t="shared" si="123"/>
        <v>7.5</v>
      </c>
      <c r="CT69" s="5">
        <f t="shared" si="124"/>
        <v>0</v>
      </c>
      <c r="CU69" s="4" t="str">
        <f t="shared" si="125"/>
        <v>Dem.</v>
      </c>
      <c r="CV69" s="22" t="s">
        <v>78</v>
      </c>
      <c r="CW69" s="33" t="s">
        <v>78</v>
      </c>
      <c r="CX69" s="1">
        <f t="shared" si="126"/>
        <v>5.77</v>
      </c>
      <c r="CY69" s="34">
        <f t="shared" si="127"/>
        <v>3</v>
      </c>
      <c r="CZ69" s="35" t="str">
        <f t="shared" si="128"/>
        <v>Limited</v>
      </c>
      <c r="DA69" s="4">
        <f t="shared" si="129"/>
        <v>6.65</v>
      </c>
      <c r="DB69" s="34">
        <f t="shared" si="130"/>
        <v>2</v>
      </c>
      <c r="DC69" s="35" t="str">
        <f t="shared" si="131"/>
        <v>Defective democracies</v>
      </c>
      <c r="DD69" s="10">
        <f t="shared" si="132"/>
        <v>4.8899999999999997</v>
      </c>
      <c r="DE69" s="34">
        <f t="shared" si="133"/>
        <v>4</v>
      </c>
      <c r="DF69" s="35" t="str">
        <f t="shared" si="134"/>
        <v>Poorly functioning</v>
      </c>
      <c r="DG69" s="15">
        <f t="shared" si="135"/>
        <v>6.01</v>
      </c>
      <c r="DH69" s="34">
        <f t="shared" si="136"/>
        <v>2</v>
      </c>
      <c r="DI69" s="35" t="str">
        <f t="shared" si="137"/>
        <v>Good</v>
      </c>
      <c r="DJ69" s="20">
        <f t="shared" si="138"/>
        <v>7</v>
      </c>
      <c r="DK69" s="34">
        <f t="shared" si="139"/>
        <v>2</v>
      </c>
      <c r="DL69" s="35" t="str">
        <f t="shared" si="140"/>
        <v>Substantial</v>
      </c>
    </row>
    <row r="70" spans="1:116">
      <c r="A70" s="27" t="s">
        <v>168</v>
      </c>
      <c r="B70" s="28">
        <v>7</v>
      </c>
      <c r="C70" s="2">
        <f>IF(D70="-","?",RANK(D70,D2:D130,0))</f>
        <v>43</v>
      </c>
      <c r="D70" s="1">
        <f t="shared" si="94"/>
        <v>6.35</v>
      </c>
      <c r="E70" s="4">
        <f t="shared" si="95"/>
        <v>5.2333333333333334</v>
      </c>
      <c r="F70" s="8">
        <f t="shared" si="96"/>
        <v>8.5</v>
      </c>
      <c r="G70" s="22">
        <v>10</v>
      </c>
      <c r="H70" s="22">
        <v>9</v>
      </c>
      <c r="I70" s="22">
        <v>6</v>
      </c>
      <c r="J70" s="22">
        <v>9</v>
      </c>
      <c r="K70" s="8">
        <f t="shared" si="97"/>
        <v>4</v>
      </c>
      <c r="L70" s="22">
        <v>5</v>
      </c>
      <c r="M70" s="22">
        <v>2</v>
      </c>
      <c r="N70" s="22">
        <v>4</v>
      </c>
      <c r="O70" s="22">
        <v>5</v>
      </c>
      <c r="P70" s="8">
        <f t="shared" si="98"/>
        <v>5.5</v>
      </c>
      <c r="Q70" s="22">
        <v>5</v>
      </c>
      <c r="R70" s="22">
        <v>5</v>
      </c>
      <c r="S70" s="22">
        <v>6</v>
      </c>
      <c r="T70" s="22">
        <v>6</v>
      </c>
      <c r="U70" s="8">
        <f t="shared" si="99"/>
        <v>2.5</v>
      </c>
      <c r="V70" s="22">
        <v>3</v>
      </c>
      <c r="W70" s="22">
        <v>2</v>
      </c>
      <c r="X70" s="8">
        <f t="shared" si="100"/>
        <v>5.666666666666667</v>
      </c>
      <c r="Y70" s="22">
        <v>7</v>
      </c>
      <c r="Z70" s="22">
        <v>5</v>
      </c>
      <c r="AA70" s="22" t="s">
        <v>100</v>
      </c>
      <c r="AB70" s="22">
        <v>5</v>
      </c>
      <c r="AC70" s="10">
        <f t="shared" si="101"/>
        <v>7.4642857142857144</v>
      </c>
      <c r="AD70" s="13">
        <f t="shared" si="102"/>
        <v>7</v>
      </c>
      <c r="AE70" s="22">
        <v>7</v>
      </c>
      <c r="AF70" s="13">
        <f t="shared" si="103"/>
        <v>7.25</v>
      </c>
      <c r="AG70" s="22">
        <v>8</v>
      </c>
      <c r="AH70" s="22">
        <v>6</v>
      </c>
      <c r="AI70" s="22">
        <v>7</v>
      </c>
      <c r="AJ70" s="22">
        <v>8</v>
      </c>
      <c r="AK70" s="13">
        <f t="shared" si="104"/>
        <v>8</v>
      </c>
      <c r="AL70" s="22">
        <v>9</v>
      </c>
      <c r="AM70" s="22">
        <v>7</v>
      </c>
      <c r="AN70" s="13">
        <f t="shared" si="105"/>
        <v>8.5</v>
      </c>
      <c r="AO70" s="22">
        <v>9</v>
      </c>
      <c r="AP70" s="22">
        <v>8</v>
      </c>
      <c r="AQ70" s="13">
        <f t="shared" si="106"/>
        <v>7</v>
      </c>
      <c r="AR70" s="22">
        <v>7</v>
      </c>
      <c r="AS70" s="22">
        <v>7</v>
      </c>
      <c r="AT70" s="13">
        <f t="shared" si="107"/>
        <v>8</v>
      </c>
      <c r="AU70" s="22">
        <v>8</v>
      </c>
      <c r="AV70" s="13">
        <f t="shared" si="108"/>
        <v>6.5</v>
      </c>
      <c r="AW70" s="22">
        <v>6</v>
      </c>
      <c r="AX70" s="22">
        <v>7</v>
      </c>
      <c r="AY70" s="16">
        <f>IF(AZ70="-","?",RANK(AZ70,AZ2:AZ130,0))</f>
        <v>44</v>
      </c>
      <c r="AZ70" s="15">
        <f t="shared" si="109"/>
        <v>5.63</v>
      </c>
      <c r="BA70" s="20">
        <f t="shared" si="110"/>
        <v>3.8333333333333335</v>
      </c>
      <c r="BB70" s="22">
        <v>4</v>
      </c>
      <c r="BC70" s="22">
        <v>6</v>
      </c>
      <c r="BD70" s="22">
        <v>5</v>
      </c>
      <c r="BE70" s="22">
        <v>1</v>
      </c>
      <c r="BF70" s="22">
        <v>3</v>
      </c>
      <c r="BG70" s="25">
        <f t="shared" si="111"/>
        <v>4</v>
      </c>
      <c r="BH70" s="18">
        <f t="shared" si="112"/>
        <v>6.5208333333333339</v>
      </c>
      <c r="BI70" s="20">
        <f t="shared" si="113"/>
        <v>5</v>
      </c>
      <c r="BJ70" s="22">
        <v>5</v>
      </c>
      <c r="BK70" s="22">
        <v>5</v>
      </c>
      <c r="BL70" s="22">
        <v>5</v>
      </c>
      <c r="BM70" s="20">
        <f t="shared" si="114"/>
        <v>6.666666666666667</v>
      </c>
      <c r="BN70" s="22">
        <v>7</v>
      </c>
      <c r="BO70" s="22">
        <v>7</v>
      </c>
      <c r="BP70" s="22">
        <v>6</v>
      </c>
      <c r="BQ70" s="20">
        <f t="shared" si="115"/>
        <v>5.75</v>
      </c>
      <c r="BR70" s="22">
        <v>7</v>
      </c>
      <c r="BS70" s="22">
        <v>5</v>
      </c>
      <c r="BT70" s="22">
        <v>6</v>
      </c>
      <c r="BU70" s="22">
        <v>5</v>
      </c>
      <c r="BV70" s="22" t="s">
        <v>100</v>
      </c>
      <c r="BW70" s="20">
        <f t="shared" si="116"/>
        <v>8.6666666666666661</v>
      </c>
      <c r="BX70" s="22">
        <v>7</v>
      </c>
      <c r="BY70" s="22">
        <v>9</v>
      </c>
      <c r="BZ70" s="22">
        <v>10</v>
      </c>
      <c r="CA70" s="22" t="s">
        <v>78</v>
      </c>
      <c r="CB70" s="33" t="s">
        <v>78</v>
      </c>
      <c r="CC70" s="31">
        <v>5</v>
      </c>
      <c r="CD70" s="31">
        <f t="shared" si="117"/>
        <v>5.2333333333333334</v>
      </c>
      <c r="CE70" s="4">
        <f t="shared" si="118"/>
        <v>0.23333333333333339</v>
      </c>
      <c r="CF70" s="6" t="str">
        <f t="shared" si="119"/>
        <v>â</v>
      </c>
      <c r="CG70" s="31">
        <v>7.2499999999999991</v>
      </c>
      <c r="CH70" s="31">
        <f t="shared" si="120"/>
        <v>7.4642857142857144</v>
      </c>
      <c r="CI70" s="10">
        <f t="shared" si="121"/>
        <v>0.2142857142857153</v>
      </c>
      <c r="CJ70" s="11" t="str">
        <f t="shared" si="122"/>
        <v>â</v>
      </c>
      <c r="CK70" s="22" t="s">
        <v>78</v>
      </c>
      <c r="CL70" s="33" t="s">
        <v>78</v>
      </c>
      <c r="CM70" s="23">
        <v>5</v>
      </c>
      <c r="CN70" s="23">
        <v>2</v>
      </c>
      <c r="CO70" s="22">
        <v>4</v>
      </c>
      <c r="CP70" s="22">
        <v>5</v>
      </c>
      <c r="CQ70" s="22">
        <v>5</v>
      </c>
      <c r="CR70" s="22">
        <v>6</v>
      </c>
      <c r="CS70" s="24">
        <f t="shared" si="123"/>
        <v>9.5</v>
      </c>
      <c r="CT70" s="5">
        <f t="shared" si="124"/>
        <v>2</v>
      </c>
      <c r="CU70" s="4" t="str">
        <f t="shared" si="125"/>
        <v>Aut.</v>
      </c>
      <c r="CV70" s="22" t="s">
        <v>78</v>
      </c>
      <c r="CW70" s="33" t="s">
        <v>78</v>
      </c>
      <c r="CX70" s="1">
        <f t="shared" si="126"/>
        <v>6.35</v>
      </c>
      <c r="CY70" s="34">
        <f t="shared" si="127"/>
        <v>3</v>
      </c>
      <c r="CZ70" s="35" t="str">
        <f t="shared" si="128"/>
        <v>Limited</v>
      </c>
      <c r="DA70" s="4">
        <f t="shared" si="129"/>
        <v>5.23</v>
      </c>
      <c r="DB70" s="34">
        <f t="shared" si="130"/>
        <v>4</v>
      </c>
      <c r="DC70" s="35" t="str">
        <f t="shared" si="131"/>
        <v>Moderate autocracies</v>
      </c>
      <c r="DD70" s="10">
        <f t="shared" si="132"/>
        <v>7.46</v>
      </c>
      <c r="DE70" s="34">
        <f t="shared" si="133"/>
        <v>2</v>
      </c>
      <c r="DF70" s="35" t="str">
        <f t="shared" si="134"/>
        <v>Functioning</v>
      </c>
      <c r="DG70" s="15">
        <f t="shared" si="135"/>
        <v>5.63</v>
      </c>
      <c r="DH70" s="34">
        <f t="shared" si="136"/>
        <v>2</v>
      </c>
      <c r="DI70" s="35" t="str">
        <f t="shared" si="137"/>
        <v>Good</v>
      </c>
      <c r="DJ70" s="20">
        <f t="shared" si="138"/>
        <v>3.8</v>
      </c>
      <c r="DK70" s="34">
        <f t="shared" si="139"/>
        <v>4</v>
      </c>
      <c r="DL70" s="35" t="str">
        <f t="shared" si="140"/>
        <v>Minor</v>
      </c>
    </row>
    <row r="71" spans="1:116">
      <c r="A71" s="27" t="s">
        <v>169</v>
      </c>
      <c r="B71" s="28">
        <v>3</v>
      </c>
      <c r="C71" s="2">
        <f>IF(D71="-","?",RANK(D71,D2:D130,0))</f>
        <v>106</v>
      </c>
      <c r="D71" s="1">
        <f t="shared" si="94"/>
        <v>4.09</v>
      </c>
      <c r="E71" s="4">
        <f t="shared" si="95"/>
        <v>4.25</v>
      </c>
      <c r="F71" s="8">
        <f t="shared" si="96"/>
        <v>4.25</v>
      </c>
      <c r="G71" s="22">
        <v>3</v>
      </c>
      <c r="H71" s="22">
        <v>5</v>
      </c>
      <c r="I71" s="22">
        <v>5</v>
      </c>
      <c r="J71" s="22">
        <v>4</v>
      </c>
      <c r="K71" s="8">
        <f t="shared" si="97"/>
        <v>4.5</v>
      </c>
      <c r="L71" s="22">
        <v>3</v>
      </c>
      <c r="M71" s="22">
        <v>3</v>
      </c>
      <c r="N71" s="22">
        <v>7</v>
      </c>
      <c r="O71" s="22">
        <v>5</v>
      </c>
      <c r="P71" s="8">
        <f t="shared" si="98"/>
        <v>3.5</v>
      </c>
      <c r="Q71" s="22">
        <v>3</v>
      </c>
      <c r="R71" s="22">
        <v>4</v>
      </c>
      <c r="S71" s="22">
        <v>3</v>
      </c>
      <c r="T71" s="22">
        <v>4</v>
      </c>
      <c r="U71" s="8">
        <f t="shared" si="99"/>
        <v>3</v>
      </c>
      <c r="V71" s="22">
        <v>3</v>
      </c>
      <c r="W71" s="22">
        <v>3</v>
      </c>
      <c r="X71" s="8">
        <f t="shared" si="100"/>
        <v>6</v>
      </c>
      <c r="Y71" s="22">
        <v>4</v>
      </c>
      <c r="Z71" s="22">
        <v>7</v>
      </c>
      <c r="AA71" s="22" t="s">
        <v>100</v>
      </c>
      <c r="AB71" s="22">
        <v>7</v>
      </c>
      <c r="AC71" s="10">
        <f t="shared" si="101"/>
        <v>3.9285714285714284</v>
      </c>
      <c r="AD71" s="13">
        <f t="shared" si="102"/>
        <v>1</v>
      </c>
      <c r="AE71" s="22">
        <v>1</v>
      </c>
      <c r="AF71" s="13">
        <f t="shared" si="103"/>
        <v>5.5</v>
      </c>
      <c r="AG71" s="22">
        <v>4</v>
      </c>
      <c r="AH71" s="22">
        <v>5</v>
      </c>
      <c r="AI71" s="22">
        <v>6</v>
      </c>
      <c r="AJ71" s="22">
        <v>7</v>
      </c>
      <c r="AK71" s="13">
        <f t="shared" si="104"/>
        <v>5.5</v>
      </c>
      <c r="AL71" s="22">
        <v>7</v>
      </c>
      <c r="AM71" s="22">
        <v>4</v>
      </c>
      <c r="AN71" s="13">
        <f t="shared" si="105"/>
        <v>5</v>
      </c>
      <c r="AO71" s="22">
        <v>5</v>
      </c>
      <c r="AP71" s="22">
        <v>5</v>
      </c>
      <c r="AQ71" s="13">
        <f t="shared" si="106"/>
        <v>3</v>
      </c>
      <c r="AR71" s="22">
        <v>3</v>
      </c>
      <c r="AS71" s="22">
        <v>3</v>
      </c>
      <c r="AT71" s="13">
        <f t="shared" si="107"/>
        <v>4</v>
      </c>
      <c r="AU71" s="22">
        <v>4</v>
      </c>
      <c r="AV71" s="13">
        <f t="shared" si="108"/>
        <v>3.5</v>
      </c>
      <c r="AW71" s="22">
        <v>4</v>
      </c>
      <c r="AX71" s="22">
        <v>3</v>
      </c>
      <c r="AY71" s="16">
        <f>IF(AZ71="-","?",RANK(AZ71,AZ2:AZ130,0))</f>
        <v>89</v>
      </c>
      <c r="AZ71" s="15">
        <f t="shared" si="109"/>
        <v>4.1900000000000004</v>
      </c>
      <c r="BA71" s="20">
        <f t="shared" si="110"/>
        <v>7.854166666666667</v>
      </c>
      <c r="BB71" s="22">
        <v>8</v>
      </c>
      <c r="BC71" s="22">
        <v>4</v>
      </c>
      <c r="BD71" s="22">
        <v>9</v>
      </c>
      <c r="BE71" s="22">
        <v>9</v>
      </c>
      <c r="BF71" s="22">
        <v>10</v>
      </c>
      <c r="BG71" s="25">
        <f t="shared" si="111"/>
        <v>7.125</v>
      </c>
      <c r="BH71" s="18">
        <f t="shared" si="112"/>
        <v>4.395833333333333</v>
      </c>
      <c r="BI71" s="20">
        <f t="shared" si="113"/>
        <v>4.333333333333333</v>
      </c>
      <c r="BJ71" s="22">
        <v>4</v>
      </c>
      <c r="BK71" s="22">
        <v>4</v>
      </c>
      <c r="BL71" s="22">
        <v>5</v>
      </c>
      <c r="BM71" s="20">
        <f t="shared" si="114"/>
        <v>4</v>
      </c>
      <c r="BN71" s="22">
        <v>4</v>
      </c>
      <c r="BO71" s="22">
        <v>4</v>
      </c>
      <c r="BP71" s="22">
        <v>4</v>
      </c>
      <c r="BQ71" s="20">
        <f t="shared" si="115"/>
        <v>4.25</v>
      </c>
      <c r="BR71" s="22">
        <v>5</v>
      </c>
      <c r="BS71" s="22">
        <v>4</v>
      </c>
      <c r="BT71" s="22">
        <v>3</v>
      </c>
      <c r="BU71" s="22">
        <v>5</v>
      </c>
      <c r="BV71" s="22" t="s">
        <v>100</v>
      </c>
      <c r="BW71" s="20">
        <f t="shared" si="116"/>
        <v>5</v>
      </c>
      <c r="BX71" s="22">
        <v>5</v>
      </c>
      <c r="BY71" s="22">
        <v>5</v>
      </c>
      <c r="BZ71" s="22">
        <v>5</v>
      </c>
      <c r="CA71" s="22" t="s">
        <v>78</v>
      </c>
      <c r="CB71" s="33" t="s">
        <v>78</v>
      </c>
      <c r="CC71" s="31">
        <v>7.1499999999999995</v>
      </c>
      <c r="CD71" s="31">
        <f t="shared" si="117"/>
        <v>4.25</v>
      </c>
      <c r="CE71" s="4">
        <f t="shared" si="118"/>
        <v>-2.8999999999999995</v>
      </c>
      <c r="CF71" s="6" t="str">
        <f t="shared" si="119"/>
        <v>ä</v>
      </c>
      <c r="CG71" s="31">
        <v>5.0357142857142856</v>
      </c>
      <c r="CH71" s="31">
        <f t="shared" si="120"/>
        <v>3.9285714285714284</v>
      </c>
      <c r="CI71" s="10">
        <f t="shared" si="121"/>
        <v>-1.1071428571428572</v>
      </c>
      <c r="CJ71" s="11" t="str">
        <f t="shared" si="122"/>
        <v>ä</v>
      </c>
      <c r="CK71" s="22" t="s">
        <v>78</v>
      </c>
      <c r="CL71" s="33" t="s">
        <v>78</v>
      </c>
      <c r="CM71" s="23">
        <v>3</v>
      </c>
      <c r="CN71" s="22">
        <v>3</v>
      </c>
      <c r="CO71" s="22">
        <v>7</v>
      </c>
      <c r="CP71" s="22">
        <v>5</v>
      </c>
      <c r="CQ71" s="22">
        <v>3</v>
      </c>
      <c r="CR71" s="22">
        <v>4</v>
      </c>
      <c r="CS71" s="24">
        <f t="shared" si="123"/>
        <v>3.5</v>
      </c>
      <c r="CT71" s="5">
        <f t="shared" si="124"/>
        <v>1</v>
      </c>
      <c r="CU71" s="4" t="str">
        <f t="shared" si="125"/>
        <v>Aut.</v>
      </c>
      <c r="CV71" s="22" t="s">
        <v>78</v>
      </c>
      <c r="CW71" s="33" t="s">
        <v>78</v>
      </c>
      <c r="CX71" s="1">
        <f t="shared" si="126"/>
        <v>4.09</v>
      </c>
      <c r="CY71" s="34">
        <f t="shared" si="127"/>
        <v>4</v>
      </c>
      <c r="CZ71" s="35" t="str">
        <f t="shared" si="128"/>
        <v>Very limited</v>
      </c>
      <c r="DA71" s="4">
        <f t="shared" si="129"/>
        <v>4.25</v>
      </c>
      <c r="DB71" s="34">
        <f t="shared" si="130"/>
        <v>4</v>
      </c>
      <c r="DC71" s="35" t="str">
        <f t="shared" si="131"/>
        <v>Moderate autocracies</v>
      </c>
      <c r="DD71" s="10">
        <f t="shared" si="132"/>
        <v>3.93</v>
      </c>
      <c r="DE71" s="34">
        <f t="shared" si="133"/>
        <v>4</v>
      </c>
      <c r="DF71" s="35" t="str">
        <f t="shared" si="134"/>
        <v>Poorly functioning</v>
      </c>
      <c r="DG71" s="15">
        <f t="shared" si="135"/>
        <v>4.1900000000000004</v>
      </c>
      <c r="DH71" s="34">
        <f t="shared" si="136"/>
        <v>4</v>
      </c>
      <c r="DI71" s="35" t="str">
        <f t="shared" si="137"/>
        <v>Weak</v>
      </c>
      <c r="DJ71" s="20">
        <f t="shared" si="138"/>
        <v>7.9</v>
      </c>
      <c r="DK71" s="34">
        <f t="shared" si="139"/>
        <v>2</v>
      </c>
      <c r="DL71" s="35" t="str">
        <f t="shared" si="140"/>
        <v>Substantial</v>
      </c>
    </row>
    <row r="72" spans="1:116">
      <c r="A72" s="27" t="s">
        <v>170</v>
      </c>
      <c r="B72" s="28">
        <v>3</v>
      </c>
      <c r="C72" s="2">
        <f>IF(D72="-","?",RANK(D72,D2:D130,0))</f>
        <v>100</v>
      </c>
      <c r="D72" s="1">
        <f t="shared" si="94"/>
        <v>4.3600000000000003</v>
      </c>
      <c r="E72" s="4">
        <f t="shared" si="95"/>
        <v>4.4000000000000004</v>
      </c>
      <c r="F72" s="8">
        <f t="shared" si="96"/>
        <v>5.75</v>
      </c>
      <c r="G72" s="22">
        <v>7</v>
      </c>
      <c r="H72" s="22">
        <v>6</v>
      </c>
      <c r="I72" s="22">
        <v>4</v>
      </c>
      <c r="J72" s="22">
        <v>6</v>
      </c>
      <c r="K72" s="8">
        <f t="shared" si="97"/>
        <v>4.75</v>
      </c>
      <c r="L72" s="22">
        <v>3</v>
      </c>
      <c r="M72" s="22">
        <v>2</v>
      </c>
      <c r="N72" s="22">
        <v>7</v>
      </c>
      <c r="O72" s="22">
        <v>7</v>
      </c>
      <c r="P72" s="8">
        <f t="shared" si="98"/>
        <v>4.5</v>
      </c>
      <c r="Q72" s="22">
        <v>4</v>
      </c>
      <c r="R72" s="22">
        <v>4</v>
      </c>
      <c r="S72" s="22">
        <v>4</v>
      </c>
      <c r="T72" s="22">
        <v>6</v>
      </c>
      <c r="U72" s="8">
        <f t="shared" si="99"/>
        <v>3</v>
      </c>
      <c r="V72" s="22">
        <v>3</v>
      </c>
      <c r="W72" s="22">
        <v>3</v>
      </c>
      <c r="X72" s="8">
        <f t="shared" si="100"/>
        <v>4</v>
      </c>
      <c r="Y72" s="22">
        <v>4</v>
      </c>
      <c r="Z72" s="22">
        <v>4</v>
      </c>
      <c r="AA72" s="22" t="s">
        <v>100</v>
      </c>
      <c r="AB72" s="22">
        <v>4</v>
      </c>
      <c r="AC72" s="10">
        <f t="shared" si="101"/>
        <v>4.3214285714285712</v>
      </c>
      <c r="AD72" s="13">
        <f t="shared" si="102"/>
        <v>3</v>
      </c>
      <c r="AE72" s="22">
        <v>3</v>
      </c>
      <c r="AF72" s="13">
        <f t="shared" si="103"/>
        <v>3.75</v>
      </c>
      <c r="AG72" s="22">
        <v>3</v>
      </c>
      <c r="AH72" s="22">
        <v>2</v>
      </c>
      <c r="AI72" s="22">
        <v>6</v>
      </c>
      <c r="AJ72" s="22">
        <v>4</v>
      </c>
      <c r="AK72" s="13">
        <f t="shared" si="104"/>
        <v>5.5</v>
      </c>
      <c r="AL72" s="22">
        <v>6</v>
      </c>
      <c r="AM72" s="22">
        <v>5</v>
      </c>
      <c r="AN72" s="13">
        <f t="shared" si="105"/>
        <v>5</v>
      </c>
      <c r="AO72" s="22">
        <v>5</v>
      </c>
      <c r="AP72" s="22">
        <v>5</v>
      </c>
      <c r="AQ72" s="13">
        <f t="shared" si="106"/>
        <v>3.5</v>
      </c>
      <c r="AR72" s="22">
        <v>4</v>
      </c>
      <c r="AS72" s="22">
        <v>3</v>
      </c>
      <c r="AT72" s="13">
        <f t="shared" si="107"/>
        <v>6</v>
      </c>
      <c r="AU72" s="22">
        <v>6</v>
      </c>
      <c r="AV72" s="13">
        <f t="shared" si="108"/>
        <v>3.5</v>
      </c>
      <c r="AW72" s="22">
        <v>4</v>
      </c>
      <c r="AX72" s="22">
        <v>3</v>
      </c>
      <c r="AY72" s="16">
        <f>IF(AZ72="-","?",RANK(AZ72,AZ2:AZ130,0))</f>
        <v>94</v>
      </c>
      <c r="AZ72" s="15">
        <f t="shared" si="109"/>
        <v>4.08</v>
      </c>
      <c r="BA72" s="20">
        <f t="shared" si="110"/>
        <v>7.645833333333333</v>
      </c>
      <c r="BB72" s="22">
        <v>8</v>
      </c>
      <c r="BC72" s="22">
        <v>8</v>
      </c>
      <c r="BD72" s="22">
        <v>6</v>
      </c>
      <c r="BE72" s="22">
        <v>9</v>
      </c>
      <c r="BF72" s="22">
        <v>9</v>
      </c>
      <c r="BG72" s="25">
        <f t="shared" si="111"/>
        <v>5.875</v>
      </c>
      <c r="BH72" s="18">
        <f t="shared" si="112"/>
        <v>4.3</v>
      </c>
      <c r="BI72" s="20">
        <f t="shared" si="113"/>
        <v>3.6666666666666665</v>
      </c>
      <c r="BJ72" s="22">
        <v>4</v>
      </c>
      <c r="BK72" s="22">
        <v>4</v>
      </c>
      <c r="BL72" s="22">
        <v>3</v>
      </c>
      <c r="BM72" s="20">
        <f t="shared" si="114"/>
        <v>3.3333333333333335</v>
      </c>
      <c r="BN72" s="22">
        <v>4</v>
      </c>
      <c r="BO72" s="22">
        <v>3</v>
      </c>
      <c r="BP72" s="22">
        <v>3</v>
      </c>
      <c r="BQ72" s="20">
        <f t="shared" si="115"/>
        <v>4.2</v>
      </c>
      <c r="BR72" s="22">
        <v>4</v>
      </c>
      <c r="BS72" s="22">
        <v>4</v>
      </c>
      <c r="BT72" s="22">
        <v>4</v>
      </c>
      <c r="BU72" s="22">
        <v>4</v>
      </c>
      <c r="BV72" s="22">
        <v>5</v>
      </c>
      <c r="BW72" s="20">
        <f t="shared" si="116"/>
        <v>6</v>
      </c>
      <c r="BX72" s="22">
        <v>5</v>
      </c>
      <c r="BY72" s="22">
        <v>7</v>
      </c>
      <c r="BZ72" s="22">
        <v>6</v>
      </c>
      <c r="CA72" s="22" t="s">
        <v>78</v>
      </c>
      <c r="CB72" s="33" t="s">
        <v>78</v>
      </c>
      <c r="CC72" s="31">
        <v>4.5</v>
      </c>
      <c r="CD72" s="31">
        <f t="shared" si="117"/>
        <v>4.4000000000000004</v>
      </c>
      <c r="CE72" s="4">
        <f t="shared" si="118"/>
        <v>-9.9999999999999645E-2</v>
      </c>
      <c r="CF72" s="6" t="str">
        <f t="shared" si="119"/>
        <v>â</v>
      </c>
      <c r="CG72" s="31">
        <v>4.3214285714285712</v>
      </c>
      <c r="CH72" s="31">
        <f t="shared" si="120"/>
        <v>4.3214285714285712</v>
      </c>
      <c r="CI72" s="10">
        <f t="shared" si="121"/>
        <v>0</v>
      </c>
      <c r="CJ72" s="11" t="str">
        <f t="shared" si="122"/>
        <v>â</v>
      </c>
      <c r="CK72" s="22" t="s">
        <v>78</v>
      </c>
      <c r="CL72" s="33" t="s">
        <v>78</v>
      </c>
      <c r="CM72" s="23">
        <v>3</v>
      </c>
      <c r="CN72" s="23">
        <v>2</v>
      </c>
      <c r="CO72" s="22">
        <v>7</v>
      </c>
      <c r="CP72" s="22">
        <v>7</v>
      </c>
      <c r="CQ72" s="22">
        <v>4</v>
      </c>
      <c r="CR72" s="22">
        <v>6</v>
      </c>
      <c r="CS72" s="24">
        <f t="shared" si="123"/>
        <v>6.5</v>
      </c>
      <c r="CT72" s="5">
        <f t="shared" si="124"/>
        <v>2</v>
      </c>
      <c r="CU72" s="4" t="str">
        <f t="shared" si="125"/>
        <v>Aut.</v>
      </c>
      <c r="CV72" s="22" t="s">
        <v>78</v>
      </c>
      <c r="CW72" s="33" t="s">
        <v>78</v>
      </c>
      <c r="CX72" s="1">
        <f t="shared" si="126"/>
        <v>4.3600000000000003</v>
      </c>
      <c r="CY72" s="34">
        <f t="shared" si="127"/>
        <v>4</v>
      </c>
      <c r="CZ72" s="35" t="str">
        <f t="shared" si="128"/>
        <v>Very limited</v>
      </c>
      <c r="DA72" s="4">
        <f t="shared" si="129"/>
        <v>4.4000000000000004</v>
      </c>
      <c r="DB72" s="34">
        <f t="shared" si="130"/>
        <v>4</v>
      </c>
      <c r="DC72" s="35" t="str">
        <f t="shared" si="131"/>
        <v>Moderate autocracies</v>
      </c>
      <c r="DD72" s="10">
        <f t="shared" si="132"/>
        <v>4.32</v>
      </c>
      <c r="DE72" s="34">
        <f t="shared" si="133"/>
        <v>4</v>
      </c>
      <c r="DF72" s="35" t="str">
        <f t="shared" si="134"/>
        <v>Poorly functioning</v>
      </c>
      <c r="DG72" s="15">
        <f t="shared" si="135"/>
        <v>4.08</v>
      </c>
      <c r="DH72" s="34">
        <f t="shared" si="136"/>
        <v>4</v>
      </c>
      <c r="DI72" s="35" t="str">
        <f t="shared" si="137"/>
        <v>Weak</v>
      </c>
      <c r="DJ72" s="20">
        <f t="shared" si="138"/>
        <v>7.6</v>
      </c>
      <c r="DK72" s="34">
        <f t="shared" si="139"/>
        <v>2</v>
      </c>
      <c r="DL72" s="35" t="str">
        <f t="shared" si="140"/>
        <v>Substantial</v>
      </c>
    </row>
    <row r="73" spans="1:116">
      <c r="A73" s="27" t="s">
        <v>171</v>
      </c>
      <c r="B73" s="28">
        <v>5</v>
      </c>
      <c r="C73" s="2">
        <f>IF(D73="-","?",RANK(D73,D2:D130,0))</f>
        <v>15</v>
      </c>
      <c r="D73" s="1">
        <f t="shared" si="94"/>
        <v>8.11</v>
      </c>
      <c r="E73" s="4">
        <f t="shared" si="95"/>
        <v>8.5500000000000007</v>
      </c>
      <c r="F73" s="8">
        <f t="shared" si="96"/>
        <v>9</v>
      </c>
      <c r="G73" s="22">
        <v>10</v>
      </c>
      <c r="H73" s="22">
        <v>9</v>
      </c>
      <c r="I73" s="22">
        <v>8</v>
      </c>
      <c r="J73" s="22">
        <v>9</v>
      </c>
      <c r="K73" s="8">
        <f t="shared" si="97"/>
        <v>9</v>
      </c>
      <c r="L73" s="22">
        <v>9</v>
      </c>
      <c r="M73" s="22">
        <v>10</v>
      </c>
      <c r="N73" s="22">
        <v>9</v>
      </c>
      <c r="O73" s="22">
        <v>8</v>
      </c>
      <c r="P73" s="8">
        <f t="shared" si="98"/>
        <v>8</v>
      </c>
      <c r="Q73" s="22">
        <v>9</v>
      </c>
      <c r="R73" s="22">
        <v>8</v>
      </c>
      <c r="S73" s="22">
        <v>7</v>
      </c>
      <c r="T73" s="22">
        <v>8</v>
      </c>
      <c r="U73" s="8">
        <f t="shared" si="99"/>
        <v>9</v>
      </c>
      <c r="V73" s="22">
        <v>9</v>
      </c>
      <c r="W73" s="22">
        <v>9</v>
      </c>
      <c r="X73" s="8">
        <f t="shared" si="100"/>
        <v>7.75</v>
      </c>
      <c r="Y73" s="22">
        <v>8</v>
      </c>
      <c r="Z73" s="22">
        <v>8</v>
      </c>
      <c r="AA73" s="22">
        <v>8</v>
      </c>
      <c r="AB73" s="22">
        <v>7</v>
      </c>
      <c r="AC73" s="10">
        <f t="shared" si="101"/>
        <v>7.6785714285714288</v>
      </c>
      <c r="AD73" s="13">
        <f t="shared" si="102"/>
        <v>7</v>
      </c>
      <c r="AE73" s="22">
        <v>7</v>
      </c>
      <c r="AF73" s="13">
        <f t="shared" si="103"/>
        <v>8.25</v>
      </c>
      <c r="AG73" s="22">
        <v>8</v>
      </c>
      <c r="AH73" s="22">
        <v>7</v>
      </c>
      <c r="AI73" s="22">
        <v>9</v>
      </c>
      <c r="AJ73" s="22">
        <v>9</v>
      </c>
      <c r="AK73" s="13">
        <f t="shared" si="104"/>
        <v>8</v>
      </c>
      <c r="AL73" s="22">
        <v>8</v>
      </c>
      <c r="AM73" s="22">
        <v>8</v>
      </c>
      <c r="AN73" s="13">
        <f t="shared" si="105"/>
        <v>8</v>
      </c>
      <c r="AO73" s="22">
        <v>8</v>
      </c>
      <c r="AP73" s="22">
        <v>8</v>
      </c>
      <c r="AQ73" s="13">
        <f t="shared" si="106"/>
        <v>7</v>
      </c>
      <c r="AR73" s="22">
        <v>8</v>
      </c>
      <c r="AS73" s="22">
        <v>6</v>
      </c>
      <c r="AT73" s="13">
        <f t="shared" si="107"/>
        <v>9</v>
      </c>
      <c r="AU73" s="22">
        <v>9</v>
      </c>
      <c r="AV73" s="13">
        <f t="shared" si="108"/>
        <v>6.5</v>
      </c>
      <c r="AW73" s="22">
        <v>6</v>
      </c>
      <c r="AX73" s="22">
        <v>7</v>
      </c>
      <c r="AY73" s="16">
        <f>IF(AZ73="-","?",RANK(AZ73,AZ2:AZ130,0))</f>
        <v>16</v>
      </c>
      <c r="AZ73" s="15">
        <f t="shared" si="109"/>
        <v>6.59</v>
      </c>
      <c r="BA73" s="20">
        <f t="shared" si="110"/>
        <v>2.5833333333333335</v>
      </c>
      <c r="BB73" s="22">
        <v>3</v>
      </c>
      <c r="BC73" s="22">
        <v>4</v>
      </c>
      <c r="BD73" s="22">
        <v>2</v>
      </c>
      <c r="BE73" s="22">
        <v>1</v>
      </c>
      <c r="BF73" s="22">
        <v>3</v>
      </c>
      <c r="BG73" s="25">
        <f t="shared" si="111"/>
        <v>2.5</v>
      </c>
      <c r="BH73" s="18">
        <f t="shared" si="112"/>
        <v>7.8958333333333339</v>
      </c>
      <c r="BI73" s="20">
        <f t="shared" si="113"/>
        <v>8</v>
      </c>
      <c r="BJ73" s="22">
        <v>8</v>
      </c>
      <c r="BK73" s="22">
        <v>8</v>
      </c>
      <c r="BL73" s="22">
        <v>8</v>
      </c>
      <c r="BM73" s="20">
        <f t="shared" si="114"/>
        <v>7</v>
      </c>
      <c r="BN73" s="22">
        <v>8</v>
      </c>
      <c r="BO73" s="22">
        <v>8</v>
      </c>
      <c r="BP73" s="22">
        <v>5</v>
      </c>
      <c r="BQ73" s="20">
        <f t="shared" si="115"/>
        <v>8.25</v>
      </c>
      <c r="BR73" s="22">
        <v>9</v>
      </c>
      <c r="BS73" s="22">
        <v>9</v>
      </c>
      <c r="BT73" s="22">
        <v>8</v>
      </c>
      <c r="BU73" s="22">
        <v>7</v>
      </c>
      <c r="BV73" s="22" t="s">
        <v>100</v>
      </c>
      <c r="BW73" s="20">
        <f t="shared" si="116"/>
        <v>8.3333333333333339</v>
      </c>
      <c r="BX73" s="22">
        <v>9</v>
      </c>
      <c r="BY73" s="22">
        <v>8</v>
      </c>
      <c r="BZ73" s="22">
        <v>8</v>
      </c>
      <c r="CA73" s="22" t="s">
        <v>78</v>
      </c>
      <c r="CB73" s="33" t="s">
        <v>78</v>
      </c>
      <c r="CC73" s="31">
        <v>8.5333333333333332</v>
      </c>
      <c r="CD73" s="31">
        <f t="shared" si="117"/>
        <v>8.5500000000000007</v>
      </c>
      <c r="CE73" s="4">
        <f t="shared" si="118"/>
        <v>1.6666666666667496E-2</v>
      </c>
      <c r="CF73" s="6" t="str">
        <f t="shared" si="119"/>
        <v>â</v>
      </c>
      <c r="CG73" s="31">
        <v>7.6785714285714288</v>
      </c>
      <c r="CH73" s="31">
        <f t="shared" si="120"/>
        <v>7.6785714285714288</v>
      </c>
      <c r="CI73" s="10">
        <f t="shared" si="121"/>
        <v>0</v>
      </c>
      <c r="CJ73" s="11" t="str">
        <f t="shared" si="122"/>
        <v>â</v>
      </c>
      <c r="CK73" s="22" t="s">
        <v>78</v>
      </c>
      <c r="CL73" s="33" t="s">
        <v>78</v>
      </c>
      <c r="CM73" s="22">
        <v>9</v>
      </c>
      <c r="CN73" s="22">
        <v>10</v>
      </c>
      <c r="CO73" s="22">
        <v>9</v>
      </c>
      <c r="CP73" s="22">
        <v>8</v>
      </c>
      <c r="CQ73" s="22">
        <v>9</v>
      </c>
      <c r="CR73" s="22">
        <v>8</v>
      </c>
      <c r="CS73" s="24">
        <f t="shared" si="123"/>
        <v>9.5</v>
      </c>
      <c r="CT73" s="5">
        <f t="shared" si="124"/>
        <v>0</v>
      </c>
      <c r="CU73" s="4" t="str">
        <f t="shared" si="125"/>
        <v>Dem.</v>
      </c>
      <c r="CV73" s="22" t="s">
        <v>78</v>
      </c>
      <c r="CW73" s="33" t="s">
        <v>78</v>
      </c>
      <c r="CX73" s="1">
        <f t="shared" si="126"/>
        <v>8.11</v>
      </c>
      <c r="CY73" s="34">
        <f t="shared" si="127"/>
        <v>2</v>
      </c>
      <c r="CZ73" s="35" t="str">
        <f t="shared" si="128"/>
        <v>Advanced</v>
      </c>
      <c r="DA73" s="4">
        <f t="shared" si="129"/>
        <v>8.5500000000000007</v>
      </c>
      <c r="DB73" s="34">
        <f t="shared" si="130"/>
        <v>1</v>
      </c>
      <c r="DC73" s="35" t="str">
        <f t="shared" si="131"/>
        <v>Democracies in consolidation</v>
      </c>
      <c r="DD73" s="10">
        <f t="shared" si="132"/>
        <v>7.68</v>
      </c>
      <c r="DE73" s="34">
        <f t="shared" si="133"/>
        <v>2</v>
      </c>
      <c r="DF73" s="35" t="str">
        <f t="shared" si="134"/>
        <v>Functioning</v>
      </c>
      <c r="DG73" s="15">
        <f t="shared" si="135"/>
        <v>6.59</v>
      </c>
      <c r="DH73" s="34">
        <f t="shared" si="136"/>
        <v>2</v>
      </c>
      <c r="DI73" s="35" t="str">
        <f t="shared" si="137"/>
        <v>Good</v>
      </c>
      <c r="DJ73" s="20">
        <f t="shared" si="138"/>
        <v>2.6</v>
      </c>
      <c r="DK73" s="34">
        <f t="shared" si="139"/>
        <v>4</v>
      </c>
      <c r="DL73" s="35" t="str">
        <f t="shared" si="140"/>
        <v>Minor</v>
      </c>
    </row>
    <row r="74" spans="1:116">
      <c r="A74" s="27" t="s">
        <v>172</v>
      </c>
      <c r="B74" s="28">
        <v>2</v>
      </c>
      <c r="C74" s="2">
        <f>IF(D74="-","?",RANK(D74,D2:D130,0))</f>
        <v>33</v>
      </c>
      <c r="D74" s="1">
        <f t="shared" si="94"/>
        <v>6.85</v>
      </c>
      <c r="E74" s="4">
        <f t="shared" si="95"/>
        <v>6.8</v>
      </c>
      <c r="F74" s="8">
        <f t="shared" si="96"/>
        <v>7.75</v>
      </c>
      <c r="G74" s="22">
        <v>5</v>
      </c>
      <c r="H74" s="22">
        <v>8</v>
      </c>
      <c r="I74" s="22">
        <v>10</v>
      </c>
      <c r="J74" s="22">
        <v>8</v>
      </c>
      <c r="K74" s="8">
        <f t="shared" si="97"/>
        <v>7</v>
      </c>
      <c r="L74" s="22">
        <v>7</v>
      </c>
      <c r="M74" s="22">
        <v>7</v>
      </c>
      <c r="N74" s="22">
        <v>8</v>
      </c>
      <c r="O74" s="22">
        <v>6</v>
      </c>
      <c r="P74" s="8">
        <f t="shared" si="98"/>
        <v>5.75</v>
      </c>
      <c r="Q74" s="22">
        <v>8</v>
      </c>
      <c r="R74" s="22">
        <v>5</v>
      </c>
      <c r="S74" s="22">
        <v>4</v>
      </c>
      <c r="T74" s="22">
        <v>6</v>
      </c>
      <c r="U74" s="8">
        <f t="shared" si="99"/>
        <v>7</v>
      </c>
      <c r="V74" s="22">
        <v>7</v>
      </c>
      <c r="W74" s="22">
        <v>7</v>
      </c>
      <c r="X74" s="8">
        <f t="shared" si="100"/>
        <v>6.5</v>
      </c>
      <c r="Y74" s="22">
        <v>8</v>
      </c>
      <c r="Z74" s="22">
        <v>7</v>
      </c>
      <c r="AA74" s="22">
        <v>6</v>
      </c>
      <c r="AB74" s="22">
        <v>5</v>
      </c>
      <c r="AC74" s="10">
        <f t="shared" si="101"/>
        <v>6.8928571428571432</v>
      </c>
      <c r="AD74" s="13">
        <f t="shared" si="102"/>
        <v>6</v>
      </c>
      <c r="AE74" s="22">
        <v>6</v>
      </c>
      <c r="AF74" s="13">
        <f t="shared" si="103"/>
        <v>7.75</v>
      </c>
      <c r="AG74" s="22">
        <v>6</v>
      </c>
      <c r="AH74" s="22">
        <v>7</v>
      </c>
      <c r="AI74" s="22">
        <v>10</v>
      </c>
      <c r="AJ74" s="22">
        <v>8</v>
      </c>
      <c r="AK74" s="13">
        <f t="shared" si="104"/>
        <v>9</v>
      </c>
      <c r="AL74" s="22">
        <v>10</v>
      </c>
      <c r="AM74" s="22">
        <v>8</v>
      </c>
      <c r="AN74" s="13">
        <f t="shared" si="105"/>
        <v>7.5</v>
      </c>
      <c r="AO74" s="22">
        <v>7</v>
      </c>
      <c r="AP74" s="22">
        <v>8</v>
      </c>
      <c r="AQ74" s="13">
        <f t="shared" si="106"/>
        <v>5.5</v>
      </c>
      <c r="AR74" s="22">
        <v>6</v>
      </c>
      <c r="AS74" s="22">
        <v>5</v>
      </c>
      <c r="AT74" s="13">
        <f t="shared" si="107"/>
        <v>7</v>
      </c>
      <c r="AU74" s="22">
        <v>7</v>
      </c>
      <c r="AV74" s="13">
        <f t="shared" si="108"/>
        <v>5.5</v>
      </c>
      <c r="AW74" s="22">
        <v>6</v>
      </c>
      <c r="AX74" s="22">
        <v>5</v>
      </c>
      <c r="AY74" s="16">
        <f>IF(AZ74="-","?",RANK(AZ74,AZ2:AZ130,0))</f>
        <v>45</v>
      </c>
      <c r="AZ74" s="15">
        <f t="shared" si="109"/>
        <v>5.61</v>
      </c>
      <c r="BA74" s="20">
        <f t="shared" si="110"/>
        <v>4.375</v>
      </c>
      <c r="BB74" s="22">
        <v>6</v>
      </c>
      <c r="BC74" s="22">
        <v>5</v>
      </c>
      <c r="BD74" s="22">
        <v>7</v>
      </c>
      <c r="BE74" s="22">
        <v>1</v>
      </c>
      <c r="BF74" s="22">
        <v>3</v>
      </c>
      <c r="BG74" s="25">
        <f t="shared" si="111"/>
        <v>4.25</v>
      </c>
      <c r="BH74" s="18">
        <f t="shared" si="112"/>
        <v>6.416666666666667</v>
      </c>
      <c r="BI74" s="20">
        <f t="shared" si="113"/>
        <v>6.666666666666667</v>
      </c>
      <c r="BJ74" s="22">
        <v>7</v>
      </c>
      <c r="BK74" s="22">
        <v>7</v>
      </c>
      <c r="BL74" s="22">
        <v>6</v>
      </c>
      <c r="BM74" s="20">
        <f t="shared" si="114"/>
        <v>5.333333333333333</v>
      </c>
      <c r="BN74" s="22">
        <v>6</v>
      </c>
      <c r="BO74" s="22">
        <v>6</v>
      </c>
      <c r="BP74" s="22">
        <v>4</v>
      </c>
      <c r="BQ74" s="20">
        <f t="shared" si="115"/>
        <v>6</v>
      </c>
      <c r="BR74" s="22">
        <v>8</v>
      </c>
      <c r="BS74" s="22">
        <v>5</v>
      </c>
      <c r="BT74" s="22">
        <v>6</v>
      </c>
      <c r="BU74" s="22">
        <v>5</v>
      </c>
      <c r="BV74" s="22">
        <v>6</v>
      </c>
      <c r="BW74" s="20">
        <f t="shared" si="116"/>
        <v>7.666666666666667</v>
      </c>
      <c r="BX74" s="22">
        <v>7</v>
      </c>
      <c r="BY74" s="22">
        <v>8</v>
      </c>
      <c r="BZ74" s="22">
        <v>8</v>
      </c>
      <c r="CA74" s="22" t="s">
        <v>78</v>
      </c>
      <c r="CB74" s="33" t="s">
        <v>78</v>
      </c>
      <c r="CC74" s="31">
        <v>6.9499999999999993</v>
      </c>
      <c r="CD74" s="31">
        <f t="shared" si="117"/>
        <v>6.8</v>
      </c>
      <c r="CE74" s="4">
        <f t="shared" si="118"/>
        <v>-0.14999999999999947</v>
      </c>
      <c r="CF74" s="6" t="str">
        <f t="shared" si="119"/>
        <v>â</v>
      </c>
      <c r="CG74" s="31">
        <v>6.8571428571428568</v>
      </c>
      <c r="CH74" s="31">
        <f t="shared" si="120"/>
        <v>6.8928571428571432</v>
      </c>
      <c r="CI74" s="10">
        <f t="shared" si="121"/>
        <v>3.5714285714286476E-2</v>
      </c>
      <c r="CJ74" s="11" t="str">
        <f t="shared" si="122"/>
        <v>â</v>
      </c>
      <c r="CK74" s="22" t="s">
        <v>78</v>
      </c>
      <c r="CL74" s="33" t="s">
        <v>78</v>
      </c>
      <c r="CM74" s="22">
        <v>7</v>
      </c>
      <c r="CN74" s="22">
        <v>7</v>
      </c>
      <c r="CO74" s="22">
        <v>8</v>
      </c>
      <c r="CP74" s="22">
        <v>6</v>
      </c>
      <c r="CQ74" s="22">
        <v>8</v>
      </c>
      <c r="CR74" s="22">
        <v>6</v>
      </c>
      <c r="CS74" s="24">
        <f t="shared" si="123"/>
        <v>6.5</v>
      </c>
      <c r="CT74" s="5">
        <f t="shared" si="124"/>
        <v>0</v>
      </c>
      <c r="CU74" s="4" t="str">
        <f t="shared" si="125"/>
        <v>Dem.</v>
      </c>
      <c r="CV74" s="22" t="s">
        <v>78</v>
      </c>
      <c r="CW74" s="33" t="s">
        <v>78</v>
      </c>
      <c r="CX74" s="1">
        <f t="shared" si="126"/>
        <v>6.85</v>
      </c>
      <c r="CY74" s="34">
        <f t="shared" si="127"/>
        <v>3</v>
      </c>
      <c r="CZ74" s="35" t="str">
        <f t="shared" si="128"/>
        <v>Limited</v>
      </c>
      <c r="DA74" s="4">
        <f t="shared" si="129"/>
        <v>6.8</v>
      </c>
      <c r="DB74" s="34">
        <f t="shared" si="130"/>
        <v>2</v>
      </c>
      <c r="DC74" s="35" t="str">
        <f t="shared" si="131"/>
        <v>Defective democracies</v>
      </c>
      <c r="DD74" s="10">
        <f t="shared" si="132"/>
        <v>6.89</v>
      </c>
      <c r="DE74" s="34">
        <f t="shared" si="133"/>
        <v>3</v>
      </c>
      <c r="DF74" s="35" t="str">
        <f t="shared" si="134"/>
        <v>Functional flaws</v>
      </c>
      <c r="DG74" s="15">
        <f t="shared" si="135"/>
        <v>5.61</v>
      </c>
      <c r="DH74" s="34">
        <f t="shared" si="136"/>
        <v>2</v>
      </c>
      <c r="DI74" s="35" t="str">
        <f t="shared" si="137"/>
        <v>Good</v>
      </c>
      <c r="DJ74" s="20">
        <f t="shared" si="138"/>
        <v>4.4000000000000004</v>
      </c>
      <c r="DK74" s="34">
        <f t="shared" si="139"/>
        <v>4</v>
      </c>
      <c r="DL74" s="35" t="str">
        <f t="shared" si="140"/>
        <v>Minor</v>
      </c>
    </row>
    <row r="75" spans="1:116">
      <c r="A75" s="27" t="s">
        <v>173</v>
      </c>
      <c r="B75" s="28">
        <v>6</v>
      </c>
      <c r="C75" s="2">
        <f>IF(D75="-","?",RANK(D75,D2:D130,0))</f>
        <v>45</v>
      </c>
      <c r="D75" s="1">
        <f t="shared" si="94"/>
        <v>6.33</v>
      </c>
      <c r="E75" s="4">
        <f t="shared" si="95"/>
        <v>7.15</v>
      </c>
      <c r="F75" s="8">
        <f t="shared" si="96"/>
        <v>8.25</v>
      </c>
      <c r="G75" s="22">
        <v>7</v>
      </c>
      <c r="H75" s="22">
        <v>8</v>
      </c>
      <c r="I75" s="22">
        <v>10</v>
      </c>
      <c r="J75" s="22">
        <v>8</v>
      </c>
      <c r="K75" s="8">
        <f t="shared" si="97"/>
        <v>7.25</v>
      </c>
      <c r="L75" s="22">
        <v>8</v>
      </c>
      <c r="M75" s="22">
        <v>7</v>
      </c>
      <c r="N75" s="22">
        <v>7</v>
      </c>
      <c r="O75" s="22">
        <v>7</v>
      </c>
      <c r="P75" s="8">
        <f t="shared" si="98"/>
        <v>6.5</v>
      </c>
      <c r="Q75" s="22">
        <v>7</v>
      </c>
      <c r="R75" s="22">
        <v>6</v>
      </c>
      <c r="S75" s="22">
        <v>6</v>
      </c>
      <c r="T75" s="22">
        <v>7</v>
      </c>
      <c r="U75" s="8">
        <f t="shared" si="99"/>
        <v>7.5</v>
      </c>
      <c r="V75" s="22">
        <v>7</v>
      </c>
      <c r="W75" s="22">
        <v>8</v>
      </c>
      <c r="X75" s="8">
        <f t="shared" si="100"/>
        <v>6.25</v>
      </c>
      <c r="Y75" s="22">
        <v>7</v>
      </c>
      <c r="Z75" s="22">
        <v>6</v>
      </c>
      <c r="AA75" s="22">
        <v>6</v>
      </c>
      <c r="AB75" s="22">
        <v>6</v>
      </c>
      <c r="AC75" s="10">
        <f t="shared" si="101"/>
        <v>5.5</v>
      </c>
      <c r="AD75" s="13">
        <f t="shared" si="102"/>
        <v>3</v>
      </c>
      <c r="AE75" s="22">
        <v>3</v>
      </c>
      <c r="AF75" s="13">
        <f t="shared" si="103"/>
        <v>6.5</v>
      </c>
      <c r="AG75" s="22">
        <v>6</v>
      </c>
      <c r="AH75" s="22">
        <v>6</v>
      </c>
      <c r="AI75" s="22">
        <v>7</v>
      </c>
      <c r="AJ75" s="22">
        <v>7</v>
      </c>
      <c r="AK75" s="13">
        <f t="shared" si="104"/>
        <v>8</v>
      </c>
      <c r="AL75" s="22">
        <v>9</v>
      </c>
      <c r="AM75" s="22">
        <v>7</v>
      </c>
      <c r="AN75" s="13">
        <f t="shared" si="105"/>
        <v>6.5</v>
      </c>
      <c r="AO75" s="22">
        <v>6</v>
      </c>
      <c r="AP75" s="22">
        <v>7</v>
      </c>
      <c r="AQ75" s="13">
        <f t="shared" si="106"/>
        <v>4.5</v>
      </c>
      <c r="AR75" s="22">
        <v>4</v>
      </c>
      <c r="AS75" s="22">
        <v>5</v>
      </c>
      <c r="AT75" s="13">
        <f t="shared" si="107"/>
        <v>5</v>
      </c>
      <c r="AU75" s="22">
        <v>5</v>
      </c>
      <c r="AV75" s="13">
        <f t="shared" si="108"/>
        <v>5</v>
      </c>
      <c r="AW75" s="22">
        <v>5</v>
      </c>
      <c r="AX75" s="22">
        <v>5</v>
      </c>
      <c r="AY75" s="16">
        <f>IF(AZ75="-","?",RANK(AZ75,AZ2:AZ130,0))</f>
        <v>47</v>
      </c>
      <c r="AZ75" s="15">
        <f t="shared" si="109"/>
        <v>5.52</v>
      </c>
      <c r="BA75" s="20">
        <f t="shared" si="110"/>
        <v>5.604166666666667</v>
      </c>
      <c r="BB75" s="22">
        <v>8</v>
      </c>
      <c r="BC75" s="22">
        <v>7</v>
      </c>
      <c r="BD75" s="22">
        <v>4</v>
      </c>
      <c r="BE75" s="22">
        <v>8</v>
      </c>
      <c r="BF75" s="22">
        <v>3</v>
      </c>
      <c r="BG75" s="25">
        <f t="shared" si="111"/>
        <v>3.625</v>
      </c>
      <c r="BH75" s="18">
        <f t="shared" si="112"/>
        <v>6.1166666666666671</v>
      </c>
      <c r="BI75" s="20">
        <f t="shared" si="113"/>
        <v>5.666666666666667</v>
      </c>
      <c r="BJ75" s="22">
        <v>5</v>
      </c>
      <c r="BK75" s="22">
        <v>6</v>
      </c>
      <c r="BL75" s="22">
        <v>6</v>
      </c>
      <c r="BM75" s="20">
        <f t="shared" si="114"/>
        <v>5.333333333333333</v>
      </c>
      <c r="BN75" s="22">
        <v>6</v>
      </c>
      <c r="BO75" s="22">
        <v>6</v>
      </c>
      <c r="BP75" s="22">
        <v>4</v>
      </c>
      <c r="BQ75" s="20">
        <f t="shared" si="115"/>
        <v>6.8</v>
      </c>
      <c r="BR75" s="22">
        <v>8</v>
      </c>
      <c r="BS75" s="22">
        <v>7</v>
      </c>
      <c r="BT75" s="22">
        <v>7</v>
      </c>
      <c r="BU75" s="22">
        <v>8</v>
      </c>
      <c r="BV75" s="22">
        <v>4</v>
      </c>
      <c r="BW75" s="20">
        <f t="shared" si="116"/>
        <v>6.666666666666667</v>
      </c>
      <c r="BX75" s="22">
        <v>7</v>
      </c>
      <c r="BY75" s="22">
        <v>6</v>
      </c>
      <c r="BZ75" s="22">
        <v>7</v>
      </c>
      <c r="CA75" s="22" t="s">
        <v>78</v>
      </c>
      <c r="CB75" s="33" t="s">
        <v>78</v>
      </c>
      <c r="CC75" s="31">
        <v>7.05</v>
      </c>
      <c r="CD75" s="31">
        <f t="shared" si="117"/>
        <v>7.15</v>
      </c>
      <c r="CE75" s="4">
        <f t="shared" si="118"/>
        <v>0.10000000000000053</v>
      </c>
      <c r="CF75" s="6" t="str">
        <f t="shared" si="119"/>
        <v>â</v>
      </c>
      <c r="CG75" s="31">
        <v>5.4285714285714279</v>
      </c>
      <c r="CH75" s="31">
        <f t="shared" si="120"/>
        <v>5.5</v>
      </c>
      <c r="CI75" s="10">
        <f t="shared" si="121"/>
        <v>7.1428571428572063E-2</v>
      </c>
      <c r="CJ75" s="11" t="str">
        <f t="shared" si="122"/>
        <v>â</v>
      </c>
      <c r="CK75" s="22" t="s">
        <v>78</v>
      </c>
      <c r="CL75" s="33" t="s">
        <v>78</v>
      </c>
      <c r="CM75" s="22">
        <v>8</v>
      </c>
      <c r="CN75" s="22">
        <v>7</v>
      </c>
      <c r="CO75" s="22">
        <v>7</v>
      </c>
      <c r="CP75" s="22">
        <v>7</v>
      </c>
      <c r="CQ75" s="22">
        <v>7</v>
      </c>
      <c r="CR75" s="22">
        <v>7</v>
      </c>
      <c r="CS75" s="24">
        <f t="shared" si="123"/>
        <v>7.5</v>
      </c>
      <c r="CT75" s="5">
        <f t="shared" si="124"/>
        <v>0</v>
      </c>
      <c r="CU75" s="4" t="str">
        <f t="shared" si="125"/>
        <v>Dem.</v>
      </c>
      <c r="CV75" s="22" t="s">
        <v>78</v>
      </c>
      <c r="CW75" s="33" t="s">
        <v>78</v>
      </c>
      <c r="CX75" s="1">
        <f t="shared" si="126"/>
        <v>6.33</v>
      </c>
      <c r="CY75" s="34">
        <f t="shared" si="127"/>
        <v>3</v>
      </c>
      <c r="CZ75" s="35" t="str">
        <f t="shared" si="128"/>
        <v>Limited</v>
      </c>
      <c r="DA75" s="4">
        <f t="shared" si="129"/>
        <v>7.15</v>
      </c>
      <c r="DB75" s="34">
        <f t="shared" si="130"/>
        <v>2</v>
      </c>
      <c r="DC75" s="35" t="str">
        <f t="shared" si="131"/>
        <v>Defective democracies</v>
      </c>
      <c r="DD75" s="10">
        <f t="shared" si="132"/>
        <v>5.5</v>
      </c>
      <c r="DE75" s="34">
        <f t="shared" si="133"/>
        <v>3</v>
      </c>
      <c r="DF75" s="35" t="str">
        <f t="shared" si="134"/>
        <v>Functional flaws</v>
      </c>
      <c r="DG75" s="15">
        <f t="shared" si="135"/>
        <v>5.52</v>
      </c>
      <c r="DH75" s="34">
        <f t="shared" si="136"/>
        <v>3</v>
      </c>
      <c r="DI75" s="35" t="str">
        <f t="shared" si="137"/>
        <v>Moderate</v>
      </c>
      <c r="DJ75" s="20">
        <f t="shared" si="138"/>
        <v>5.6</v>
      </c>
      <c r="DK75" s="34">
        <f t="shared" si="139"/>
        <v>3</v>
      </c>
      <c r="DL75" s="35" t="str">
        <f t="shared" si="140"/>
        <v>Moderate</v>
      </c>
    </row>
    <row r="76" spans="1:116">
      <c r="A76" s="27" t="s">
        <v>174</v>
      </c>
      <c r="B76" s="28">
        <v>6</v>
      </c>
      <c r="C76" s="2">
        <f>IF(D76="-","?",RANK(D76,D2:D130,0))</f>
        <v>40</v>
      </c>
      <c r="D76" s="1">
        <f t="shared" si="94"/>
        <v>6.47</v>
      </c>
      <c r="E76" s="4">
        <f t="shared" si="95"/>
        <v>7.15</v>
      </c>
      <c r="F76" s="8">
        <f t="shared" si="96"/>
        <v>8.5</v>
      </c>
      <c r="G76" s="22">
        <v>9</v>
      </c>
      <c r="H76" s="22">
        <v>10</v>
      </c>
      <c r="I76" s="22">
        <v>10</v>
      </c>
      <c r="J76" s="22">
        <v>5</v>
      </c>
      <c r="K76" s="8">
        <f t="shared" si="97"/>
        <v>7.25</v>
      </c>
      <c r="L76" s="22">
        <v>8</v>
      </c>
      <c r="M76" s="22">
        <v>7</v>
      </c>
      <c r="N76" s="22">
        <v>8</v>
      </c>
      <c r="O76" s="22">
        <v>6</v>
      </c>
      <c r="P76" s="8">
        <f t="shared" si="98"/>
        <v>6.25</v>
      </c>
      <c r="Q76" s="22">
        <v>7</v>
      </c>
      <c r="R76" s="22">
        <v>6</v>
      </c>
      <c r="S76" s="22">
        <v>5</v>
      </c>
      <c r="T76" s="22">
        <v>7</v>
      </c>
      <c r="U76" s="8">
        <f t="shared" si="99"/>
        <v>7.5</v>
      </c>
      <c r="V76" s="22">
        <v>7</v>
      </c>
      <c r="W76" s="22">
        <v>8</v>
      </c>
      <c r="X76" s="8">
        <f t="shared" si="100"/>
        <v>6.25</v>
      </c>
      <c r="Y76" s="22">
        <v>6</v>
      </c>
      <c r="Z76" s="22">
        <v>6</v>
      </c>
      <c r="AA76" s="22">
        <v>7</v>
      </c>
      <c r="AB76" s="22">
        <v>6</v>
      </c>
      <c r="AC76" s="10">
        <f t="shared" si="101"/>
        <v>5.7857142857142856</v>
      </c>
      <c r="AD76" s="13">
        <f t="shared" si="102"/>
        <v>3</v>
      </c>
      <c r="AE76" s="22">
        <v>3</v>
      </c>
      <c r="AF76" s="13">
        <f t="shared" si="103"/>
        <v>6.5</v>
      </c>
      <c r="AG76" s="22">
        <v>5</v>
      </c>
      <c r="AH76" s="22">
        <v>7</v>
      </c>
      <c r="AI76" s="22">
        <v>7</v>
      </c>
      <c r="AJ76" s="22">
        <v>7</v>
      </c>
      <c r="AK76" s="13">
        <f t="shared" si="104"/>
        <v>8</v>
      </c>
      <c r="AL76" s="22">
        <v>8</v>
      </c>
      <c r="AM76" s="22">
        <v>8</v>
      </c>
      <c r="AN76" s="13">
        <f t="shared" si="105"/>
        <v>6</v>
      </c>
      <c r="AO76" s="22">
        <v>5</v>
      </c>
      <c r="AP76" s="22">
        <v>7</v>
      </c>
      <c r="AQ76" s="13">
        <f t="shared" si="106"/>
        <v>5.5</v>
      </c>
      <c r="AR76" s="22">
        <v>5</v>
      </c>
      <c r="AS76" s="22">
        <v>6</v>
      </c>
      <c r="AT76" s="13">
        <f t="shared" si="107"/>
        <v>7</v>
      </c>
      <c r="AU76" s="22">
        <v>7</v>
      </c>
      <c r="AV76" s="13">
        <f t="shared" si="108"/>
        <v>4.5</v>
      </c>
      <c r="AW76" s="22">
        <v>5</v>
      </c>
      <c r="AX76" s="22">
        <v>4</v>
      </c>
      <c r="AY76" s="16">
        <f>IF(AZ76="-","?",RANK(AZ76,AZ2:AZ130,0))</f>
        <v>23</v>
      </c>
      <c r="AZ76" s="15">
        <f t="shared" si="109"/>
        <v>6.26</v>
      </c>
      <c r="BA76" s="20">
        <f t="shared" si="110"/>
        <v>5.270833333333333</v>
      </c>
      <c r="BB76" s="22">
        <v>8</v>
      </c>
      <c r="BC76" s="22">
        <v>7</v>
      </c>
      <c r="BD76" s="22">
        <v>3</v>
      </c>
      <c r="BE76" s="22">
        <v>7</v>
      </c>
      <c r="BF76" s="22">
        <v>3</v>
      </c>
      <c r="BG76" s="25">
        <f t="shared" si="111"/>
        <v>3.625</v>
      </c>
      <c r="BH76" s="18">
        <f t="shared" si="112"/>
        <v>7</v>
      </c>
      <c r="BI76" s="20">
        <f t="shared" si="113"/>
        <v>6.666666666666667</v>
      </c>
      <c r="BJ76" s="22">
        <v>7</v>
      </c>
      <c r="BK76" s="22">
        <v>6</v>
      </c>
      <c r="BL76" s="22">
        <v>7</v>
      </c>
      <c r="BM76" s="20">
        <f t="shared" si="114"/>
        <v>5</v>
      </c>
      <c r="BN76" s="22">
        <v>5</v>
      </c>
      <c r="BO76" s="22">
        <v>5</v>
      </c>
      <c r="BP76" s="22">
        <v>5</v>
      </c>
      <c r="BQ76" s="20">
        <f t="shared" si="115"/>
        <v>8</v>
      </c>
      <c r="BR76" s="22">
        <v>9</v>
      </c>
      <c r="BS76" s="22">
        <v>9</v>
      </c>
      <c r="BT76" s="22">
        <v>7</v>
      </c>
      <c r="BU76" s="22">
        <v>6</v>
      </c>
      <c r="BV76" s="22">
        <v>9</v>
      </c>
      <c r="BW76" s="20">
        <f t="shared" si="116"/>
        <v>8.3333333333333339</v>
      </c>
      <c r="BX76" s="22">
        <v>8</v>
      </c>
      <c r="BY76" s="22">
        <v>8</v>
      </c>
      <c r="BZ76" s="22">
        <v>9</v>
      </c>
      <c r="CA76" s="22" t="s">
        <v>78</v>
      </c>
      <c r="CB76" s="33" t="s">
        <v>78</v>
      </c>
      <c r="CC76" s="31">
        <v>6.85</v>
      </c>
      <c r="CD76" s="31">
        <f t="shared" si="117"/>
        <v>7.15</v>
      </c>
      <c r="CE76" s="4">
        <f t="shared" si="118"/>
        <v>0.30000000000000071</v>
      </c>
      <c r="CF76" s="6" t="str">
        <f t="shared" si="119"/>
        <v>â</v>
      </c>
      <c r="CG76" s="31">
        <v>5.3214285714285712</v>
      </c>
      <c r="CH76" s="31">
        <f t="shared" si="120"/>
        <v>5.7857142857142856</v>
      </c>
      <c r="CI76" s="10">
        <f t="shared" si="121"/>
        <v>0.46428571428571441</v>
      </c>
      <c r="CJ76" s="11" t="str">
        <f t="shared" si="122"/>
        <v>â</v>
      </c>
      <c r="CK76" s="22" t="s">
        <v>78</v>
      </c>
      <c r="CL76" s="33" t="s">
        <v>78</v>
      </c>
      <c r="CM76" s="22">
        <v>8</v>
      </c>
      <c r="CN76" s="22">
        <v>7</v>
      </c>
      <c r="CO76" s="22">
        <v>8</v>
      </c>
      <c r="CP76" s="22">
        <v>6</v>
      </c>
      <c r="CQ76" s="22">
        <v>7</v>
      </c>
      <c r="CR76" s="22">
        <v>7</v>
      </c>
      <c r="CS76" s="24">
        <f t="shared" si="123"/>
        <v>7</v>
      </c>
      <c r="CT76" s="5">
        <f t="shared" si="124"/>
        <v>0</v>
      </c>
      <c r="CU76" s="4" t="str">
        <f t="shared" si="125"/>
        <v>Dem.</v>
      </c>
      <c r="CV76" s="22" t="s">
        <v>78</v>
      </c>
      <c r="CW76" s="33" t="s">
        <v>78</v>
      </c>
      <c r="CX76" s="1">
        <f t="shared" si="126"/>
        <v>6.47</v>
      </c>
      <c r="CY76" s="34">
        <f t="shared" si="127"/>
        <v>3</v>
      </c>
      <c r="CZ76" s="35" t="str">
        <f t="shared" si="128"/>
        <v>Limited</v>
      </c>
      <c r="DA76" s="4">
        <f t="shared" si="129"/>
        <v>7.15</v>
      </c>
      <c r="DB76" s="34">
        <f t="shared" si="130"/>
        <v>2</v>
      </c>
      <c r="DC76" s="35" t="str">
        <f t="shared" si="131"/>
        <v>Defective democracies</v>
      </c>
      <c r="DD76" s="10">
        <f t="shared" si="132"/>
        <v>5.79</v>
      </c>
      <c r="DE76" s="34">
        <f t="shared" si="133"/>
        <v>3</v>
      </c>
      <c r="DF76" s="35" t="str">
        <f t="shared" si="134"/>
        <v>Functional flaws</v>
      </c>
      <c r="DG76" s="15">
        <f t="shared" si="135"/>
        <v>6.26</v>
      </c>
      <c r="DH76" s="34">
        <f t="shared" si="136"/>
        <v>2</v>
      </c>
      <c r="DI76" s="35" t="str">
        <f t="shared" si="137"/>
        <v>Good</v>
      </c>
      <c r="DJ76" s="20">
        <f t="shared" si="138"/>
        <v>5.3</v>
      </c>
      <c r="DK76" s="34">
        <f t="shared" si="139"/>
        <v>3</v>
      </c>
      <c r="DL76" s="35" t="str">
        <f t="shared" si="140"/>
        <v>Moderate</v>
      </c>
    </row>
    <row r="77" spans="1:116">
      <c r="A77" s="27" t="s">
        <v>175</v>
      </c>
      <c r="B77" s="28">
        <v>1</v>
      </c>
      <c r="C77" s="2">
        <f>IF(D77="-","?",RANK(D77,D2:D130,0))</f>
        <v>22</v>
      </c>
      <c r="D77" s="1">
        <f t="shared" si="94"/>
        <v>7.5</v>
      </c>
      <c r="E77" s="4">
        <f t="shared" si="95"/>
        <v>7.9</v>
      </c>
      <c r="F77" s="8">
        <f t="shared" si="96"/>
        <v>9</v>
      </c>
      <c r="G77" s="22">
        <v>10</v>
      </c>
      <c r="H77" s="22">
        <v>8</v>
      </c>
      <c r="I77" s="22">
        <v>9</v>
      </c>
      <c r="J77" s="22">
        <v>9</v>
      </c>
      <c r="K77" s="8">
        <f t="shared" si="97"/>
        <v>8</v>
      </c>
      <c r="L77" s="22">
        <v>8</v>
      </c>
      <c r="M77" s="22">
        <v>9</v>
      </c>
      <c r="N77" s="22">
        <v>9</v>
      </c>
      <c r="O77" s="22">
        <v>6</v>
      </c>
      <c r="P77" s="8">
        <f t="shared" si="98"/>
        <v>6.75</v>
      </c>
      <c r="Q77" s="22">
        <v>7</v>
      </c>
      <c r="R77" s="22">
        <v>6</v>
      </c>
      <c r="S77" s="22">
        <v>6</v>
      </c>
      <c r="T77" s="22">
        <v>8</v>
      </c>
      <c r="U77" s="8">
        <f t="shared" si="99"/>
        <v>8.5</v>
      </c>
      <c r="V77" s="22">
        <v>8</v>
      </c>
      <c r="W77" s="22">
        <v>9</v>
      </c>
      <c r="X77" s="8">
        <f t="shared" si="100"/>
        <v>7.25</v>
      </c>
      <c r="Y77" s="22">
        <v>7</v>
      </c>
      <c r="Z77" s="22">
        <v>7</v>
      </c>
      <c r="AA77" s="22">
        <v>8</v>
      </c>
      <c r="AB77" s="22">
        <v>7</v>
      </c>
      <c r="AC77" s="10">
        <f t="shared" si="101"/>
        <v>7.1071428571428568</v>
      </c>
      <c r="AD77" s="13">
        <f t="shared" si="102"/>
        <v>7</v>
      </c>
      <c r="AE77" s="22">
        <v>7</v>
      </c>
      <c r="AF77" s="13">
        <f t="shared" si="103"/>
        <v>7.75</v>
      </c>
      <c r="AG77" s="22">
        <v>6</v>
      </c>
      <c r="AH77" s="22">
        <v>7</v>
      </c>
      <c r="AI77" s="22">
        <v>10</v>
      </c>
      <c r="AJ77" s="22">
        <v>8</v>
      </c>
      <c r="AK77" s="13">
        <f t="shared" si="104"/>
        <v>8</v>
      </c>
      <c r="AL77" s="22">
        <v>9</v>
      </c>
      <c r="AM77" s="22">
        <v>7</v>
      </c>
      <c r="AN77" s="13">
        <f t="shared" si="105"/>
        <v>8</v>
      </c>
      <c r="AO77" s="22">
        <v>8</v>
      </c>
      <c r="AP77" s="22">
        <v>8</v>
      </c>
      <c r="AQ77" s="13">
        <f t="shared" si="106"/>
        <v>7</v>
      </c>
      <c r="AR77" s="22">
        <v>7</v>
      </c>
      <c r="AS77" s="22">
        <v>7</v>
      </c>
      <c r="AT77" s="13">
        <f t="shared" si="107"/>
        <v>6</v>
      </c>
      <c r="AU77" s="22">
        <v>6</v>
      </c>
      <c r="AV77" s="13">
        <f t="shared" si="108"/>
        <v>6</v>
      </c>
      <c r="AW77" s="22">
        <v>6</v>
      </c>
      <c r="AX77" s="22">
        <v>6</v>
      </c>
      <c r="AY77" s="16">
        <f>IF(AZ77="-","?",RANK(AZ77,AZ2:AZ130,0))</f>
        <v>19</v>
      </c>
      <c r="AZ77" s="15">
        <f t="shared" si="109"/>
        <v>6.42</v>
      </c>
      <c r="BA77" s="20">
        <f t="shared" si="110"/>
        <v>2.8541666666666665</v>
      </c>
      <c r="BB77" s="22">
        <v>5</v>
      </c>
      <c r="BC77" s="22">
        <v>5</v>
      </c>
      <c r="BD77" s="22">
        <v>2</v>
      </c>
      <c r="BE77" s="22">
        <v>1</v>
      </c>
      <c r="BF77" s="22">
        <v>1</v>
      </c>
      <c r="BG77" s="25">
        <f t="shared" si="111"/>
        <v>3.125</v>
      </c>
      <c r="BH77" s="18">
        <f t="shared" si="112"/>
        <v>7.6333333333333329</v>
      </c>
      <c r="BI77" s="20">
        <f t="shared" si="113"/>
        <v>7.333333333333333</v>
      </c>
      <c r="BJ77" s="22">
        <v>8</v>
      </c>
      <c r="BK77" s="22">
        <v>7</v>
      </c>
      <c r="BL77" s="22">
        <v>7</v>
      </c>
      <c r="BM77" s="20">
        <f t="shared" si="114"/>
        <v>6.333333333333333</v>
      </c>
      <c r="BN77" s="22">
        <v>6</v>
      </c>
      <c r="BO77" s="22">
        <v>7</v>
      </c>
      <c r="BP77" s="22">
        <v>6</v>
      </c>
      <c r="BQ77" s="20">
        <f t="shared" si="115"/>
        <v>8.1999999999999993</v>
      </c>
      <c r="BR77" s="22">
        <v>10</v>
      </c>
      <c r="BS77" s="22">
        <v>10</v>
      </c>
      <c r="BT77" s="22">
        <v>7</v>
      </c>
      <c r="BU77" s="22">
        <v>7</v>
      </c>
      <c r="BV77" s="22">
        <v>7</v>
      </c>
      <c r="BW77" s="20">
        <f t="shared" si="116"/>
        <v>8.6666666666666661</v>
      </c>
      <c r="BX77" s="22">
        <v>9</v>
      </c>
      <c r="BY77" s="22">
        <v>8</v>
      </c>
      <c r="BZ77" s="22">
        <v>9</v>
      </c>
      <c r="CA77" s="22" t="s">
        <v>78</v>
      </c>
      <c r="CB77" s="33" t="s">
        <v>78</v>
      </c>
      <c r="CC77" s="31">
        <v>7.6</v>
      </c>
      <c r="CD77" s="31">
        <f t="shared" si="117"/>
        <v>7.9</v>
      </c>
      <c r="CE77" s="4">
        <f t="shared" si="118"/>
        <v>0.30000000000000071</v>
      </c>
      <c r="CF77" s="6" t="str">
        <f t="shared" si="119"/>
        <v>â</v>
      </c>
      <c r="CG77" s="31">
        <v>6.9642857142857144</v>
      </c>
      <c r="CH77" s="31">
        <f t="shared" si="120"/>
        <v>7.1071428571428568</v>
      </c>
      <c r="CI77" s="10">
        <f t="shared" si="121"/>
        <v>0.14285714285714235</v>
      </c>
      <c r="CJ77" s="11" t="str">
        <f t="shared" si="122"/>
        <v>â</v>
      </c>
      <c r="CK77" s="22" t="s">
        <v>78</v>
      </c>
      <c r="CL77" s="33" t="s">
        <v>78</v>
      </c>
      <c r="CM77" s="22">
        <v>8</v>
      </c>
      <c r="CN77" s="22">
        <v>9</v>
      </c>
      <c r="CO77" s="22">
        <v>9</v>
      </c>
      <c r="CP77" s="22">
        <v>6</v>
      </c>
      <c r="CQ77" s="22">
        <v>7</v>
      </c>
      <c r="CR77" s="22">
        <v>8</v>
      </c>
      <c r="CS77" s="24">
        <f t="shared" si="123"/>
        <v>9.5</v>
      </c>
      <c r="CT77" s="5">
        <f t="shared" si="124"/>
        <v>0</v>
      </c>
      <c r="CU77" s="4" t="str">
        <f t="shared" si="125"/>
        <v>Dem.</v>
      </c>
      <c r="CV77" s="22" t="s">
        <v>78</v>
      </c>
      <c r="CW77" s="33" t="s">
        <v>78</v>
      </c>
      <c r="CX77" s="1">
        <f t="shared" si="126"/>
        <v>7.5</v>
      </c>
      <c r="CY77" s="34">
        <f t="shared" si="127"/>
        <v>2</v>
      </c>
      <c r="CZ77" s="35" t="str">
        <f t="shared" si="128"/>
        <v>Advanced</v>
      </c>
      <c r="DA77" s="4">
        <f t="shared" si="129"/>
        <v>7.9</v>
      </c>
      <c r="DB77" s="34">
        <f t="shared" si="130"/>
        <v>2</v>
      </c>
      <c r="DC77" s="35" t="str">
        <f t="shared" si="131"/>
        <v>Defective democracies</v>
      </c>
      <c r="DD77" s="10">
        <f t="shared" si="132"/>
        <v>7.11</v>
      </c>
      <c r="DE77" s="34">
        <f t="shared" si="133"/>
        <v>2</v>
      </c>
      <c r="DF77" s="35" t="str">
        <f t="shared" si="134"/>
        <v>Functioning</v>
      </c>
      <c r="DG77" s="15">
        <f t="shared" si="135"/>
        <v>6.42</v>
      </c>
      <c r="DH77" s="34">
        <f t="shared" si="136"/>
        <v>2</v>
      </c>
      <c r="DI77" s="35" t="str">
        <f t="shared" si="137"/>
        <v>Good</v>
      </c>
      <c r="DJ77" s="20">
        <f t="shared" si="138"/>
        <v>2.9</v>
      </c>
      <c r="DK77" s="34">
        <f t="shared" si="139"/>
        <v>4</v>
      </c>
      <c r="DL77" s="35" t="str">
        <f t="shared" si="140"/>
        <v>Minor</v>
      </c>
    </row>
    <row r="78" spans="1:116">
      <c r="A78" s="27" t="s">
        <v>176</v>
      </c>
      <c r="B78" s="28">
        <v>4</v>
      </c>
      <c r="C78" s="2">
        <f>IF(D78="-","?",RANK(D78,D2:D130,0))</f>
        <v>96</v>
      </c>
      <c r="D78" s="1">
        <f t="shared" si="94"/>
        <v>4.5199999999999996</v>
      </c>
      <c r="E78" s="4">
        <f t="shared" si="95"/>
        <v>4</v>
      </c>
      <c r="F78" s="8">
        <f t="shared" si="96"/>
        <v>6.75</v>
      </c>
      <c r="G78" s="22">
        <v>8</v>
      </c>
      <c r="H78" s="22">
        <v>7</v>
      </c>
      <c r="I78" s="22">
        <v>6</v>
      </c>
      <c r="J78" s="22">
        <v>6</v>
      </c>
      <c r="K78" s="8">
        <f t="shared" si="97"/>
        <v>3.5</v>
      </c>
      <c r="L78" s="22">
        <v>4</v>
      </c>
      <c r="M78" s="22">
        <v>2</v>
      </c>
      <c r="N78" s="22">
        <v>4</v>
      </c>
      <c r="O78" s="22">
        <v>4</v>
      </c>
      <c r="P78" s="8">
        <f t="shared" si="98"/>
        <v>3.75</v>
      </c>
      <c r="Q78" s="22">
        <v>2</v>
      </c>
      <c r="R78" s="22">
        <v>3</v>
      </c>
      <c r="S78" s="22">
        <v>4</v>
      </c>
      <c r="T78" s="22">
        <v>6</v>
      </c>
      <c r="U78" s="8">
        <f t="shared" si="99"/>
        <v>2</v>
      </c>
      <c r="V78" s="22">
        <v>2</v>
      </c>
      <c r="W78" s="22">
        <v>2</v>
      </c>
      <c r="X78" s="8">
        <f t="shared" si="100"/>
        <v>4</v>
      </c>
      <c r="Y78" s="22">
        <v>3</v>
      </c>
      <c r="Z78" s="22">
        <v>4</v>
      </c>
      <c r="AA78" s="22" t="s">
        <v>100</v>
      </c>
      <c r="AB78" s="22">
        <v>5</v>
      </c>
      <c r="AC78" s="10">
        <f t="shared" si="101"/>
        <v>5.0357142857142856</v>
      </c>
      <c r="AD78" s="13">
        <f t="shared" si="102"/>
        <v>3</v>
      </c>
      <c r="AE78" s="22">
        <v>3</v>
      </c>
      <c r="AF78" s="13">
        <f t="shared" si="103"/>
        <v>6.25</v>
      </c>
      <c r="AG78" s="22">
        <v>6</v>
      </c>
      <c r="AH78" s="22">
        <v>4</v>
      </c>
      <c r="AI78" s="22">
        <v>8</v>
      </c>
      <c r="AJ78" s="22">
        <v>7</v>
      </c>
      <c r="AK78" s="13">
        <f t="shared" si="104"/>
        <v>7</v>
      </c>
      <c r="AL78" s="22">
        <v>8</v>
      </c>
      <c r="AM78" s="22">
        <v>6</v>
      </c>
      <c r="AN78" s="13">
        <f t="shared" si="105"/>
        <v>6</v>
      </c>
      <c r="AO78" s="22">
        <v>6</v>
      </c>
      <c r="AP78" s="22">
        <v>6</v>
      </c>
      <c r="AQ78" s="13">
        <f t="shared" si="106"/>
        <v>4</v>
      </c>
      <c r="AR78" s="22">
        <v>4</v>
      </c>
      <c r="AS78" s="22">
        <v>4</v>
      </c>
      <c r="AT78" s="13">
        <f t="shared" si="107"/>
        <v>5</v>
      </c>
      <c r="AU78" s="22">
        <v>5</v>
      </c>
      <c r="AV78" s="13">
        <f t="shared" si="108"/>
        <v>4</v>
      </c>
      <c r="AW78" s="22">
        <v>3</v>
      </c>
      <c r="AX78" s="22">
        <v>5</v>
      </c>
      <c r="AY78" s="16">
        <f>IF(AZ78="-","?",RANK(AZ78,AZ2:AZ130,0))</f>
        <v>80</v>
      </c>
      <c r="AZ78" s="15">
        <f t="shared" si="109"/>
        <v>4.54</v>
      </c>
      <c r="BA78" s="20">
        <f t="shared" si="110"/>
        <v>6.125</v>
      </c>
      <c r="BB78" s="22">
        <v>6</v>
      </c>
      <c r="BC78" s="22">
        <v>5</v>
      </c>
      <c r="BD78" s="22">
        <v>4</v>
      </c>
      <c r="BE78" s="22">
        <v>7</v>
      </c>
      <c r="BF78" s="22">
        <v>9</v>
      </c>
      <c r="BG78" s="25">
        <f t="shared" si="111"/>
        <v>5.75</v>
      </c>
      <c r="BH78" s="18">
        <f t="shared" si="112"/>
        <v>4.9666666666666659</v>
      </c>
      <c r="BI78" s="20">
        <f t="shared" si="113"/>
        <v>4.333333333333333</v>
      </c>
      <c r="BJ78" s="22">
        <v>5</v>
      </c>
      <c r="BK78" s="22">
        <v>4</v>
      </c>
      <c r="BL78" s="22">
        <v>4</v>
      </c>
      <c r="BM78" s="20">
        <f t="shared" si="114"/>
        <v>4</v>
      </c>
      <c r="BN78" s="22">
        <v>4</v>
      </c>
      <c r="BO78" s="22">
        <v>4</v>
      </c>
      <c r="BP78" s="22">
        <v>4</v>
      </c>
      <c r="BQ78" s="20">
        <f t="shared" si="115"/>
        <v>5.2</v>
      </c>
      <c r="BR78" s="22">
        <v>6</v>
      </c>
      <c r="BS78" s="22">
        <v>3</v>
      </c>
      <c r="BT78" s="22">
        <v>5</v>
      </c>
      <c r="BU78" s="22">
        <v>5</v>
      </c>
      <c r="BV78" s="22">
        <v>7</v>
      </c>
      <c r="BW78" s="20">
        <f t="shared" si="116"/>
        <v>6.333333333333333</v>
      </c>
      <c r="BX78" s="22">
        <v>7</v>
      </c>
      <c r="BY78" s="22">
        <v>7</v>
      </c>
      <c r="BZ78" s="22">
        <v>5</v>
      </c>
      <c r="CA78" s="22" t="s">
        <v>78</v>
      </c>
      <c r="CB78" s="33" t="s">
        <v>78</v>
      </c>
      <c r="CC78" s="31">
        <v>3.9000000000000004</v>
      </c>
      <c r="CD78" s="31">
        <f t="shared" si="117"/>
        <v>4</v>
      </c>
      <c r="CE78" s="4">
        <f t="shared" si="118"/>
        <v>9.9999999999999645E-2</v>
      </c>
      <c r="CF78" s="6" t="str">
        <f t="shared" si="119"/>
        <v>â</v>
      </c>
      <c r="CG78" s="31">
        <v>5.1071428571428568</v>
      </c>
      <c r="CH78" s="31">
        <f t="shared" si="120"/>
        <v>5.0357142857142856</v>
      </c>
      <c r="CI78" s="10">
        <f t="shared" si="121"/>
        <v>-7.1428571428571175E-2</v>
      </c>
      <c r="CJ78" s="11" t="str">
        <f t="shared" si="122"/>
        <v>â</v>
      </c>
      <c r="CK78" s="22" t="s">
        <v>78</v>
      </c>
      <c r="CL78" s="33" t="s">
        <v>78</v>
      </c>
      <c r="CM78" s="23">
        <v>4</v>
      </c>
      <c r="CN78" s="23">
        <v>2</v>
      </c>
      <c r="CO78" s="22">
        <v>4</v>
      </c>
      <c r="CP78" s="22">
        <v>4</v>
      </c>
      <c r="CQ78" s="23">
        <v>2</v>
      </c>
      <c r="CR78" s="22">
        <v>6</v>
      </c>
      <c r="CS78" s="24">
        <f t="shared" si="123"/>
        <v>7</v>
      </c>
      <c r="CT78" s="5">
        <f t="shared" si="124"/>
        <v>3</v>
      </c>
      <c r="CU78" s="4" t="str">
        <f t="shared" si="125"/>
        <v>Aut.</v>
      </c>
      <c r="CV78" s="22" t="s">
        <v>78</v>
      </c>
      <c r="CW78" s="33" t="s">
        <v>78</v>
      </c>
      <c r="CX78" s="1">
        <f t="shared" si="126"/>
        <v>4.5199999999999996</v>
      </c>
      <c r="CY78" s="34">
        <f t="shared" si="127"/>
        <v>4</v>
      </c>
      <c r="CZ78" s="35" t="str">
        <f t="shared" si="128"/>
        <v>Very limited</v>
      </c>
      <c r="DA78" s="4">
        <f t="shared" si="129"/>
        <v>4</v>
      </c>
      <c r="DB78" s="34">
        <f t="shared" si="130"/>
        <v>4</v>
      </c>
      <c r="DC78" s="35" t="str">
        <f t="shared" si="131"/>
        <v>Moderate autocracies</v>
      </c>
      <c r="DD78" s="10">
        <f t="shared" si="132"/>
        <v>5.04</v>
      </c>
      <c r="DE78" s="34">
        <f t="shared" si="133"/>
        <v>3</v>
      </c>
      <c r="DF78" s="35" t="str">
        <f t="shared" si="134"/>
        <v>Functional flaws</v>
      </c>
      <c r="DG78" s="15">
        <f t="shared" si="135"/>
        <v>4.54</v>
      </c>
      <c r="DH78" s="34">
        <f t="shared" si="136"/>
        <v>3</v>
      </c>
      <c r="DI78" s="35" t="str">
        <f t="shared" si="137"/>
        <v>Moderate</v>
      </c>
      <c r="DJ78" s="20">
        <f t="shared" si="138"/>
        <v>6.1</v>
      </c>
      <c r="DK78" s="34">
        <f t="shared" si="139"/>
        <v>3</v>
      </c>
      <c r="DL78" s="35" t="str">
        <f t="shared" si="140"/>
        <v>Moderate</v>
      </c>
    </row>
    <row r="79" spans="1:116">
      <c r="A79" s="27" t="s">
        <v>177</v>
      </c>
      <c r="B79" s="28">
        <v>5</v>
      </c>
      <c r="C79" s="2">
        <f>IF(D79="-","?",RANK(D79,D2:D130,0))</f>
        <v>70</v>
      </c>
      <c r="D79" s="1">
        <f t="shared" si="94"/>
        <v>5.5</v>
      </c>
      <c r="E79" s="4">
        <f t="shared" si="95"/>
        <v>6.1</v>
      </c>
      <c r="F79" s="8">
        <f t="shared" si="96"/>
        <v>7.5</v>
      </c>
      <c r="G79" s="22">
        <v>7</v>
      </c>
      <c r="H79" s="22">
        <v>9</v>
      </c>
      <c r="I79" s="22">
        <v>9</v>
      </c>
      <c r="J79" s="22">
        <v>5</v>
      </c>
      <c r="K79" s="8">
        <f t="shared" si="97"/>
        <v>7</v>
      </c>
      <c r="L79" s="22">
        <v>7</v>
      </c>
      <c r="M79" s="22">
        <v>7</v>
      </c>
      <c r="N79" s="22">
        <v>7</v>
      </c>
      <c r="O79" s="22">
        <v>7</v>
      </c>
      <c r="P79" s="8">
        <f t="shared" si="98"/>
        <v>4.5</v>
      </c>
      <c r="Q79" s="22">
        <v>4</v>
      </c>
      <c r="R79" s="22">
        <v>4</v>
      </c>
      <c r="S79" s="22">
        <v>4</v>
      </c>
      <c r="T79" s="22">
        <v>6</v>
      </c>
      <c r="U79" s="8">
        <f t="shared" si="99"/>
        <v>6</v>
      </c>
      <c r="V79" s="22">
        <v>6</v>
      </c>
      <c r="W79" s="22">
        <v>6</v>
      </c>
      <c r="X79" s="8">
        <f t="shared" si="100"/>
        <v>5.5</v>
      </c>
      <c r="Y79" s="22">
        <v>6</v>
      </c>
      <c r="Z79" s="22">
        <v>4</v>
      </c>
      <c r="AA79" s="22">
        <v>7</v>
      </c>
      <c r="AB79" s="22">
        <v>5</v>
      </c>
      <c r="AC79" s="10">
        <f t="shared" si="101"/>
        <v>4.8928571428571432</v>
      </c>
      <c r="AD79" s="13">
        <f t="shared" si="102"/>
        <v>2</v>
      </c>
      <c r="AE79" s="22">
        <v>2</v>
      </c>
      <c r="AF79" s="13">
        <f t="shared" si="103"/>
        <v>4.75</v>
      </c>
      <c r="AG79" s="22">
        <v>4</v>
      </c>
      <c r="AH79" s="22">
        <v>2</v>
      </c>
      <c r="AI79" s="22">
        <v>6</v>
      </c>
      <c r="AJ79" s="22">
        <v>7</v>
      </c>
      <c r="AK79" s="13">
        <f t="shared" si="104"/>
        <v>7.5</v>
      </c>
      <c r="AL79" s="22">
        <v>8</v>
      </c>
      <c r="AM79" s="22">
        <v>7</v>
      </c>
      <c r="AN79" s="13">
        <f t="shared" si="105"/>
        <v>5.5</v>
      </c>
      <c r="AO79" s="22">
        <v>4</v>
      </c>
      <c r="AP79" s="22">
        <v>7</v>
      </c>
      <c r="AQ79" s="13">
        <f t="shared" si="106"/>
        <v>4</v>
      </c>
      <c r="AR79" s="22">
        <v>3</v>
      </c>
      <c r="AS79" s="22">
        <v>5</v>
      </c>
      <c r="AT79" s="13">
        <f t="shared" si="107"/>
        <v>7</v>
      </c>
      <c r="AU79" s="22">
        <v>7</v>
      </c>
      <c r="AV79" s="13">
        <f t="shared" si="108"/>
        <v>3.5</v>
      </c>
      <c r="AW79" s="22">
        <v>4</v>
      </c>
      <c r="AX79" s="22">
        <v>3</v>
      </c>
      <c r="AY79" s="16">
        <f>IF(AZ79="-","?",RANK(AZ79,AZ2:AZ130,0))</f>
        <v>53</v>
      </c>
      <c r="AZ79" s="15">
        <f t="shared" si="109"/>
        <v>5.36</v>
      </c>
      <c r="BA79" s="20">
        <f t="shared" si="110"/>
        <v>7.333333333333333</v>
      </c>
      <c r="BB79" s="22">
        <v>8</v>
      </c>
      <c r="BC79" s="22">
        <v>7</v>
      </c>
      <c r="BD79" s="22">
        <v>4</v>
      </c>
      <c r="BE79" s="22">
        <v>10</v>
      </c>
      <c r="BF79" s="22">
        <v>10</v>
      </c>
      <c r="BG79" s="25">
        <f t="shared" si="111"/>
        <v>5</v>
      </c>
      <c r="BH79" s="18">
        <f t="shared" si="112"/>
        <v>5.6999999999999993</v>
      </c>
      <c r="BI79" s="20">
        <f t="shared" si="113"/>
        <v>6.333333333333333</v>
      </c>
      <c r="BJ79" s="22">
        <v>7</v>
      </c>
      <c r="BK79" s="22">
        <v>6</v>
      </c>
      <c r="BL79" s="22">
        <v>6</v>
      </c>
      <c r="BM79" s="20">
        <f t="shared" si="114"/>
        <v>4.333333333333333</v>
      </c>
      <c r="BN79" s="22">
        <v>4</v>
      </c>
      <c r="BO79" s="22">
        <v>6</v>
      </c>
      <c r="BP79" s="22">
        <v>3</v>
      </c>
      <c r="BQ79" s="20">
        <f t="shared" si="115"/>
        <v>4.8</v>
      </c>
      <c r="BR79" s="22">
        <v>6</v>
      </c>
      <c r="BS79" s="22">
        <v>4</v>
      </c>
      <c r="BT79" s="22">
        <v>6</v>
      </c>
      <c r="BU79" s="22">
        <v>5</v>
      </c>
      <c r="BV79" s="22">
        <v>3</v>
      </c>
      <c r="BW79" s="20">
        <f t="shared" si="116"/>
        <v>7.333333333333333</v>
      </c>
      <c r="BX79" s="22">
        <v>6</v>
      </c>
      <c r="BY79" s="22">
        <v>7</v>
      </c>
      <c r="BZ79" s="22">
        <v>9</v>
      </c>
      <c r="CA79" s="22" t="s">
        <v>78</v>
      </c>
      <c r="CB79" s="33" t="s">
        <v>78</v>
      </c>
      <c r="CC79" s="31">
        <v>6.15</v>
      </c>
      <c r="CD79" s="31">
        <f t="shared" si="117"/>
        <v>6.1</v>
      </c>
      <c r="CE79" s="4">
        <f t="shared" si="118"/>
        <v>-5.0000000000000711E-2</v>
      </c>
      <c r="CF79" s="6" t="str">
        <f t="shared" si="119"/>
        <v>â</v>
      </c>
      <c r="CG79" s="31">
        <v>4.6428571428571423</v>
      </c>
      <c r="CH79" s="31">
        <f t="shared" si="120"/>
        <v>4.8928571428571432</v>
      </c>
      <c r="CI79" s="10">
        <f t="shared" si="121"/>
        <v>0.25000000000000089</v>
      </c>
      <c r="CJ79" s="11" t="str">
        <f t="shared" si="122"/>
        <v>â</v>
      </c>
      <c r="CK79" s="22" t="s">
        <v>78</v>
      </c>
      <c r="CL79" s="33" t="s">
        <v>78</v>
      </c>
      <c r="CM79" s="22">
        <v>7</v>
      </c>
      <c r="CN79" s="22">
        <v>7</v>
      </c>
      <c r="CO79" s="22">
        <v>7</v>
      </c>
      <c r="CP79" s="22">
        <v>7</v>
      </c>
      <c r="CQ79" s="22">
        <v>4</v>
      </c>
      <c r="CR79" s="22">
        <v>6</v>
      </c>
      <c r="CS79" s="24">
        <f t="shared" si="123"/>
        <v>6</v>
      </c>
      <c r="CT79" s="5">
        <f t="shared" si="124"/>
        <v>0</v>
      </c>
      <c r="CU79" s="4" t="str">
        <f t="shared" si="125"/>
        <v>Dem.</v>
      </c>
      <c r="CV79" s="22" t="s">
        <v>78</v>
      </c>
      <c r="CW79" s="33" t="s">
        <v>78</v>
      </c>
      <c r="CX79" s="1">
        <f t="shared" si="126"/>
        <v>5.5</v>
      </c>
      <c r="CY79" s="34">
        <f t="shared" si="127"/>
        <v>3</v>
      </c>
      <c r="CZ79" s="35" t="str">
        <f t="shared" si="128"/>
        <v>Limited</v>
      </c>
      <c r="DA79" s="4">
        <f t="shared" si="129"/>
        <v>6.1</v>
      </c>
      <c r="DB79" s="34">
        <f t="shared" si="130"/>
        <v>2</v>
      </c>
      <c r="DC79" s="35" t="str">
        <f t="shared" si="131"/>
        <v>Defective democracies</v>
      </c>
      <c r="DD79" s="10">
        <f t="shared" si="132"/>
        <v>4.8899999999999997</v>
      </c>
      <c r="DE79" s="34">
        <f t="shared" si="133"/>
        <v>4</v>
      </c>
      <c r="DF79" s="35" t="str">
        <f t="shared" si="134"/>
        <v>Poorly functioning</v>
      </c>
      <c r="DG79" s="15">
        <f t="shared" si="135"/>
        <v>5.36</v>
      </c>
      <c r="DH79" s="34">
        <f t="shared" si="136"/>
        <v>3</v>
      </c>
      <c r="DI79" s="35" t="str">
        <f t="shared" si="137"/>
        <v>Moderate</v>
      </c>
      <c r="DJ79" s="20">
        <f t="shared" si="138"/>
        <v>7.3</v>
      </c>
      <c r="DK79" s="34">
        <f t="shared" si="139"/>
        <v>2</v>
      </c>
      <c r="DL79" s="35" t="str">
        <f t="shared" si="140"/>
        <v>Substantial</v>
      </c>
    </row>
    <row r="80" spans="1:116">
      <c r="A80" s="27" t="s">
        <v>178</v>
      </c>
      <c r="B80" s="28">
        <v>7</v>
      </c>
      <c r="C80" s="2">
        <f>IF(D80="-","?",RANK(D80,D2:D130,0))</f>
        <v>125</v>
      </c>
      <c r="D80" s="1">
        <f t="shared" si="94"/>
        <v>2.57</v>
      </c>
      <c r="E80" s="4">
        <f t="shared" si="95"/>
        <v>3</v>
      </c>
      <c r="F80" s="8">
        <f t="shared" si="96"/>
        <v>4</v>
      </c>
      <c r="G80" s="22">
        <v>4</v>
      </c>
      <c r="H80" s="22">
        <v>3</v>
      </c>
      <c r="I80" s="22">
        <v>7</v>
      </c>
      <c r="J80" s="22">
        <v>2</v>
      </c>
      <c r="K80" s="8">
        <f t="shared" si="97"/>
        <v>4</v>
      </c>
      <c r="L80" s="22">
        <v>4</v>
      </c>
      <c r="M80" s="22">
        <v>3</v>
      </c>
      <c r="N80" s="22">
        <v>4</v>
      </c>
      <c r="O80" s="22">
        <v>5</v>
      </c>
      <c r="P80" s="8">
        <f t="shared" si="98"/>
        <v>2</v>
      </c>
      <c r="Q80" s="22">
        <v>4</v>
      </c>
      <c r="R80" s="22">
        <v>2</v>
      </c>
      <c r="S80" s="22">
        <v>1</v>
      </c>
      <c r="T80" s="22">
        <v>1</v>
      </c>
      <c r="U80" s="8">
        <f t="shared" si="99"/>
        <v>2</v>
      </c>
      <c r="V80" s="22">
        <v>2</v>
      </c>
      <c r="W80" s="22">
        <v>2</v>
      </c>
      <c r="X80" s="8">
        <f t="shared" si="100"/>
        <v>3</v>
      </c>
      <c r="Y80" s="22">
        <v>3</v>
      </c>
      <c r="Z80" s="22">
        <v>3</v>
      </c>
      <c r="AA80" s="22" t="s">
        <v>100</v>
      </c>
      <c r="AB80" s="22">
        <v>3</v>
      </c>
      <c r="AC80" s="10">
        <f t="shared" si="101"/>
        <v>2.1428571428571428</v>
      </c>
      <c r="AD80" s="13">
        <f t="shared" si="102"/>
        <v>2</v>
      </c>
      <c r="AE80" s="22">
        <v>2</v>
      </c>
      <c r="AF80" s="13">
        <f t="shared" si="103"/>
        <v>2</v>
      </c>
      <c r="AG80" s="22">
        <v>3</v>
      </c>
      <c r="AH80" s="22">
        <v>1</v>
      </c>
      <c r="AI80" s="22">
        <v>2</v>
      </c>
      <c r="AJ80" s="22">
        <v>2</v>
      </c>
      <c r="AK80" s="13">
        <f t="shared" si="104"/>
        <v>3</v>
      </c>
      <c r="AL80" s="22">
        <v>4</v>
      </c>
      <c r="AM80" s="22">
        <v>2</v>
      </c>
      <c r="AN80" s="13">
        <f t="shared" si="105"/>
        <v>2</v>
      </c>
      <c r="AO80" s="22">
        <v>1</v>
      </c>
      <c r="AP80" s="22">
        <v>3</v>
      </c>
      <c r="AQ80" s="13">
        <f t="shared" si="106"/>
        <v>1</v>
      </c>
      <c r="AR80" s="22">
        <v>1</v>
      </c>
      <c r="AS80" s="22">
        <v>1</v>
      </c>
      <c r="AT80" s="13">
        <f t="shared" si="107"/>
        <v>3</v>
      </c>
      <c r="AU80" s="22">
        <v>3</v>
      </c>
      <c r="AV80" s="13">
        <f t="shared" si="108"/>
        <v>2</v>
      </c>
      <c r="AW80" s="22">
        <v>3</v>
      </c>
      <c r="AX80" s="22">
        <v>1</v>
      </c>
      <c r="AY80" s="16">
        <f>IF(AZ80="-","?",RANK(AZ80,AZ2:AZ130,0))</f>
        <v>96</v>
      </c>
      <c r="AZ80" s="15">
        <f t="shared" si="109"/>
        <v>3.99</v>
      </c>
      <c r="BA80" s="20">
        <f t="shared" si="110"/>
        <v>8.8333333333333339</v>
      </c>
      <c r="BB80" s="22">
        <v>9</v>
      </c>
      <c r="BC80" s="22">
        <v>9</v>
      </c>
      <c r="BD80" s="22">
        <v>8</v>
      </c>
      <c r="BE80" s="22">
        <v>10</v>
      </c>
      <c r="BF80" s="22">
        <v>9</v>
      </c>
      <c r="BG80" s="25">
        <f t="shared" si="111"/>
        <v>8</v>
      </c>
      <c r="BH80" s="18">
        <f t="shared" si="112"/>
        <v>4.0999999999999996</v>
      </c>
      <c r="BI80" s="20">
        <f t="shared" si="113"/>
        <v>3.6666666666666665</v>
      </c>
      <c r="BJ80" s="22">
        <v>3</v>
      </c>
      <c r="BK80" s="22">
        <v>3</v>
      </c>
      <c r="BL80" s="22">
        <v>5</v>
      </c>
      <c r="BM80" s="20">
        <f t="shared" si="114"/>
        <v>2.3333333333333335</v>
      </c>
      <c r="BN80" s="22">
        <v>2</v>
      </c>
      <c r="BO80" s="22">
        <v>2</v>
      </c>
      <c r="BP80" s="22">
        <v>3</v>
      </c>
      <c r="BQ80" s="20">
        <f t="shared" si="115"/>
        <v>4.4000000000000004</v>
      </c>
      <c r="BR80" s="22">
        <v>4</v>
      </c>
      <c r="BS80" s="22">
        <v>5</v>
      </c>
      <c r="BT80" s="22">
        <v>5</v>
      </c>
      <c r="BU80" s="22">
        <v>4</v>
      </c>
      <c r="BV80" s="22">
        <v>4</v>
      </c>
      <c r="BW80" s="20">
        <f t="shared" si="116"/>
        <v>6</v>
      </c>
      <c r="BX80" s="22">
        <v>6</v>
      </c>
      <c r="BY80" s="22">
        <v>5</v>
      </c>
      <c r="BZ80" s="22">
        <v>7</v>
      </c>
      <c r="CA80" s="22" t="s">
        <v>78</v>
      </c>
      <c r="CB80" s="33" t="s">
        <v>78</v>
      </c>
      <c r="CC80" s="31">
        <v>1.9333333333333331</v>
      </c>
      <c r="CD80" s="31">
        <f t="shared" si="117"/>
        <v>3</v>
      </c>
      <c r="CE80" s="4">
        <f t="shared" si="118"/>
        <v>1.0666666666666669</v>
      </c>
      <c r="CF80" s="6" t="str">
        <f t="shared" si="119"/>
        <v>ã</v>
      </c>
      <c r="CG80" s="31">
        <v>1.4642857142857142</v>
      </c>
      <c r="CH80" s="31">
        <f t="shared" si="120"/>
        <v>2.1428571428571428</v>
      </c>
      <c r="CI80" s="10">
        <f t="shared" si="121"/>
        <v>0.6785714285714286</v>
      </c>
      <c r="CJ80" s="11" t="str">
        <f t="shared" si="122"/>
        <v>æ</v>
      </c>
      <c r="CK80" s="22" t="s">
        <v>78</v>
      </c>
      <c r="CL80" s="33" t="s">
        <v>78</v>
      </c>
      <c r="CM80" s="23">
        <v>4</v>
      </c>
      <c r="CN80" s="22">
        <v>3</v>
      </c>
      <c r="CO80" s="22">
        <v>4</v>
      </c>
      <c r="CP80" s="22">
        <v>5</v>
      </c>
      <c r="CQ80" s="22">
        <v>4</v>
      </c>
      <c r="CR80" s="23">
        <v>1</v>
      </c>
      <c r="CS80" s="24">
        <f t="shared" si="123"/>
        <v>3</v>
      </c>
      <c r="CT80" s="5">
        <f t="shared" si="124"/>
        <v>2</v>
      </c>
      <c r="CU80" s="4" t="str">
        <f t="shared" si="125"/>
        <v>Aut.</v>
      </c>
      <c r="CV80" s="22" t="s">
        <v>78</v>
      </c>
      <c r="CW80" s="33" t="s">
        <v>78</v>
      </c>
      <c r="CX80" s="1">
        <f t="shared" si="126"/>
        <v>2.57</v>
      </c>
      <c r="CY80" s="34">
        <f t="shared" si="127"/>
        <v>5</v>
      </c>
      <c r="CZ80" s="35" t="str">
        <f t="shared" si="128"/>
        <v>Failed</v>
      </c>
      <c r="DA80" s="4">
        <f t="shared" si="129"/>
        <v>3</v>
      </c>
      <c r="DB80" s="34">
        <f t="shared" si="130"/>
        <v>5</v>
      </c>
      <c r="DC80" s="35" t="str">
        <f t="shared" si="131"/>
        <v>Hard-line autocracies</v>
      </c>
      <c r="DD80" s="10">
        <f t="shared" si="132"/>
        <v>2.14</v>
      </c>
      <c r="DE80" s="34">
        <f t="shared" si="133"/>
        <v>5</v>
      </c>
      <c r="DF80" s="35" t="str">
        <f t="shared" si="134"/>
        <v>Rudimentary</v>
      </c>
      <c r="DG80" s="15">
        <f t="shared" si="135"/>
        <v>3.99</v>
      </c>
      <c r="DH80" s="34">
        <f t="shared" si="136"/>
        <v>4</v>
      </c>
      <c r="DI80" s="35" t="str">
        <f t="shared" si="137"/>
        <v>Weak</v>
      </c>
      <c r="DJ80" s="20">
        <f t="shared" si="138"/>
        <v>8.8000000000000007</v>
      </c>
      <c r="DK80" s="34">
        <f t="shared" si="139"/>
        <v>1</v>
      </c>
      <c r="DL80" s="35" t="str">
        <f t="shared" si="140"/>
        <v>Massive</v>
      </c>
    </row>
    <row r="81" spans="1:116">
      <c r="A81" s="27" t="s">
        <v>179</v>
      </c>
      <c r="B81" s="28">
        <v>5</v>
      </c>
      <c r="C81" s="2">
        <f>IF(D81="-","?",RANK(D81,D2:D130,0))</f>
        <v>30</v>
      </c>
      <c r="D81" s="1">
        <f t="shared" si="94"/>
        <v>7.09</v>
      </c>
      <c r="E81" s="4">
        <f t="shared" si="95"/>
        <v>7.75</v>
      </c>
      <c r="F81" s="8">
        <f t="shared" si="96"/>
        <v>8.5</v>
      </c>
      <c r="G81" s="22">
        <v>9</v>
      </c>
      <c r="H81" s="22">
        <v>9</v>
      </c>
      <c r="I81" s="22">
        <v>9</v>
      </c>
      <c r="J81" s="22">
        <v>7</v>
      </c>
      <c r="K81" s="8">
        <f t="shared" si="97"/>
        <v>8.75</v>
      </c>
      <c r="L81" s="22">
        <v>8</v>
      </c>
      <c r="M81" s="22">
        <v>10</v>
      </c>
      <c r="N81" s="22">
        <v>8</v>
      </c>
      <c r="O81" s="22">
        <v>9</v>
      </c>
      <c r="P81" s="8">
        <f t="shared" si="98"/>
        <v>7.25</v>
      </c>
      <c r="Q81" s="22">
        <v>7</v>
      </c>
      <c r="R81" s="22">
        <v>9</v>
      </c>
      <c r="S81" s="22">
        <v>6</v>
      </c>
      <c r="T81" s="22">
        <v>7</v>
      </c>
      <c r="U81" s="8">
        <f t="shared" si="99"/>
        <v>7.5</v>
      </c>
      <c r="V81" s="22">
        <v>7</v>
      </c>
      <c r="W81" s="22">
        <v>8</v>
      </c>
      <c r="X81" s="8">
        <f t="shared" si="100"/>
        <v>6.75</v>
      </c>
      <c r="Y81" s="22">
        <v>7</v>
      </c>
      <c r="Z81" s="22">
        <v>7</v>
      </c>
      <c r="AA81" s="22">
        <v>7</v>
      </c>
      <c r="AB81" s="22">
        <v>6</v>
      </c>
      <c r="AC81" s="10">
        <f t="shared" si="101"/>
        <v>6.4285714285714288</v>
      </c>
      <c r="AD81" s="13">
        <f t="shared" si="102"/>
        <v>3</v>
      </c>
      <c r="AE81" s="22">
        <v>3</v>
      </c>
      <c r="AF81" s="13">
        <f t="shared" si="103"/>
        <v>7.5</v>
      </c>
      <c r="AG81" s="22">
        <v>7</v>
      </c>
      <c r="AH81" s="22">
        <v>6</v>
      </c>
      <c r="AI81" s="22">
        <v>8</v>
      </c>
      <c r="AJ81" s="22">
        <v>9</v>
      </c>
      <c r="AK81" s="13">
        <f t="shared" si="104"/>
        <v>8</v>
      </c>
      <c r="AL81" s="22">
        <v>8</v>
      </c>
      <c r="AM81" s="22">
        <v>8</v>
      </c>
      <c r="AN81" s="13">
        <f t="shared" si="105"/>
        <v>7.5</v>
      </c>
      <c r="AO81" s="22">
        <v>8</v>
      </c>
      <c r="AP81" s="22">
        <v>7</v>
      </c>
      <c r="AQ81" s="13">
        <f t="shared" si="106"/>
        <v>6</v>
      </c>
      <c r="AR81" s="22">
        <v>6</v>
      </c>
      <c r="AS81" s="22">
        <v>6</v>
      </c>
      <c r="AT81" s="13">
        <f t="shared" si="107"/>
        <v>7</v>
      </c>
      <c r="AU81" s="22">
        <v>7</v>
      </c>
      <c r="AV81" s="13">
        <f t="shared" si="108"/>
        <v>6</v>
      </c>
      <c r="AW81" s="22">
        <v>7</v>
      </c>
      <c r="AX81" s="22">
        <v>5</v>
      </c>
      <c r="AY81" s="16">
        <f>IF(AZ81="-","?",RANK(AZ81,AZ2:AZ130,0))</f>
        <v>27</v>
      </c>
      <c r="AZ81" s="15">
        <f t="shared" si="109"/>
        <v>6.22</v>
      </c>
      <c r="BA81" s="20">
        <f t="shared" si="110"/>
        <v>4.520833333333333</v>
      </c>
      <c r="BB81" s="22">
        <v>5</v>
      </c>
      <c r="BC81" s="22">
        <v>4</v>
      </c>
      <c r="BD81" s="22">
        <v>4</v>
      </c>
      <c r="BE81" s="22">
        <v>6</v>
      </c>
      <c r="BF81" s="22">
        <v>5</v>
      </c>
      <c r="BG81" s="25">
        <f t="shared" si="111"/>
        <v>3.125</v>
      </c>
      <c r="BH81" s="18">
        <f t="shared" si="112"/>
        <v>7.083333333333333</v>
      </c>
      <c r="BI81" s="20">
        <f t="shared" si="113"/>
        <v>7.333333333333333</v>
      </c>
      <c r="BJ81" s="22">
        <v>8</v>
      </c>
      <c r="BK81" s="22">
        <v>7</v>
      </c>
      <c r="BL81" s="22">
        <v>7</v>
      </c>
      <c r="BM81" s="20">
        <f t="shared" si="114"/>
        <v>6.333333333333333</v>
      </c>
      <c r="BN81" s="22">
        <v>6</v>
      </c>
      <c r="BO81" s="22">
        <v>7</v>
      </c>
      <c r="BP81" s="22">
        <v>6</v>
      </c>
      <c r="BQ81" s="20">
        <f t="shared" si="115"/>
        <v>7</v>
      </c>
      <c r="BR81" s="22">
        <v>9</v>
      </c>
      <c r="BS81" s="22">
        <v>9</v>
      </c>
      <c r="BT81" s="22">
        <v>8</v>
      </c>
      <c r="BU81" s="22">
        <v>5</v>
      </c>
      <c r="BV81" s="22">
        <v>4</v>
      </c>
      <c r="BW81" s="20">
        <f t="shared" si="116"/>
        <v>7.666666666666667</v>
      </c>
      <c r="BX81" s="22">
        <v>7</v>
      </c>
      <c r="BY81" s="22">
        <v>8</v>
      </c>
      <c r="BZ81" s="22">
        <v>8</v>
      </c>
      <c r="CA81" s="22" t="s">
        <v>78</v>
      </c>
      <c r="CB81" s="33" t="s">
        <v>78</v>
      </c>
      <c r="CC81" s="31">
        <v>7.6999999999999993</v>
      </c>
      <c r="CD81" s="31">
        <f t="shared" si="117"/>
        <v>7.75</v>
      </c>
      <c r="CE81" s="4">
        <f t="shared" si="118"/>
        <v>5.0000000000000711E-2</v>
      </c>
      <c r="CF81" s="6" t="str">
        <f t="shared" si="119"/>
        <v>â</v>
      </c>
      <c r="CG81" s="31">
        <v>6.2857142857142856</v>
      </c>
      <c r="CH81" s="31">
        <f t="shared" si="120"/>
        <v>6.4285714285714288</v>
      </c>
      <c r="CI81" s="10">
        <f t="shared" si="121"/>
        <v>0.14285714285714324</v>
      </c>
      <c r="CJ81" s="11" t="str">
        <f t="shared" si="122"/>
        <v>â</v>
      </c>
      <c r="CK81" s="22" t="s">
        <v>78</v>
      </c>
      <c r="CL81" s="33" t="s">
        <v>78</v>
      </c>
      <c r="CM81" s="22">
        <v>8</v>
      </c>
      <c r="CN81" s="22">
        <v>10</v>
      </c>
      <c r="CO81" s="22">
        <v>8</v>
      </c>
      <c r="CP81" s="22">
        <v>9</v>
      </c>
      <c r="CQ81" s="22">
        <v>7</v>
      </c>
      <c r="CR81" s="22">
        <v>7</v>
      </c>
      <c r="CS81" s="24">
        <f t="shared" si="123"/>
        <v>8</v>
      </c>
      <c r="CT81" s="5">
        <f t="shared" si="124"/>
        <v>0</v>
      </c>
      <c r="CU81" s="4" t="str">
        <f t="shared" si="125"/>
        <v>Dem.</v>
      </c>
      <c r="CV81" s="22" t="s">
        <v>78</v>
      </c>
      <c r="CW81" s="33" t="s">
        <v>78</v>
      </c>
      <c r="CX81" s="1">
        <f t="shared" si="126"/>
        <v>7.09</v>
      </c>
      <c r="CY81" s="34">
        <f t="shared" si="127"/>
        <v>2</v>
      </c>
      <c r="CZ81" s="35" t="str">
        <f t="shared" si="128"/>
        <v>Advanced</v>
      </c>
      <c r="DA81" s="4">
        <f t="shared" si="129"/>
        <v>7.75</v>
      </c>
      <c r="DB81" s="34">
        <f t="shared" si="130"/>
        <v>2</v>
      </c>
      <c r="DC81" s="35" t="str">
        <f t="shared" si="131"/>
        <v>Defective democracies</v>
      </c>
      <c r="DD81" s="10">
        <f t="shared" si="132"/>
        <v>6.43</v>
      </c>
      <c r="DE81" s="34">
        <f t="shared" si="133"/>
        <v>3</v>
      </c>
      <c r="DF81" s="35" t="str">
        <f t="shared" si="134"/>
        <v>Functional flaws</v>
      </c>
      <c r="DG81" s="15">
        <f t="shared" si="135"/>
        <v>6.22</v>
      </c>
      <c r="DH81" s="34">
        <f t="shared" si="136"/>
        <v>2</v>
      </c>
      <c r="DI81" s="35" t="str">
        <f t="shared" si="137"/>
        <v>Good</v>
      </c>
      <c r="DJ81" s="20">
        <f t="shared" si="138"/>
        <v>4.5</v>
      </c>
      <c r="DK81" s="34">
        <f t="shared" si="139"/>
        <v>3</v>
      </c>
      <c r="DL81" s="35" t="str">
        <f t="shared" si="140"/>
        <v>Moderate</v>
      </c>
    </row>
    <row r="82" spans="1:116">
      <c r="A82" s="27" t="s">
        <v>180</v>
      </c>
      <c r="B82" s="28">
        <v>7</v>
      </c>
      <c r="C82" s="2">
        <f>IF(D82="-","?",RANK(D82,D2:D130,0))</f>
        <v>99</v>
      </c>
      <c r="D82" s="1">
        <f t="shared" si="94"/>
        <v>4.37</v>
      </c>
      <c r="E82" s="4">
        <f t="shared" si="95"/>
        <v>4.6333333333333337</v>
      </c>
      <c r="F82" s="8">
        <f t="shared" si="96"/>
        <v>5.5</v>
      </c>
      <c r="G82" s="22">
        <v>6</v>
      </c>
      <c r="H82" s="22">
        <v>6</v>
      </c>
      <c r="I82" s="22">
        <v>6</v>
      </c>
      <c r="J82" s="22">
        <v>4</v>
      </c>
      <c r="K82" s="8">
        <f t="shared" si="97"/>
        <v>5.5</v>
      </c>
      <c r="L82" s="22">
        <v>5</v>
      </c>
      <c r="M82" s="22">
        <v>3</v>
      </c>
      <c r="N82" s="22">
        <v>7</v>
      </c>
      <c r="O82" s="22">
        <v>7</v>
      </c>
      <c r="P82" s="8">
        <f t="shared" si="98"/>
        <v>4.5</v>
      </c>
      <c r="Q82" s="22">
        <v>5</v>
      </c>
      <c r="R82" s="22">
        <v>5</v>
      </c>
      <c r="S82" s="22">
        <v>4</v>
      </c>
      <c r="T82" s="22">
        <v>4</v>
      </c>
      <c r="U82" s="8">
        <f t="shared" si="99"/>
        <v>3</v>
      </c>
      <c r="V82" s="22">
        <v>3</v>
      </c>
      <c r="W82" s="22">
        <v>3</v>
      </c>
      <c r="X82" s="8">
        <f t="shared" si="100"/>
        <v>4.666666666666667</v>
      </c>
      <c r="Y82" s="22">
        <v>4</v>
      </c>
      <c r="Z82" s="22">
        <v>5</v>
      </c>
      <c r="AA82" s="22" t="s">
        <v>100</v>
      </c>
      <c r="AB82" s="22">
        <v>5</v>
      </c>
      <c r="AC82" s="10">
        <f t="shared" si="101"/>
        <v>4.1071428571428568</v>
      </c>
      <c r="AD82" s="13">
        <f t="shared" si="102"/>
        <v>2</v>
      </c>
      <c r="AE82" s="22">
        <v>2</v>
      </c>
      <c r="AF82" s="13">
        <f t="shared" si="103"/>
        <v>6.25</v>
      </c>
      <c r="AG82" s="22">
        <v>5</v>
      </c>
      <c r="AH82" s="22">
        <v>6</v>
      </c>
      <c r="AI82" s="22">
        <v>8</v>
      </c>
      <c r="AJ82" s="22">
        <v>6</v>
      </c>
      <c r="AK82" s="13">
        <f t="shared" si="104"/>
        <v>5</v>
      </c>
      <c r="AL82" s="22">
        <v>4</v>
      </c>
      <c r="AM82" s="22">
        <v>6</v>
      </c>
      <c r="AN82" s="13">
        <f t="shared" si="105"/>
        <v>5</v>
      </c>
      <c r="AO82" s="22">
        <v>5</v>
      </c>
      <c r="AP82" s="22">
        <v>5</v>
      </c>
      <c r="AQ82" s="13">
        <f t="shared" si="106"/>
        <v>2.5</v>
      </c>
      <c r="AR82" s="22">
        <v>2</v>
      </c>
      <c r="AS82" s="22">
        <v>3</v>
      </c>
      <c r="AT82" s="13">
        <f t="shared" si="107"/>
        <v>4</v>
      </c>
      <c r="AU82" s="22">
        <v>4</v>
      </c>
      <c r="AV82" s="13">
        <f t="shared" si="108"/>
        <v>4</v>
      </c>
      <c r="AW82" s="22">
        <v>5</v>
      </c>
      <c r="AX82" s="22">
        <v>3</v>
      </c>
      <c r="AY82" s="16">
        <f>IF(AZ82="-","?",RANK(AZ82,AZ2:AZ130,0))</f>
        <v>98</v>
      </c>
      <c r="AZ82" s="15">
        <f t="shared" si="109"/>
        <v>3.98</v>
      </c>
      <c r="BA82" s="20">
        <f t="shared" si="110"/>
        <v>7.666666666666667</v>
      </c>
      <c r="BB82" s="22">
        <v>9</v>
      </c>
      <c r="BC82" s="22">
        <v>7</v>
      </c>
      <c r="BD82" s="22">
        <v>6</v>
      </c>
      <c r="BE82" s="22">
        <v>9</v>
      </c>
      <c r="BF82" s="22">
        <v>9</v>
      </c>
      <c r="BG82" s="25">
        <f t="shared" si="111"/>
        <v>6</v>
      </c>
      <c r="BH82" s="18">
        <f t="shared" si="112"/>
        <v>4.2</v>
      </c>
      <c r="BI82" s="20">
        <f t="shared" si="113"/>
        <v>3.3333333333333335</v>
      </c>
      <c r="BJ82" s="22">
        <v>3</v>
      </c>
      <c r="BK82" s="22">
        <v>3</v>
      </c>
      <c r="BL82" s="22">
        <v>4</v>
      </c>
      <c r="BM82" s="20">
        <f t="shared" si="114"/>
        <v>3</v>
      </c>
      <c r="BN82" s="22">
        <v>3</v>
      </c>
      <c r="BO82" s="22">
        <v>3</v>
      </c>
      <c r="BP82" s="22">
        <v>3</v>
      </c>
      <c r="BQ82" s="20">
        <f t="shared" si="115"/>
        <v>4.8</v>
      </c>
      <c r="BR82" s="22">
        <v>6</v>
      </c>
      <c r="BS82" s="22">
        <v>5</v>
      </c>
      <c r="BT82" s="22">
        <v>4</v>
      </c>
      <c r="BU82" s="22">
        <v>5</v>
      </c>
      <c r="BV82" s="22">
        <v>4</v>
      </c>
      <c r="BW82" s="20">
        <f t="shared" si="116"/>
        <v>5.666666666666667</v>
      </c>
      <c r="BX82" s="22">
        <v>6</v>
      </c>
      <c r="BY82" s="22">
        <v>5</v>
      </c>
      <c r="BZ82" s="22">
        <v>6</v>
      </c>
      <c r="CA82" s="22" t="s">
        <v>78</v>
      </c>
      <c r="CB82" s="33" t="s">
        <v>78</v>
      </c>
      <c r="CC82" s="31">
        <v>5</v>
      </c>
      <c r="CD82" s="31">
        <f t="shared" si="117"/>
        <v>4.6333333333333337</v>
      </c>
      <c r="CE82" s="4">
        <f t="shared" si="118"/>
        <v>-0.36666666666666625</v>
      </c>
      <c r="CF82" s="6" t="str">
        <f t="shared" si="119"/>
        <v>â</v>
      </c>
      <c r="CG82" s="31">
        <v>3.8928571428571432</v>
      </c>
      <c r="CH82" s="31">
        <f t="shared" si="120"/>
        <v>4.1071428571428568</v>
      </c>
      <c r="CI82" s="10">
        <f t="shared" si="121"/>
        <v>0.21428571428571352</v>
      </c>
      <c r="CJ82" s="11" t="str">
        <f t="shared" si="122"/>
        <v>â</v>
      </c>
      <c r="CK82" s="22" t="s">
        <v>78</v>
      </c>
      <c r="CL82" s="33" t="s">
        <v>78</v>
      </c>
      <c r="CM82" s="23">
        <v>5</v>
      </c>
      <c r="CN82" s="22">
        <v>3</v>
      </c>
      <c r="CO82" s="22">
        <v>7</v>
      </c>
      <c r="CP82" s="22">
        <v>7</v>
      </c>
      <c r="CQ82" s="22">
        <v>5</v>
      </c>
      <c r="CR82" s="22">
        <v>4</v>
      </c>
      <c r="CS82" s="24">
        <f t="shared" si="123"/>
        <v>5</v>
      </c>
      <c r="CT82" s="5">
        <f t="shared" si="124"/>
        <v>1</v>
      </c>
      <c r="CU82" s="4" t="str">
        <f t="shared" si="125"/>
        <v>Aut.</v>
      </c>
      <c r="CV82" s="22" t="s">
        <v>78</v>
      </c>
      <c r="CW82" s="33" t="s">
        <v>78</v>
      </c>
      <c r="CX82" s="1">
        <f t="shared" si="126"/>
        <v>4.37</v>
      </c>
      <c r="CY82" s="34">
        <f t="shared" si="127"/>
        <v>4</v>
      </c>
      <c r="CZ82" s="35" t="str">
        <f t="shared" si="128"/>
        <v>Very limited</v>
      </c>
      <c r="DA82" s="4">
        <f t="shared" si="129"/>
        <v>4.63</v>
      </c>
      <c r="DB82" s="34">
        <f t="shared" si="130"/>
        <v>4</v>
      </c>
      <c r="DC82" s="35" t="str">
        <f t="shared" si="131"/>
        <v>Moderate autocracies</v>
      </c>
      <c r="DD82" s="10">
        <f t="shared" si="132"/>
        <v>4.1100000000000003</v>
      </c>
      <c r="DE82" s="34">
        <f t="shared" si="133"/>
        <v>4</v>
      </c>
      <c r="DF82" s="35" t="str">
        <f t="shared" si="134"/>
        <v>Poorly functioning</v>
      </c>
      <c r="DG82" s="15">
        <f t="shared" si="135"/>
        <v>3.98</v>
      </c>
      <c r="DH82" s="34">
        <f t="shared" si="136"/>
        <v>4</v>
      </c>
      <c r="DI82" s="35" t="str">
        <f t="shared" si="137"/>
        <v>Weak</v>
      </c>
      <c r="DJ82" s="20">
        <f t="shared" si="138"/>
        <v>7.7</v>
      </c>
      <c r="DK82" s="34">
        <f t="shared" si="139"/>
        <v>2</v>
      </c>
      <c r="DL82" s="35" t="str">
        <f t="shared" si="140"/>
        <v>Substantial</v>
      </c>
    </row>
    <row r="83" spans="1:116">
      <c r="A83" s="27" t="s">
        <v>181</v>
      </c>
      <c r="B83" s="28">
        <v>2</v>
      </c>
      <c r="C83" s="2">
        <f>IF(D83="-","?",RANK(D83,D2:D130,0))</f>
        <v>67</v>
      </c>
      <c r="D83" s="1">
        <f t="shared" si="94"/>
        <v>5.57</v>
      </c>
      <c r="E83" s="4">
        <f t="shared" si="95"/>
        <v>5.6</v>
      </c>
      <c r="F83" s="8">
        <f t="shared" si="96"/>
        <v>7.5</v>
      </c>
      <c r="G83" s="22">
        <v>7</v>
      </c>
      <c r="H83" s="22">
        <v>8</v>
      </c>
      <c r="I83" s="22">
        <v>9</v>
      </c>
      <c r="J83" s="22">
        <v>6</v>
      </c>
      <c r="K83" s="8">
        <f t="shared" si="97"/>
        <v>7</v>
      </c>
      <c r="L83" s="22">
        <v>6</v>
      </c>
      <c r="M83" s="22">
        <v>8</v>
      </c>
      <c r="N83" s="22">
        <v>7</v>
      </c>
      <c r="O83" s="22">
        <v>7</v>
      </c>
      <c r="P83" s="8">
        <f t="shared" si="98"/>
        <v>4</v>
      </c>
      <c r="Q83" s="22">
        <v>4</v>
      </c>
      <c r="R83" s="22">
        <v>3</v>
      </c>
      <c r="S83" s="22">
        <v>3</v>
      </c>
      <c r="T83" s="22">
        <v>6</v>
      </c>
      <c r="U83" s="8">
        <f t="shared" si="99"/>
        <v>4</v>
      </c>
      <c r="V83" s="22">
        <v>4</v>
      </c>
      <c r="W83" s="22">
        <v>4</v>
      </c>
      <c r="X83" s="8">
        <f t="shared" si="100"/>
        <v>5.5</v>
      </c>
      <c r="Y83" s="22">
        <v>5</v>
      </c>
      <c r="Z83" s="22">
        <v>6</v>
      </c>
      <c r="AA83" s="22">
        <v>6</v>
      </c>
      <c r="AB83" s="22">
        <v>5</v>
      </c>
      <c r="AC83" s="10">
        <f t="shared" si="101"/>
        <v>5.5357142857142856</v>
      </c>
      <c r="AD83" s="13">
        <f t="shared" si="102"/>
        <v>3</v>
      </c>
      <c r="AE83" s="22">
        <v>3</v>
      </c>
      <c r="AF83" s="13">
        <f t="shared" si="103"/>
        <v>6.25</v>
      </c>
      <c r="AG83" s="22">
        <v>5</v>
      </c>
      <c r="AH83" s="22">
        <v>5</v>
      </c>
      <c r="AI83" s="22">
        <v>9</v>
      </c>
      <c r="AJ83" s="22">
        <v>6</v>
      </c>
      <c r="AK83" s="13">
        <f t="shared" si="104"/>
        <v>7.5</v>
      </c>
      <c r="AL83" s="22">
        <v>8</v>
      </c>
      <c r="AM83" s="22">
        <v>7</v>
      </c>
      <c r="AN83" s="13">
        <f t="shared" si="105"/>
        <v>6.5</v>
      </c>
      <c r="AO83" s="22">
        <v>6</v>
      </c>
      <c r="AP83" s="22">
        <v>7</v>
      </c>
      <c r="AQ83" s="13">
        <f t="shared" si="106"/>
        <v>4.5</v>
      </c>
      <c r="AR83" s="22">
        <v>5</v>
      </c>
      <c r="AS83" s="22">
        <v>4</v>
      </c>
      <c r="AT83" s="13">
        <f t="shared" si="107"/>
        <v>6</v>
      </c>
      <c r="AU83" s="22">
        <v>6</v>
      </c>
      <c r="AV83" s="13">
        <f t="shared" si="108"/>
        <v>5</v>
      </c>
      <c r="AW83" s="22">
        <v>5</v>
      </c>
      <c r="AX83" s="22">
        <v>5</v>
      </c>
      <c r="AY83" s="16">
        <f>IF(AZ83="-","?",RANK(AZ83,AZ2:AZ130,0))</f>
        <v>69</v>
      </c>
      <c r="AZ83" s="15">
        <f t="shared" si="109"/>
        <v>4.84</v>
      </c>
      <c r="BA83" s="20">
        <f t="shared" si="110"/>
        <v>5.875</v>
      </c>
      <c r="BB83" s="22">
        <v>6</v>
      </c>
      <c r="BC83" s="22">
        <v>5</v>
      </c>
      <c r="BD83" s="22">
        <v>4</v>
      </c>
      <c r="BE83" s="22">
        <v>8</v>
      </c>
      <c r="BF83" s="22">
        <v>7</v>
      </c>
      <c r="BG83" s="25">
        <f t="shared" si="111"/>
        <v>5.25</v>
      </c>
      <c r="BH83" s="18">
        <f t="shared" si="112"/>
        <v>5.3333333333333339</v>
      </c>
      <c r="BI83" s="20">
        <f t="shared" si="113"/>
        <v>5.666666666666667</v>
      </c>
      <c r="BJ83" s="22">
        <v>6</v>
      </c>
      <c r="BK83" s="22">
        <v>7</v>
      </c>
      <c r="BL83" s="22">
        <v>4</v>
      </c>
      <c r="BM83" s="20">
        <f t="shared" si="114"/>
        <v>5</v>
      </c>
      <c r="BN83" s="22">
        <v>4</v>
      </c>
      <c r="BO83" s="22">
        <v>7</v>
      </c>
      <c r="BP83" s="22">
        <v>4</v>
      </c>
      <c r="BQ83" s="20">
        <f t="shared" si="115"/>
        <v>5</v>
      </c>
      <c r="BR83" s="22">
        <v>6</v>
      </c>
      <c r="BS83" s="22">
        <v>5</v>
      </c>
      <c r="BT83" s="22">
        <v>5</v>
      </c>
      <c r="BU83" s="22">
        <v>4</v>
      </c>
      <c r="BV83" s="22">
        <v>5</v>
      </c>
      <c r="BW83" s="20">
        <f t="shared" si="116"/>
        <v>5.666666666666667</v>
      </c>
      <c r="BX83" s="22">
        <v>5</v>
      </c>
      <c r="BY83" s="22">
        <v>5</v>
      </c>
      <c r="BZ83" s="22">
        <v>7</v>
      </c>
      <c r="CA83" s="22" t="s">
        <v>78</v>
      </c>
      <c r="CB83" s="33" t="s">
        <v>78</v>
      </c>
      <c r="CC83" s="31">
        <v>5.75</v>
      </c>
      <c r="CD83" s="31">
        <f t="shared" si="117"/>
        <v>5.6</v>
      </c>
      <c r="CE83" s="4">
        <f t="shared" si="118"/>
        <v>-0.15000000000000036</v>
      </c>
      <c r="CF83" s="6" t="str">
        <f t="shared" si="119"/>
        <v>â</v>
      </c>
      <c r="CG83" s="31">
        <v>5.4285714285714279</v>
      </c>
      <c r="CH83" s="31">
        <f t="shared" si="120"/>
        <v>5.5357142857142856</v>
      </c>
      <c r="CI83" s="10">
        <f t="shared" si="121"/>
        <v>0.10714285714285765</v>
      </c>
      <c r="CJ83" s="11" t="str">
        <f t="shared" si="122"/>
        <v>â</v>
      </c>
      <c r="CK83" s="22" t="s">
        <v>78</v>
      </c>
      <c r="CL83" s="33" t="s">
        <v>78</v>
      </c>
      <c r="CM83" s="22">
        <v>6</v>
      </c>
      <c r="CN83" s="22">
        <v>8</v>
      </c>
      <c r="CO83" s="22">
        <v>7</v>
      </c>
      <c r="CP83" s="22">
        <v>7</v>
      </c>
      <c r="CQ83" s="22">
        <v>4</v>
      </c>
      <c r="CR83" s="22">
        <v>6</v>
      </c>
      <c r="CS83" s="24">
        <f t="shared" si="123"/>
        <v>6.5</v>
      </c>
      <c r="CT83" s="5">
        <f t="shared" si="124"/>
        <v>0</v>
      </c>
      <c r="CU83" s="4" t="str">
        <f t="shared" si="125"/>
        <v>Dem.</v>
      </c>
      <c r="CV83" s="22" t="s">
        <v>78</v>
      </c>
      <c r="CW83" s="33" t="s">
        <v>78</v>
      </c>
      <c r="CX83" s="1">
        <f t="shared" si="126"/>
        <v>5.57</v>
      </c>
      <c r="CY83" s="34">
        <f t="shared" si="127"/>
        <v>3</v>
      </c>
      <c r="CZ83" s="35" t="str">
        <f t="shared" si="128"/>
        <v>Limited</v>
      </c>
      <c r="DA83" s="4">
        <f t="shared" si="129"/>
        <v>5.6</v>
      </c>
      <c r="DB83" s="34">
        <f t="shared" si="130"/>
        <v>3</v>
      </c>
      <c r="DC83" s="35" t="str">
        <f t="shared" si="131"/>
        <v>Highly defective democracies</v>
      </c>
      <c r="DD83" s="10">
        <f t="shared" si="132"/>
        <v>5.54</v>
      </c>
      <c r="DE83" s="34">
        <f t="shared" si="133"/>
        <v>3</v>
      </c>
      <c r="DF83" s="35" t="str">
        <f t="shared" si="134"/>
        <v>Functional flaws</v>
      </c>
      <c r="DG83" s="15">
        <f t="shared" si="135"/>
        <v>4.84</v>
      </c>
      <c r="DH83" s="34">
        <f t="shared" si="136"/>
        <v>3</v>
      </c>
      <c r="DI83" s="35" t="str">
        <f t="shared" si="137"/>
        <v>Moderate</v>
      </c>
      <c r="DJ83" s="20">
        <f t="shared" si="138"/>
        <v>5.9</v>
      </c>
      <c r="DK83" s="34">
        <f t="shared" si="139"/>
        <v>3</v>
      </c>
      <c r="DL83" s="35" t="str">
        <f t="shared" si="140"/>
        <v>Moderate</v>
      </c>
    </row>
    <row r="84" spans="1:116">
      <c r="A84" s="27" t="s">
        <v>182</v>
      </c>
      <c r="B84" s="28">
        <v>3</v>
      </c>
      <c r="C84" s="2">
        <f>IF(D84="-","?",RANK(D84,D2:D130,0))</f>
        <v>76</v>
      </c>
      <c r="D84" s="1">
        <f t="shared" si="94"/>
        <v>5.32</v>
      </c>
      <c r="E84" s="4">
        <f t="shared" si="95"/>
        <v>6.6</v>
      </c>
      <c r="F84" s="8">
        <f t="shared" si="96"/>
        <v>5.5</v>
      </c>
      <c r="G84" s="22">
        <v>6</v>
      </c>
      <c r="H84" s="22">
        <v>8</v>
      </c>
      <c r="I84" s="22">
        <v>5</v>
      </c>
      <c r="J84" s="22">
        <v>3</v>
      </c>
      <c r="K84" s="8">
        <f t="shared" si="97"/>
        <v>8.5</v>
      </c>
      <c r="L84" s="22">
        <v>9</v>
      </c>
      <c r="M84" s="22">
        <v>7</v>
      </c>
      <c r="N84" s="22">
        <v>9</v>
      </c>
      <c r="O84" s="22">
        <v>9</v>
      </c>
      <c r="P84" s="8">
        <f t="shared" si="98"/>
        <v>6</v>
      </c>
      <c r="Q84" s="22">
        <v>8</v>
      </c>
      <c r="R84" s="22">
        <v>5</v>
      </c>
      <c r="S84" s="22">
        <v>5</v>
      </c>
      <c r="T84" s="22">
        <v>6</v>
      </c>
      <c r="U84" s="8">
        <f t="shared" si="99"/>
        <v>7</v>
      </c>
      <c r="V84" s="22">
        <v>7</v>
      </c>
      <c r="W84" s="22">
        <v>7</v>
      </c>
      <c r="X84" s="8">
        <f t="shared" si="100"/>
        <v>6</v>
      </c>
      <c r="Y84" s="22">
        <v>7</v>
      </c>
      <c r="Z84" s="22">
        <v>5</v>
      </c>
      <c r="AA84" s="22" t="s">
        <v>100</v>
      </c>
      <c r="AB84" s="22">
        <v>6</v>
      </c>
      <c r="AC84" s="10">
        <f t="shared" si="101"/>
        <v>4.0357142857142856</v>
      </c>
      <c r="AD84" s="13">
        <f t="shared" si="102"/>
        <v>1</v>
      </c>
      <c r="AE84" s="22">
        <v>1</v>
      </c>
      <c r="AF84" s="13">
        <f t="shared" si="103"/>
        <v>5.25</v>
      </c>
      <c r="AG84" s="22">
        <v>4</v>
      </c>
      <c r="AH84" s="22">
        <v>6</v>
      </c>
      <c r="AI84" s="22">
        <v>6</v>
      </c>
      <c r="AJ84" s="22">
        <v>5</v>
      </c>
      <c r="AK84" s="13">
        <f t="shared" si="104"/>
        <v>7</v>
      </c>
      <c r="AL84" s="22">
        <v>8</v>
      </c>
      <c r="AM84" s="22">
        <v>6</v>
      </c>
      <c r="AN84" s="13">
        <f t="shared" si="105"/>
        <v>4.5</v>
      </c>
      <c r="AO84" s="22">
        <v>4</v>
      </c>
      <c r="AP84" s="22">
        <v>5</v>
      </c>
      <c r="AQ84" s="13">
        <f t="shared" si="106"/>
        <v>3</v>
      </c>
      <c r="AR84" s="22">
        <v>3</v>
      </c>
      <c r="AS84" s="22">
        <v>3</v>
      </c>
      <c r="AT84" s="13">
        <f t="shared" si="107"/>
        <v>5</v>
      </c>
      <c r="AU84" s="22">
        <v>5</v>
      </c>
      <c r="AV84" s="13">
        <f t="shared" si="108"/>
        <v>2.5</v>
      </c>
      <c r="AW84" s="22">
        <v>3</v>
      </c>
      <c r="AX84" s="22">
        <v>2</v>
      </c>
      <c r="AY84" s="16">
        <f>IF(AZ84="-","?",RANK(AZ84,AZ2:AZ130,0))</f>
        <v>30</v>
      </c>
      <c r="AZ84" s="15">
        <f t="shared" si="109"/>
        <v>6.11</v>
      </c>
      <c r="BA84" s="20">
        <f t="shared" si="110"/>
        <v>7.708333333333333</v>
      </c>
      <c r="BB84" s="22">
        <v>9</v>
      </c>
      <c r="BC84" s="22">
        <v>7</v>
      </c>
      <c r="BD84" s="22">
        <v>5</v>
      </c>
      <c r="BE84" s="22">
        <v>10</v>
      </c>
      <c r="BF84" s="22">
        <v>10</v>
      </c>
      <c r="BG84" s="25">
        <f t="shared" si="111"/>
        <v>5.25</v>
      </c>
      <c r="BH84" s="18">
        <f t="shared" si="112"/>
        <v>6.4333333333333336</v>
      </c>
      <c r="BI84" s="20">
        <f t="shared" si="113"/>
        <v>5.333333333333333</v>
      </c>
      <c r="BJ84" s="22">
        <v>5</v>
      </c>
      <c r="BK84" s="22">
        <v>6</v>
      </c>
      <c r="BL84" s="22">
        <v>5</v>
      </c>
      <c r="BM84" s="20">
        <f t="shared" si="114"/>
        <v>5.333333333333333</v>
      </c>
      <c r="BN84" s="22">
        <v>4</v>
      </c>
      <c r="BO84" s="22">
        <v>7</v>
      </c>
      <c r="BP84" s="22">
        <v>5</v>
      </c>
      <c r="BQ84" s="20">
        <f t="shared" si="115"/>
        <v>6.4</v>
      </c>
      <c r="BR84" s="22">
        <v>7</v>
      </c>
      <c r="BS84" s="22">
        <v>7</v>
      </c>
      <c r="BT84" s="22">
        <v>7</v>
      </c>
      <c r="BU84" s="22">
        <v>6</v>
      </c>
      <c r="BV84" s="22">
        <v>5</v>
      </c>
      <c r="BW84" s="20">
        <f t="shared" si="116"/>
        <v>8.6666666666666661</v>
      </c>
      <c r="BX84" s="22">
        <v>8</v>
      </c>
      <c r="BY84" s="22">
        <v>9</v>
      </c>
      <c r="BZ84" s="22">
        <v>9</v>
      </c>
      <c r="CA84" s="22" t="s">
        <v>78</v>
      </c>
      <c r="CB84" s="33" t="s">
        <v>78</v>
      </c>
      <c r="CC84" s="31">
        <v>6.6499999999999995</v>
      </c>
      <c r="CD84" s="31">
        <f t="shared" si="117"/>
        <v>6.6</v>
      </c>
      <c r="CE84" s="4">
        <f t="shared" si="118"/>
        <v>-4.9999999999999822E-2</v>
      </c>
      <c r="CF84" s="6" t="str">
        <f t="shared" si="119"/>
        <v>â</v>
      </c>
      <c r="CG84" s="31">
        <v>4.25</v>
      </c>
      <c r="CH84" s="31">
        <f t="shared" si="120"/>
        <v>4.0357142857142856</v>
      </c>
      <c r="CI84" s="10">
        <f t="shared" si="121"/>
        <v>-0.21428571428571441</v>
      </c>
      <c r="CJ84" s="11" t="str">
        <f t="shared" si="122"/>
        <v>â</v>
      </c>
      <c r="CK84" s="22" t="s">
        <v>78</v>
      </c>
      <c r="CL84" s="33" t="s">
        <v>78</v>
      </c>
      <c r="CM84" s="22">
        <v>9</v>
      </c>
      <c r="CN84" s="22">
        <v>7</v>
      </c>
      <c r="CO84" s="22">
        <v>9</v>
      </c>
      <c r="CP84" s="22">
        <v>9</v>
      </c>
      <c r="CQ84" s="22">
        <v>8</v>
      </c>
      <c r="CR84" s="22">
        <v>6</v>
      </c>
      <c r="CS84" s="24">
        <f t="shared" si="123"/>
        <v>4.5</v>
      </c>
      <c r="CT84" s="5">
        <f t="shared" si="124"/>
        <v>0</v>
      </c>
      <c r="CU84" s="4" t="str">
        <f t="shared" si="125"/>
        <v>Dem.</v>
      </c>
      <c r="CV84" s="22" t="s">
        <v>78</v>
      </c>
      <c r="CW84" s="33" t="s">
        <v>78</v>
      </c>
      <c r="CX84" s="1">
        <f t="shared" si="126"/>
        <v>5.32</v>
      </c>
      <c r="CY84" s="34">
        <f t="shared" si="127"/>
        <v>4</v>
      </c>
      <c r="CZ84" s="35" t="str">
        <f t="shared" si="128"/>
        <v>Very limited</v>
      </c>
      <c r="DA84" s="4">
        <f t="shared" si="129"/>
        <v>6.6</v>
      </c>
      <c r="DB84" s="34">
        <f t="shared" si="130"/>
        <v>2</v>
      </c>
      <c r="DC84" s="35" t="str">
        <f t="shared" si="131"/>
        <v>Defective democracies</v>
      </c>
      <c r="DD84" s="10">
        <f t="shared" si="132"/>
        <v>4.04</v>
      </c>
      <c r="DE84" s="34">
        <f t="shared" si="133"/>
        <v>4</v>
      </c>
      <c r="DF84" s="35" t="str">
        <f t="shared" si="134"/>
        <v>Poorly functioning</v>
      </c>
      <c r="DG84" s="15">
        <f t="shared" si="135"/>
        <v>6.11</v>
      </c>
      <c r="DH84" s="34">
        <f t="shared" si="136"/>
        <v>2</v>
      </c>
      <c r="DI84" s="35" t="str">
        <f t="shared" si="137"/>
        <v>Good</v>
      </c>
      <c r="DJ84" s="20">
        <f t="shared" si="138"/>
        <v>7.7</v>
      </c>
      <c r="DK84" s="34">
        <f t="shared" si="139"/>
        <v>2</v>
      </c>
      <c r="DL84" s="35" t="str">
        <f t="shared" si="140"/>
        <v>Substantial</v>
      </c>
    </row>
    <row r="85" spans="1:116">
      <c r="A85" s="27" t="s">
        <v>183</v>
      </c>
      <c r="B85" s="28">
        <v>3</v>
      </c>
      <c r="C85" s="2">
        <f>IF(D85="-","?",RANK(D85,D2:D130,0))</f>
        <v>85</v>
      </c>
      <c r="D85" s="1">
        <f t="shared" si="94"/>
        <v>4.99</v>
      </c>
      <c r="E85" s="4">
        <f t="shared" si="95"/>
        <v>5.4</v>
      </c>
      <c r="F85" s="8">
        <f t="shared" si="96"/>
        <v>5.25</v>
      </c>
      <c r="G85" s="22">
        <v>4</v>
      </c>
      <c r="H85" s="22">
        <v>8</v>
      </c>
      <c r="I85" s="22">
        <v>4</v>
      </c>
      <c r="J85" s="22">
        <v>5</v>
      </c>
      <c r="K85" s="8">
        <f t="shared" si="97"/>
        <v>7</v>
      </c>
      <c r="L85" s="22">
        <v>7</v>
      </c>
      <c r="M85" s="22">
        <v>6</v>
      </c>
      <c r="N85" s="22">
        <v>8</v>
      </c>
      <c r="O85" s="22">
        <v>7</v>
      </c>
      <c r="P85" s="8">
        <f t="shared" si="98"/>
        <v>5.75</v>
      </c>
      <c r="Q85" s="22">
        <v>7</v>
      </c>
      <c r="R85" s="22">
        <v>7</v>
      </c>
      <c r="S85" s="22">
        <v>5</v>
      </c>
      <c r="T85" s="22">
        <v>4</v>
      </c>
      <c r="U85" s="8">
        <f t="shared" si="99"/>
        <v>5</v>
      </c>
      <c r="V85" s="22">
        <v>5</v>
      </c>
      <c r="W85" s="22">
        <v>5</v>
      </c>
      <c r="X85" s="8">
        <f t="shared" si="100"/>
        <v>4</v>
      </c>
      <c r="Y85" s="22">
        <v>4</v>
      </c>
      <c r="Z85" s="22">
        <v>4</v>
      </c>
      <c r="AA85" s="22" t="s">
        <v>100</v>
      </c>
      <c r="AB85" s="22">
        <v>4</v>
      </c>
      <c r="AC85" s="10">
        <f t="shared" si="101"/>
        <v>4.5714285714285712</v>
      </c>
      <c r="AD85" s="13">
        <f t="shared" si="102"/>
        <v>2</v>
      </c>
      <c r="AE85" s="22">
        <v>2</v>
      </c>
      <c r="AF85" s="13">
        <f t="shared" si="103"/>
        <v>5.5</v>
      </c>
      <c r="AG85" s="22">
        <v>5</v>
      </c>
      <c r="AH85" s="22">
        <v>3</v>
      </c>
      <c r="AI85" s="22">
        <v>7</v>
      </c>
      <c r="AJ85" s="22">
        <v>7</v>
      </c>
      <c r="AK85" s="13">
        <f t="shared" si="104"/>
        <v>6.5</v>
      </c>
      <c r="AL85" s="22">
        <v>5</v>
      </c>
      <c r="AM85" s="22">
        <v>8</v>
      </c>
      <c r="AN85" s="13">
        <f t="shared" si="105"/>
        <v>5</v>
      </c>
      <c r="AO85" s="22">
        <v>5</v>
      </c>
      <c r="AP85" s="22">
        <v>5</v>
      </c>
      <c r="AQ85" s="13">
        <f t="shared" si="106"/>
        <v>4</v>
      </c>
      <c r="AR85" s="22">
        <v>4</v>
      </c>
      <c r="AS85" s="22">
        <v>4</v>
      </c>
      <c r="AT85" s="13">
        <f t="shared" si="107"/>
        <v>6</v>
      </c>
      <c r="AU85" s="22">
        <v>6</v>
      </c>
      <c r="AV85" s="13">
        <f t="shared" si="108"/>
        <v>3</v>
      </c>
      <c r="AW85" s="22">
        <v>3</v>
      </c>
      <c r="AX85" s="22">
        <v>3</v>
      </c>
      <c r="AY85" s="16">
        <f>IF(AZ85="-","?",RANK(AZ85,AZ2:AZ130,0))</f>
        <v>64</v>
      </c>
      <c r="AZ85" s="15">
        <f t="shared" si="109"/>
        <v>4.9800000000000004</v>
      </c>
      <c r="BA85" s="20">
        <f t="shared" si="110"/>
        <v>7.416666666666667</v>
      </c>
      <c r="BB85" s="22">
        <v>8</v>
      </c>
      <c r="BC85" s="22">
        <v>5</v>
      </c>
      <c r="BD85" s="22">
        <v>8</v>
      </c>
      <c r="BE85" s="22">
        <v>9</v>
      </c>
      <c r="BF85" s="22">
        <v>9</v>
      </c>
      <c r="BG85" s="25">
        <f t="shared" si="111"/>
        <v>5.5</v>
      </c>
      <c r="BH85" s="18">
        <f t="shared" si="112"/>
        <v>5.2833333333333332</v>
      </c>
      <c r="BI85" s="20">
        <f t="shared" si="113"/>
        <v>4</v>
      </c>
      <c r="BJ85" s="22">
        <v>4</v>
      </c>
      <c r="BK85" s="22">
        <v>4</v>
      </c>
      <c r="BL85" s="22">
        <v>4</v>
      </c>
      <c r="BM85" s="20">
        <f t="shared" si="114"/>
        <v>4.333333333333333</v>
      </c>
      <c r="BN85" s="22">
        <v>4</v>
      </c>
      <c r="BO85" s="22">
        <v>5</v>
      </c>
      <c r="BP85" s="22">
        <v>4</v>
      </c>
      <c r="BQ85" s="20">
        <f t="shared" si="115"/>
        <v>4.8</v>
      </c>
      <c r="BR85" s="22">
        <v>6</v>
      </c>
      <c r="BS85" s="22">
        <v>6</v>
      </c>
      <c r="BT85" s="22">
        <v>3</v>
      </c>
      <c r="BU85" s="22">
        <v>4</v>
      </c>
      <c r="BV85" s="22">
        <v>5</v>
      </c>
      <c r="BW85" s="20">
        <f t="shared" si="116"/>
        <v>8</v>
      </c>
      <c r="BX85" s="22">
        <v>8</v>
      </c>
      <c r="BY85" s="22">
        <v>8</v>
      </c>
      <c r="BZ85" s="22">
        <v>8</v>
      </c>
      <c r="CA85" s="22" t="s">
        <v>78</v>
      </c>
      <c r="CB85" s="33" t="s">
        <v>78</v>
      </c>
      <c r="CC85" s="31">
        <v>4.8</v>
      </c>
      <c r="CD85" s="31">
        <f t="shared" si="117"/>
        <v>5.4</v>
      </c>
      <c r="CE85" s="4">
        <f t="shared" si="118"/>
        <v>0.60000000000000053</v>
      </c>
      <c r="CF85" s="6" t="str">
        <f t="shared" si="119"/>
        <v>æ</v>
      </c>
      <c r="CG85" s="31">
        <v>4.4642857142857144</v>
      </c>
      <c r="CH85" s="31">
        <f t="shared" si="120"/>
        <v>4.5714285714285712</v>
      </c>
      <c r="CI85" s="10">
        <f t="shared" si="121"/>
        <v>0.10714285714285676</v>
      </c>
      <c r="CJ85" s="11" t="str">
        <f t="shared" si="122"/>
        <v>â</v>
      </c>
      <c r="CK85" s="22" t="s">
        <v>78</v>
      </c>
      <c r="CL85" s="33" t="s">
        <v>78</v>
      </c>
      <c r="CM85" s="22">
        <v>7</v>
      </c>
      <c r="CN85" s="22">
        <v>6</v>
      </c>
      <c r="CO85" s="22">
        <v>8</v>
      </c>
      <c r="CP85" s="22">
        <v>7</v>
      </c>
      <c r="CQ85" s="22">
        <v>7</v>
      </c>
      <c r="CR85" s="22">
        <v>4</v>
      </c>
      <c r="CS85" s="24">
        <f t="shared" si="123"/>
        <v>4.5</v>
      </c>
      <c r="CT85" s="5">
        <f t="shared" si="124"/>
        <v>0</v>
      </c>
      <c r="CU85" s="4" t="str">
        <f t="shared" si="125"/>
        <v>Dem.</v>
      </c>
      <c r="CV85" s="22" t="s">
        <v>78</v>
      </c>
      <c r="CW85" s="33" t="s">
        <v>78</v>
      </c>
      <c r="CX85" s="1">
        <f t="shared" si="126"/>
        <v>4.99</v>
      </c>
      <c r="CY85" s="34">
        <f t="shared" si="127"/>
        <v>4</v>
      </c>
      <c r="CZ85" s="35" t="str">
        <f t="shared" si="128"/>
        <v>Very limited</v>
      </c>
      <c r="DA85" s="4">
        <f t="shared" si="129"/>
        <v>5.4</v>
      </c>
      <c r="DB85" s="34">
        <f t="shared" si="130"/>
        <v>3</v>
      </c>
      <c r="DC85" s="35" t="str">
        <f t="shared" si="131"/>
        <v>Highly defective democracies</v>
      </c>
      <c r="DD85" s="10">
        <f t="shared" si="132"/>
        <v>4.57</v>
      </c>
      <c r="DE85" s="34">
        <f t="shared" si="133"/>
        <v>4</v>
      </c>
      <c r="DF85" s="35" t="str">
        <f t="shared" si="134"/>
        <v>Poorly functioning</v>
      </c>
      <c r="DG85" s="15">
        <f t="shared" si="135"/>
        <v>4.9800000000000004</v>
      </c>
      <c r="DH85" s="34">
        <f t="shared" si="136"/>
        <v>3</v>
      </c>
      <c r="DI85" s="35" t="str">
        <f t="shared" si="137"/>
        <v>Moderate</v>
      </c>
      <c r="DJ85" s="20">
        <f t="shared" si="138"/>
        <v>7.4</v>
      </c>
      <c r="DK85" s="34">
        <f t="shared" si="139"/>
        <v>2</v>
      </c>
      <c r="DL85" s="35" t="str">
        <f t="shared" si="140"/>
        <v>Substantial</v>
      </c>
    </row>
    <row r="86" spans="1:116">
      <c r="A86" s="27" t="s">
        <v>184</v>
      </c>
      <c r="B86" s="28">
        <v>7</v>
      </c>
      <c r="C86" s="2">
        <f>IF(D86="-","?",RANK(D86,D2:D130,0))</f>
        <v>127</v>
      </c>
      <c r="D86" s="1">
        <f t="shared" si="94"/>
        <v>1.98</v>
      </c>
      <c r="E86" s="4">
        <f t="shared" si="95"/>
        <v>2.6</v>
      </c>
      <c r="F86" s="8">
        <f t="shared" si="96"/>
        <v>9</v>
      </c>
      <c r="G86" s="22">
        <v>10</v>
      </c>
      <c r="H86" s="22">
        <v>10</v>
      </c>
      <c r="I86" s="22">
        <v>10</v>
      </c>
      <c r="J86" s="22">
        <v>6</v>
      </c>
      <c r="K86" s="8">
        <f t="shared" si="97"/>
        <v>1</v>
      </c>
      <c r="L86" s="22">
        <v>1</v>
      </c>
      <c r="M86" s="22">
        <v>1</v>
      </c>
      <c r="N86" s="22">
        <v>1</v>
      </c>
      <c r="O86" s="22">
        <v>1</v>
      </c>
      <c r="P86" s="8">
        <f t="shared" si="98"/>
        <v>1</v>
      </c>
      <c r="Q86" s="22">
        <v>1</v>
      </c>
      <c r="R86" s="22">
        <v>1</v>
      </c>
      <c r="S86" s="22">
        <v>1</v>
      </c>
      <c r="T86" s="22">
        <v>1</v>
      </c>
      <c r="U86" s="8">
        <f t="shared" si="99"/>
        <v>1</v>
      </c>
      <c r="V86" s="22">
        <v>1</v>
      </c>
      <c r="W86" s="22">
        <v>1</v>
      </c>
      <c r="X86" s="8">
        <f t="shared" si="100"/>
        <v>1</v>
      </c>
      <c r="Y86" s="22">
        <v>1</v>
      </c>
      <c r="Z86" s="22">
        <v>1</v>
      </c>
      <c r="AA86" s="22" t="s">
        <v>100</v>
      </c>
      <c r="AB86" s="22">
        <v>1</v>
      </c>
      <c r="AC86" s="10">
        <f t="shared" si="101"/>
        <v>1.3571428571428572</v>
      </c>
      <c r="AD86" s="13">
        <f t="shared" si="102"/>
        <v>2</v>
      </c>
      <c r="AE86" s="22">
        <v>2</v>
      </c>
      <c r="AF86" s="13">
        <f t="shared" si="103"/>
        <v>1</v>
      </c>
      <c r="AG86" s="22">
        <v>1</v>
      </c>
      <c r="AH86" s="22">
        <v>1</v>
      </c>
      <c r="AI86" s="22">
        <v>1</v>
      </c>
      <c r="AJ86" s="22">
        <v>1</v>
      </c>
      <c r="AK86" s="13">
        <f t="shared" si="104"/>
        <v>1</v>
      </c>
      <c r="AL86" s="22">
        <v>1</v>
      </c>
      <c r="AM86" s="22">
        <v>1</v>
      </c>
      <c r="AN86" s="13">
        <f t="shared" si="105"/>
        <v>1</v>
      </c>
      <c r="AO86" s="22">
        <v>1</v>
      </c>
      <c r="AP86" s="22">
        <v>1</v>
      </c>
      <c r="AQ86" s="13">
        <f t="shared" si="106"/>
        <v>1.5</v>
      </c>
      <c r="AR86" s="22">
        <v>1</v>
      </c>
      <c r="AS86" s="22">
        <v>2</v>
      </c>
      <c r="AT86" s="13">
        <f t="shared" si="107"/>
        <v>1</v>
      </c>
      <c r="AU86" s="22">
        <v>1</v>
      </c>
      <c r="AV86" s="13">
        <f t="shared" si="108"/>
        <v>2</v>
      </c>
      <c r="AW86" s="22">
        <v>1</v>
      </c>
      <c r="AX86" s="22">
        <v>3</v>
      </c>
      <c r="AY86" s="16">
        <f>IF(AZ86="-","?",RANK(AZ86,AZ2:AZ130,0))</f>
        <v>127</v>
      </c>
      <c r="AZ86" s="15">
        <f t="shared" si="109"/>
        <v>1.38</v>
      </c>
      <c r="BA86" s="20">
        <f t="shared" si="110"/>
        <v>7.333333333333333</v>
      </c>
      <c r="BB86" s="22">
        <v>7</v>
      </c>
      <c r="BC86" s="22">
        <v>10</v>
      </c>
      <c r="BD86" s="22">
        <v>3</v>
      </c>
      <c r="BE86" s="22">
        <v>9</v>
      </c>
      <c r="BF86" s="22">
        <v>9</v>
      </c>
      <c r="BG86" s="25">
        <f t="shared" si="111"/>
        <v>6</v>
      </c>
      <c r="BH86" s="18">
        <f t="shared" si="112"/>
        <v>1.4666666666666668</v>
      </c>
      <c r="BI86" s="20">
        <f t="shared" si="113"/>
        <v>1.3333333333333333</v>
      </c>
      <c r="BJ86" s="22">
        <v>1</v>
      </c>
      <c r="BK86" s="22">
        <v>1</v>
      </c>
      <c r="BL86" s="22">
        <v>2</v>
      </c>
      <c r="BM86" s="20">
        <f t="shared" si="114"/>
        <v>2.3333333333333335</v>
      </c>
      <c r="BN86" s="22">
        <v>1</v>
      </c>
      <c r="BO86" s="22">
        <v>4</v>
      </c>
      <c r="BP86" s="22">
        <v>2</v>
      </c>
      <c r="BQ86" s="20">
        <f t="shared" si="115"/>
        <v>1.2</v>
      </c>
      <c r="BR86" s="22">
        <v>1</v>
      </c>
      <c r="BS86" s="22">
        <v>1</v>
      </c>
      <c r="BT86" s="22">
        <v>2</v>
      </c>
      <c r="BU86" s="22">
        <v>1</v>
      </c>
      <c r="BV86" s="22">
        <v>1</v>
      </c>
      <c r="BW86" s="20">
        <f t="shared" si="116"/>
        <v>1</v>
      </c>
      <c r="BX86" s="22">
        <v>1</v>
      </c>
      <c r="BY86" s="22">
        <v>1</v>
      </c>
      <c r="BZ86" s="22">
        <v>1</v>
      </c>
      <c r="CA86" s="22" t="s">
        <v>78</v>
      </c>
      <c r="CB86" s="33" t="s">
        <v>78</v>
      </c>
      <c r="CC86" s="31">
        <v>2.6000000000000005</v>
      </c>
      <c r="CD86" s="31">
        <f t="shared" si="117"/>
        <v>2.6</v>
      </c>
      <c r="CE86" s="4">
        <f t="shared" si="118"/>
        <v>-4.4408920985006262E-16</v>
      </c>
      <c r="CF86" s="6" t="str">
        <f t="shared" si="119"/>
        <v>â</v>
      </c>
      <c r="CG86" s="31">
        <v>1.3928571428571428</v>
      </c>
      <c r="CH86" s="31">
        <f t="shared" si="120"/>
        <v>1.3571428571428572</v>
      </c>
      <c r="CI86" s="10">
        <f t="shared" si="121"/>
        <v>-3.5714285714285587E-2</v>
      </c>
      <c r="CJ86" s="11" t="str">
        <f t="shared" si="122"/>
        <v>â</v>
      </c>
      <c r="CK86" s="22" t="s">
        <v>78</v>
      </c>
      <c r="CL86" s="33" t="s">
        <v>78</v>
      </c>
      <c r="CM86" s="23">
        <v>1</v>
      </c>
      <c r="CN86" s="23">
        <v>1</v>
      </c>
      <c r="CO86" s="23">
        <v>1</v>
      </c>
      <c r="CP86" s="23">
        <v>1</v>
      </c>
      <c r="CQ86" s="23">
        <v>1</v>
      </c>
      <c r="CR86" s="23">
        <v>1</v>
      </c>
      <c r="CS86" s="24">
        <f t="shared" si="123"/>
        <v>8</v>
      </c>
      <c r="CT86" s="5">
        <f t="shared" si="124"/>
        <v>6</v>
      </c>
      <c r="CU86" s="4" t="str">
        <f t="shared" si="125"/>
        <v>Aut.</v>
      </c>
      <c r="CV86" s="22" t="s">
        <v>78</v>
      </c>
      <c r="CW86" s="33" t="s">
        <v>78</v>
      </c>
      <c r="CX86" s="1">
        <f t="shared" si="126"/>
        <v>1.98</v>
      </c>
      <c r="CY86" s="34">
        <f t="shared" si="127"/>
        <v>5</v>
      </c>
      <c r="CZ86" s="35" t="str">
        <f t="shared" si="128"/>
        <v>Failed</v>
      </c>
      <c r="DA86" s="4">
        <f t="shared" si="129"/>
        <v>2.6</v>
      </c>
      <c r="DB86" s="34">
        <f t="shared" si="130"/>
        <v>5</v>
      </c>
      <c r="DC86" s="35" t="str">
        <f t="shared" si="131"/>
        <v>Hard-line autocracies</v>
      </c>
      <c r="DD86" s="10">
        <f t="shared" si="132"/>
        <v>1.36</v>
      </c>
      <c r="DE86" s="34">
        <f t="shared" si="133"/>
        <v>5</v>
      </c>
      <c r="DF86" s="35" t="str">
        <f t="shared" si="134"/>
        <v>Rudimentary</v>
      </c>
      <c r="DG86" s="15">
        <f t="shared" si="135"/>
        <v>1.38</v>
      </c>
      <c r="DH86" s="34">
        <f t="shared" si="136"/>
        <v>5</v>
      </c>
      <c r="DI86" s="35" t="str">
        <f t="shared" si="137"/>
        <v>Failed</v>
      </c>
      <c r="DJ86" s="20">
        <f t="shared" si="138"/>
        <v>7.3</v>
      </c>
      <c r="DK86" s="34">
        <f t="shared" si="139"/>
        <v>2</v>
      </c>
      <c r="DL86" s="35" t="str">
        <f t="shared" si="140"/>
        <v>Substantial</v>
      </c>
    </row>
    <row r="87" spans="1:116">
      <c r="A87" s="27" t="s">
        <v>185</v>
      </c>
      <c r="B87" s="28">
        <v>4</v>
      </c>
      <c r="C87" s="2">
        <f>IF(D87="-","?",RANK(D87,D2:D130,0))</f>
        <v>86</v>
      </c>
      <c r="D87" s="1">
        <f t="shared" si="94"/>
        <v>4.91</v>
      </c>
      <c r="E87" s="4">
        <f t="shared" si="95"/>
        <v>3.3166666666666664</v>
      </c>
      <c r="F87" s="8">
        <f t="shared" si="96"/>
        <v>7.75</v>
      </c>
      <c r="G87" s="22">
        <v>10</v>
      </c>
      <c r="H87" s="22">
        <v>8</v>
      </c>
      <c r="I87" s="22">
        <v>5</v>
      </c>
      <c r="J87" s="22">
        <v>8</v>
      </c>
      <c r="K87" s="8">
        <f t="shared" si="97"/>
        <v>2</v>
      </c>
      <c r="L87" s="22">
        <v>3</v>
      </c>
      <c r="M87" s="22">
        <v>1</v>
      </c>
      <c r="N87" s="22">
        <v>2</v>
      </c>
      <c r="O87" s="22">
        <v>2</v>
      </c>
      <c r="P87" s="8">
        <f t="shared" si="98"/>
        <v>2.5</v>
      </c>
      <c r="Q87" s="22">
        <v>1</v>
      </c>
      <c r="R87" s="22">
        <v>3</v>
      </c>
      <c r="S87" s="22">
        <v>3</v>
      </c>
      <c r="T87" s="22">
        <v>3</v>
      </c>
      <c r="U87" s="8">
        <f t="shared" si="99"/>
        <v>2</v>
      </c>
      <c r="V87" s="22">
        <v>2</v>
      </c>
      <c r="W87" s="22">
        <v>2</v>
      </c>
      <c r="X87" s="8">
        <f t="shared" si="100"/>
        <v>2.3333333333333335</v>
      </c>
      <c r="Y87" s="22">
        <v>1</v>
      </c>
      <c r="Z87" s="22">
        <v>3</v>
      </c>
      <c r="AA87" s="22" t="s">
        <v>100</v>
      </c>
      <c r="AB87" s="22">
        <v>3</v>
      </c>
      <c r="AC87" s="10">
        <f t="shared" si="101"/>
        <v>6.5</v>
      </c>
      <c r="AD87" s="13">
        <f t="shared" si="102"/>
        <v>6</v>
      </c>
      <c r="AE87" s="22">
        <v>6</v>
      </c>
      <c r="AF87" s="13">
        <f t="shared" si="103"/>
        <v>6</v>
      </c>
      <c r="AG87" s="22">
        <v>7</v>
      </c>
      <c r="AH87" s="22">
        <v>3</v>
      </c>
      <c r="AI87" s="22">
        <v>7</v>
      </c>
      <c r="AJ87" s="22">
        <v>7</v>
      </c>
      <c r="AK87" s="13">
        <f t="shared" si="104"/>
        <v>8</v>
      </c>
      <c r="AL87" s="22">
        <v>8</v>
      </c>
      <c r="AM87" s="22">
        <v>8</v>
      </c>
      <c r="AN87" s="13">
        <f t="shared" si="105"/>
        <v>7</v>
      </c>
      <c r="AO87" s="22">
        <v>7</v>
      </c>
      <c r="AP87" s="22">
        <v>7</v>
      </c>
      <c r="AQ87" s="13">
        <f t="shared" si="106"/>
        <v>6.5</v>
      </c>
      <c r="AR87" s="22">
        <v>6</v>
      </c>
      <c r="AS87" s="22">
        <v>7</v>
      </c>
      <c r="AT87" s="13">
        <f t="shared" si="107"/>
        <v>7</v>
      </c>
      <c r="AU87" s="22">
        <v>7</v>
      </c>
      <c r="AV87" s="13">
        <f t="shared" si="108"/>
        <v>5</v>
      </c>
      <c r="AW87" s="22">
        <v>5</v>
      </c>
      <c r="AX87" s="22">
        <v>5</v>
      </c>
      <c r="AY87" s="16">
        <f>IF(AZ87="-","?",RANK(AZ87,AZ2:AZ130,0))</f>
        <v>106</v>
      </c>
      <c r="AZ87" s="15">
        <f t="shared" si="109"/>
        <v>3.77</v>
      </c>
      <c r="BA87" s="20">
        <f t="shared" si="110"/>
        <v>4.145833333333333</v>
      </c>
      <c r="BB87" s="22">
        <v>3</v>
      </c>
      <c r="BC87" s="22">
        <v>7</v>
      </c>
      <c r="BD87" s="22">
        <v>1</v>
      </c>
      <c r="BE87" s="22">
        <v>1</v>
      </c>
      <c r="BF87" s="22">
        <v>7</v>
      </c>
      <c r="BG87" s="25">
        <f t="shared" si="111"/>
        <v>5.875</v>
      </c>
      <c r="BH87" s="18">
        <f t="shared" si="112"/>
        <v>4.333333333333333</v>
      </c>
      <c r="BI87" s="20">
        <f t="shared" si="113"/>
        <v>3.3333333333333335</v>
      </c>
      <c r="BJ87" s="22">
        <v>3</v>
      </c>
      <c r="BK87" s="22">
        <v>4</v>
      </c>
      <c r="BL87" s="22">
        <v>3</v>
      </c>
      <c r="BM87" s="20">
        <f t="shared" si="114"/>
        <v>4.666666666666667</v>
      </c>
      <c r="BN87" s="22">
        <v>5</v>
      </c>
      <c r="BO87" s="22">
        <v>5</v>
      </c>
      <c r="BP87" s="22">
        <v>4</v>
      </c>
      <c r="BQ87" s="20">
        <f t="shared" si="115"/>
        <v>3</v>
      </c>
      <c r="BR87" s="22">
        <v>4</v>
      </c>
      <c r="BS87" s="22">
        <v>2</v>
      </c>
      <c r="BT87" s="22">
        <v>4</v>
      </c>
      <c r="BU87" s="22">
        <v>2</v>
      </c>
      <c r="BV87" s="22" t="s">
        <v>100</v>
      </c>
      <c r="BW87" s="20">
        <f t="shared" si="116"/>
        <v>6.333333333333333</v>
      </c>
      <c r="BX87" s="22">
        <v>4</v>
      </c>
      <c r="BY87" s="22">
        <v>7</v>
      </c>
      <c r="BZ87" s="22">
        <v>8</v>
      </c>
      <c r="CA87" s="22" t="s">
        <v>78</v>
      </c>
      <c r="CB87" s="33" t="s">
        <v>78</v>
      </c>
      <c r="CC87" s="31">
        <v>3.8833333333333333</v>
      </c>
      <c r="CD87" s="31">
        <f t="shared" si="117"/>
        <v>3.3166666666666664</v>
      </c>
      <c r="CE87" s="4">
        <f t="shared" si="118"/>
        <v>-0.56666666666666687</v>
      </c>
      <c r="CF87" s="6" t="str">
        <f t="shared" si="119"/>
        <v>è</v>
      </c>
      <c r="CG87" s="31">
        <v>6.9285714285714279</v>
      </c>
      <c r="CH87" s="31">
        <f t="shared" si="120"/>
        <v>6.5</v>
      </c>
      <c r="CI87" s="10">
        <f t="shared" si="121"/>
        <v>-0.42857142857142794</v>
      </c>
      <c r="CJ87" s="11" t="str">
        <f t="shared" si="122"/>
        <v>â</v>
      </c>
      <c r="CK87" s="22" t="s">
        <v>78</v>
      </c>
      <c r="CL87" s="33" t="s">
        <v>78</v>
      </c>
      <c r="CM87" s="23">
        <v>3</v>
      </c>
      <c r="CN87" s="23">
        <v>1</v>
      </c>
      <c r="CO87" s="23">
        <v>2</v>
      </c>
      <c r="CP87" s="23">
        <v>2</v>
      </c>
      <c r="CQ87" s="23">
        <v>1</v>
      </c>
      <c r="CR87" s="22">
        <v>3</v>
      </c>
      <c r="CS87" s="24">
        <f t="shared" si="123"/>
        <v>9</v>
      </c>
      <c r="CT87" s="5">
        <f t="shared" si="124"/>
        <v>5</v>
      </c>
      <c r="CU87" s="4" t="str">
        <f t="shared" si="125"/>
        <v>Aut.</v>
      </c>
      <c r="CV87" s="22" t="s">
        <v>78</v>
      </c>
      <c r="CW87" s="33" t="s">
        <v>78</v>
      </c>
      <c r="CX87" s="1">
        <f t="shared" si="126"/>
        <v>4.91</v>
      </c>
      <c r="CY87" s="34">
        <f t="shared" si="127"/>
        <v>4</v>
      </c>
      <c r="CZ87" s="35" t="str">
        <f t="shared" si="128"/>
        <v>Very limited</v>
      </c>
      <c r="DA87" s="4">
        <f t="shared" si="129"/>
        <v>3.32</v>
      </c>
      <c r="DB87" s="34">
        <f t="shared" si="130"/>
        <v>5</v>
      </c>
      <c r="DC87" s="35" t="str">
        <f t="shared" si="131"/>
        <v>Hard-line autocracies</v>
      </c>
      <c r="DD87" s="10">
        <f t="shared" si="132"/>
        <v>6.5</v>
      </c>
      <c r="DE87" s="34">
        <f t="shared" si="133"/>
        <v>3</v>
      </c>
      <c r="DF87" s="35" t="str">
        <f t="shared" si="134"/>
        <v>Functional flaws</v>
      </c>
      <c r="DG87" s="15">
        <f t="shared" si="135"/>
        <v>3.77</v>
      </c>
      <c r="DH87" s="34">
        <f t="shared" si="136"/>
        <v>4</v>
      </c>
      <c r="DI87" s="35" t="str">
        <f t="shared" si="137"/>
        <v>Weak</v>
      </c>
      <c r="DJ87" s="20">
        <f t="shared" si="138"/>
        <v>4.0999999999999996</v>
      </c>
      <c r="DK87" s="34">
        <f t="shared" si="139"/>
        <v>4</v>
      </c>
      <c r="DL87" s="35" t="str">
        <f t="shared" si="140"/>
        <v>Minor</v>
      </c>
    </row>
    <row r="88" spans="1:116">
      <c r="A88" s="27" t="s">
        <v>186</v>
      </c>
      <c r="B88" s="28">
        <v>7</v>
      </c>
      <c r="C88" s="2">
        <f>IF(D88="-","?",RANK(D88,D2:D130,0))</f>
        <v>112</v>
      </c>
      <c r="D88" s="1">
        <f t="shared" si="94"/>
        <v>3.7</v>
      </c>
      <c r="E88" s="4">
        <f t="shared" si="95"/>
        <v>3.5333333333333337</v>
      </c>
      <c r="F88" s="8">
        <f t="shared" si="96"/>
        <v>3.75</v>
      </c>
      <c r="G88" s="22">
        <v>3</v>
      </c>
      <c r="H88" s="22">
        <v>5</v>
      </c>
      <c r="I88" s="22">
        <v>3</v>
      </c>
      <c r="J88" s="22">
        <v>4</v>
      </c>
      <c r="K88" s="8">
        <f t="shared" si="97"/>
        <v>4.25</v>
      </c>
      <c r="L88" s="22">
        <v>6</v>
      </c>
      <c r="M88" s="22">
        <v>2</v>
      </c>
      <c r="N88" s="22">
        <v>5</v>
      </c>
      <c r="O88" s="22">
        <v>4</v>
      </c>
      <c r="P88" s="8">
        <f t="shared" si="98"/>
        <v>3</v>
      </c>
      <c r="Q88" s="22">
        <v>4</v>
      </c>
      <c r="R88" s="22">
        <v>3</v>
      </c>
      <c r="S88" s="22">
        <v>3</v>
      </c>
      <c r="T88" s="22">
        <v>2</v>
      </c>
      <c r="U88" s="8">
        <f t="shared" si="99"/>
        <v>3</v>
      </c>
      <c r="V88" s="22">
        <v>3</v>
      </c>
      <c r="W88" s="22">
        <v>3</v>
      </c>
      <c r="X88" s="8">
        <f t="shared" si="100"/>
        <v>3.6666666666666665</v>
      </c>
      <c r="Y88" s="22">
        <v>4</v>
      </c>
      <c r="Z88" s="22">
        <v>3</v>
      </c>
      <c r="AA88" s="22" t="s">
        <v>100</v>
      </c>
      <c r="AB88" s="22">
        <v>4</v>
      </c>
      <c r="AC88" s="10">
        <f t="shared" si="101"/>
        <v>3.8571428571428572</v>
      </c>
      <c r="AD88" s="13">
        <f t="shared" si="102"/>
        <v>3</v>
      </c>
      <c r="AE88" s="22">
        <v>3</v>
      </c>
      <c r="AF88" s="13">
        <f t="shared" si="103"/>
        <v>5.5</v>
      </c>
      <c r="AG88" s="22">
        <v>5</v>
      </c>
      <c r="AH88" s="22">
        <v>5</v>
      </c>
      <c r="AI88" s="22">
        <v>7</v>
      </c>
      <c r="AJ88" s="22">
        <v>5</v>
      </c>
      <c r="AK88" s="13">
        <f t="shared" si="104"/>
        <v>3</v>
      </c>
      <c r="AL88" s="22">
        <v>3</v>
      </c>
      <c r="AM88" s="22">
        <v>3</v>
      </c>
      <c r="AN88" s="13">
        <f t="shared" si="105"/>
        <v>6</v>
      </c>
      <c r="AO88" s="22">
        <v>6</v>
      </c>
      <c r="AP88" s="22">
        <v>6</v>
      </c>
      <c r="AQ88" s="13">
        <f t="shared" si="106"/>
        <v>3</v>
      </c>
      <c r="AR88" s="22">
        <v>3</v>
      </c>
      <c r="AS88" s="22">
        <v>3</v>
      </c>
      <c r="AT88" s="13">
        <f t="shared" si="107"/>
        <v>3</v>
      </c>
      <c r="AU88" s="22">
        <v>3</v>
      </c>
      <c r="AV88" s="13">
        <f t="shared" si="108"/>
        <v>3.5</v>
      </c>
      <c r="AW88" s="22">
        <v>4</v>
      </c>
      <c r="AX88" s="22">
        <v>3</v>
      </c>
      <c r="AY88" s="16">
        <f>IF(AZ88="-","?",RANK(AZ88,AZ2:AZ130,0))</f>
        <v>117</v>
      </c>
      <c r="AZ88" s="15">
        <f t="shared" si="109"/>
        <v>3.1</v>
      </c>
      <c r="BA88" s="20">
        <f t="shared" si="110"/>
        <v>8.1041666666666661</v>
      </c>
      <c r="BB88" s="22">
        <v>8</v>
      </c>
      <c r="BC88" s="22">
        <v>7</v>
      </c>
      <c r="BD88" s="22">
        <v>9</v>
      </c>
      <c r="BE88" s="22">
        <v>8</v>
      </c>
      <c r="BF88" s="22">
        <v>9</v>
      </c>
      <c r="BG88" s="25">
        <f t="shared" si="111"/>
        <v>7.625</v>
      </c>
      <c r="BH88" s="18">
        <f t="shared" si="112"/>
        <v>3.2333333333333334</v>
      </c>
      <c r="BI88" s="20">
        <f t="shared" si="113"/>
        <v>2.6666666666666665</v>
      </c>
      <c r="BJ88" s="22">
        <v>3</v>
      </c>
      <c r="BK88" s="22">
        <v>2</v>
      </c>
      <c r="BL88" s="22">
        <v>3</v>
      </c>
      <c r="BM88" s="20">
        <f t="shared" si="114"/>
        <v>2.6666666666666665</v>
      </c>
      <c r="BN88" s="22">
        <v>3</v>
      </c>
      <c r="BO88" s="22">
        <v>3</v>
      </c>
      <c r="BP88" s="22">
        <v>2</v>
      </c>
      <c r="BQ88" s="20">
        <f t="shared" si="115"/>
        <v>3.6</v>
      </c>
      <c r="BR88" s="22">
        <v>4</v>
      </c>
      <c r="BS88" s="22">
        <v>4</v>
      </c>
      <c r="BT88" s="22">
        <v>3</v>
      </c>
      <c r="BU88" s="22">
        <v>3</v>
      </c>
      <c r="BV88" s="22">
        <v>4</v>
      </c>
      <c r="BW88" s="20">
        <f t="shared" si="116"/>
        <v>4</v>
      </c>
      <c r="BX88" s="22">
        <v>4</v>
      </c>
      <c r="BY88" s="22">
        <v>3</v>
      </c>
      <c r="BZ88" s="22">
        <v>5</v>
      </c>
      <c r="CA88" s="22" t="s">
        <v>78</v>
      </c>
      <c r="CB88" s="33" t="s">
        <v>78</v>
      </c>
      <c r="CC88" s="31">
        <v>3.4333333333333336</v>
      </c>
      <c r="CD88" s="31">
        <f t="shared" si="117"/>
        <v>3.5333333333333337</v>
      </c>
      <c r="CE88" s="4">
        <f t="shared" si="118"/>
        <v>0.10000000000000009</v>
      </c>
      <c r="CF88" s="6" t="str">
        <f t="shared" si="119"/>
        <v>â</v>
      </c>
      <c r="CG88" s="31">
        <v>4.1785714285714279</v>
      </c>
      <c r="CH88" s="31">
        <f t="shared" si="120"/>
        <v>3.8571428571428572</v>
      </c>
      <c r="CI88" s="10">
        <f t="shared" si="121"/>
        <v>-0.32142857142857073</v>
      </c>
      <c r="CJ88" s="11" t="str">
        <f t="shared" si="122"/>
        <v>â</v>
      </c>
      <c r="CK88" s="22" t="s">
        <v>78</v>
      </c>
      <c r="CL88" s="33" t="s">
        <v>78</v>
      </c>
      <c r="CM88" s="22">
        <v>6</v>
      </c>
      <c r="CN88" s="23">
        <v>2</v>
      </c>
      <c r="CO88" s="22">
        <v>5</v>
      </c>
      <c r="CP88" s="22">
        <v>4</v>
      </c>
      <c r="CQ88" s="22">
        <v>4</v>
      </c>
      <c r="CR88" s="23">
        <v>2</v>
      </c>
      <c r="CS88" s="24">
        <f t="shared" si="123"/>
        <v>3.5</v>
      </c>
      <c r="CT88" s="5">
        <f t="shared" si="124"/>
        <v>2</v>
      </c>
      <c r="CU88" s="4" t="str">
        <f t="shared" si="125"/>
        <v>Aut.</v>
      </c>
      <c r="CV88" s="22" t="s">
        <v>78</v>
      </c>
      <c r="CW88" s="33" t="s">
        <v>78</v>
      </c>
      <c r="CX88" s="1">
        <f t="shared" si="126"/>
        <v>3.7</v>
      </c>
      <c r="CY88" s="34">
        <f t="shared" si="127"/>
        <v>5</v>
      </c>
      <c r="CZ88" s="35" t="str">
        <f t="shared" si="128"/>
        <v>Failed</v>
      </c>
      <c r="DA88" s="4">
        <f t="shared" si="129"/>
        <v>3.53</v>
      </c>
      <c r="DB88" s="34">
        <f t="shared" si="130"/>
        <v>5</v>
      </c>
      <c r="DC88" s="35" t="str">
        <f t="shared" si="131"/>
        <v>Hard-line autocracies</v>
      </c>
      <c r="DD88" s="10">
        <f t="shared" si="132"/>
        <v>3.86</v>
      </c>
      <c r="DE88" s="34">
        <f t="shared" si="133"/>
        <v>4</v>
      </c>
      <c r="DF88" s="35" t="str">
        <f t="shared" si="134"/>
        <v>Poorly functioning</v>
      </c>
      <c r="DG88" s="15">
        <f t="shared" si="135"/>
        <v>3.1</v>
      </c>
      <c r="DH88" s="34">
        <f t="shared" si="136"/>
        <v>4</v>
      </c>
      <c r="DI88" s="35" t="str">
        <f t="shared" si="137"/>
        <v>Weak</v>
      </c>
      <c r="DJ88" s="20">
        <f t="shared" si="138"/>
        <v>8.1</v>
      </c>
      <c r="DK88" s="34">
        <f t="shared" si="139"/>
        <v>2</v>
      </c>
      <c r="DL88" s="35" t="str">
        <f t="shared" si="140"/>
        <v>Substantial</v>
      </c>
    </row>
    <row r="89" spans="1:116">
      <c r="A89" s="27" t="s">
        <v>187</v>
      </c>
      <c r="B89" s="28">
        <v>2</v>
      </c>
      <c r="C89" s="2">
        <f>IF(D89="-","?",RANK(D89,D2:D130,0))</f>
        <v>31</v>
      </c>
      <c r="D89" s="1">
        <f t="shared" si="94"/>
        <v>7.07</v>
      </c>
      <c r="E89" s="4">
        <f t="shared" si="95"/>
        <v>7.35</v>
      </c>
      <c r="F89" s="8">
        <f t="shared" si="96"/>
        <v>8.75</v>
      </c>
      <c r="G89" s="22">
        <v>9</v>
      </c>
      <c r="H89" s="22">
        <v>10</v>
      </c>
      <c r="I89" s="22">
        <v>9</v>
      </c>
      <c r="J89" s="22">
        <v>7</v>
      </c>
      <c r="K89" s="8">
        <f t="shared" si="97"/>
        <v>8</v>
      </c>
      <c r="L89" s="22">
        <v>8</v>
      </c>
      <c r="M89" s="22">
        <v>9</v>
      </c>
      <c r="N89" s="22">
        <v>8</v>
      </c>
      <c r="O89" s="22">
        <v>7</v>
      </c>
      <c r="P89" s="8">
        <f t="shared" si="98"/>
        <v>5.5</v>
      </c>
      <c r="Q89" s="22">
        <v>6</v>
      </c>
      <c r="R89" s="22">
        <v>5</v>
      </c>
      <c r="S89" s="22">
        <v>4</v>
      </c>
      <c r="T89" s="22">
        <v>7</v>
      </c>
      <c r="U89" s="8">
        <f t="shared" si="99"/>
        <v>7.5</v>
      </c>
      <c r="V89" s="22">
        <v>7</v>
      </c>
      <c r="W89" s="22">
        <v>8</v>
      </c>
      <c r="X89" s="8">
        <f t="shared" si="100"/>
        <v>7</v>
      </c>
      <c r="Y89" s="22">
        <v>7</v>
      </c>
      <c r="Z89" s="22">
        <v>7</v>
      </c>
      <c r="AA89" s="22">
        <v>7</v>
      </c>
      <c r="AB89" s="22">
        <v>7</v>
      </c>
      <c r="AC89" s="10">
        <f t="shared" si="101"/>
        <v>6.7857142857142856</v>
      </c>
      <c r="AD89" s="13">
        <f t="shared" si="102"/>
        <v>5</v>
      </c>
      <c r="AE89" s="22">
        <v>5</v>
      </c>
      <c r="AF89" s="13">
        <f t="shared" si="103"/>
        <v>8</v>
      </c>
      <c r="AG89" s="22">
        <v>7</v>
      </c>
      <c r="AH89" s="22">
        <v>7</v>
      </c>
      <c r="AI89" s="22">
        <v>10</v>
      </c>
      <c r="AJ89" s="22">
        <v>8</v>
      </c>
      <c r="AK89" s="13">
        <f t="shared" si="104"/>
        <v>8</v>
      </c>
      <c r="AL89" s="22">
        <v>8</v>
      </c>
      <c r="AM89" s="22">
        <v>8</v>
      </c>
      <c r="AN89" s="13">
        <f t="shared" si="105"/>
        <v>7.5</v>
      </c>
      <c r="AO89" s="22">
        <v>7</v>
      </c>
      <c r="AP89" s="22">
        <v>8</v>
      </c>
      <c r="AQ89" s="13">
        <f t="shared" si="106"/>
        <v>6</v>
      </c>
      <c r="AR89" s="22">
        <v>6</v>
      </c>
      <c r="AS89" s="22">
        <v>6</v>
      </c>
      <c r="AT89" s="13">
        <f t="shared" si="107"/>
        <v>8</v>
      </c>
      <c r="AU89" s="22">
        <v>8</v>
      </c>
      <c r="AV89" s="13">
        <f t="shared" si="108"/>
        <v>5</v>
      </c>
      <c r="AW89" s="22">
        <v>5</v>
      </c>
      <c r="AX89" s="22">
        <v>5</v>
      </c>
      <c r="AY89" s="16">
        <f>IF(AZ89="-","?",RANK(AZ89,AZ2:AZ130,0))</f>
        <v>52</v>
      </c>
      <c r="AZ89" s="15">
        <f t="shared" si="109"/>
        <v>5.4</v>
      </c>
      <c r="BA89" s="20">
        <f t="shared" si="110"/>
        <v>3.4791666666666665</v>
      </c>
      <c r="BB89" s="22">
        <v>5</v>
      </c>
      <c r="BC89" s="22">
        <v>5</v>
      </c>
      <c r="BD89" s="22">
        <v>3</v>
      </c>
      <c r="BE89" s="22">
        <v>1</v>
      </c>
      <c r="BF89" s="22">
        <v>3</v>
      </c>
      <c r="BG89" s="25">
        <f t="shared" si="111"/>
        <v>3.875</v>
      </c>
      <c r="BH89" s="18">
        <f t="shared" si="112"/>
        <v>6.3166666666666664</v>
      </c>
      <c r="BI89" s="20">
        <f t="shared" si="113"/>
        <v>6.333333333333333</v>
      </c>
      <c r="BJ89" s="22">
        <v>6</v>
      </c>
      <c r="BK89" s="22">
        <v>7</v>
      </c>
      <c r="BL89" s="22">
        <v>6</v>
      </c>
      <c r="BM89" s="20">
        <f t="shared" si="114"/>
        <v>4.333333333333333</v>
      </c>
      <c r="BN89" s="22">
        <v>4</v>
      </c>
      <c r="BO89" s="22">
        <v>6</v>
      </c>
      <c r="BP89" s="22">
        <v>3</v>
      </c>
      <c r="BQ89" s="20">
        <f t="shared" si="115"/>
        <v>6.6</v>
      </c>
      <c r="BR89" s="22">
        <v>8</v>
      </c>
      <c r="BS89" s="22">
        <v>9</v>
      </c>
      <c r="BT89" s="22">
        <v>7</v>
      </c>
      <c r="BU89" s="22">
        <v>4</v>
      </c>
      <c r="BV89" s="22">
        <v>5</v>
      </c>
      <c r="BW89" s="20">
        <f t="shared" si="116"/>
        <v>8</v>
      </c>
      <c r="BX89" s="22">
        <v>7</v>
      </c>
      <c r="BY89" s="22">
        <v>8</v>
      </c>
      <c r="BZ89" s="22">
        <v>9</v>
      </c>
      <c r="CA89" s="22" t="s">
        <v>78</v>
      </c>
      <c r="CB89" s="33" t="s">
        <v>78</v>
      </c>
      <c r="CC89" s="31">
        <v>7.7</v>
      </c>
      <c r="CD89" s="31">
        <f t="shared" si="117"/>
        <v>7.35</v>
      </c>
      <c r="CE89" s="4">
        <f t="shared" si="118"/>
        <v>-0.35000000000000053</v>
      </c>
      <c r="CF89" s="6" t="str">
        <f t="shared" si="119"/>
        <v>â</v>
      </c>
      <c r="CG89" s="31">
        <v>7.0714285714285703</v>
      </c>
      <c r="CH89" s="31">
        <f t="shared" si="120"/>
        <v>6.7857142857142856</v>
      </c>
      <c r="CI89" s="10">
        <f t="shared" si="121"/>
        <v>-0.2857142857142847</v>
      </c>
      <c r="CJ89" s="11" t="str">
        <f t="shared" si="122"/>
        <v>â</v>
      </c>
      <c r="CK89" s="22" t="s">
        <v>78</v>
      </c>
      <c r="CL89" s="33" t="s">
        <v>78</v>
      </c>
      <c r="CM89" s="22">
        <v>8</v>
      </c>
      <c r="CN89" s="22">
        <v>9</v>
      </c>
      <c r="CO89" s="22">
        <v>8</v>
      </c>
      <c r="CP89" s="22">
        <v>7</v>
      </c>
      <c r="CQ89" s="22">
        <v>6</v>
      </c>
      <c r="CR89" s="22">
        <v>7</v>
      </c>
      <c r="CS89" s="24">
        <f t="shared" si="123"/>
        <v>8</v>
      </c>
      <c r="CT89" s="5">
        <f t="shared" si="124"/>
        <v>0</v>
      </c>
      <c r="CU89" s="4" t="str">
        <f t="shared" si="125"/>
        <v>Dem.</v>
      </c>
      <c r="CV89" s="22" t="s">
        <v>78</v>
      </c>
      <c r="CW89" s="33" t="s">
        <v>78</v>
      </c>
      <c r="CX89" s="1">
        <f t="shared" si="126"/>
        <v>7.07</v>
      </c>
      <c r="CY89" s="34">
        <f t="shared" si="127"/>
        <v>2</v>
      </c>
      <c r="CZ89" s="35" t="str">
        <f t="shared" si="128"/>
        <v>Advanced</v>
      </c>
      <c r="DA89" s="4">
        <f t="shared" si="129"/>
        <v>7.35</v>
      </c>
      <c r="DB89" s="34">
        <f t="shared" si="130"/>
        <v>2</v>
      </c>
      <c r="DC89" s="35" t="str">
        <f t="shared" si="131"/>
        <v>Defective democracies</v>
      </c>
      <c r="DD89" s="10">
        <f t="shared" si="132"/>
        <v>6.79</v>
      </c>
      <c r="DE89" s="34">
        <f t="shared" si="133"/>
        <v>3</v>
      </c>
      <c r="DF89" s="35" t="str">
        <f t="shared" si="134"/>
        <v>Functional flaws</v>
      </c>
      <c r="DG89" s="15">
        <f t="shared" si="135"/>
        <v>5.4</v>
      </c>
      <c r="DH89" s="34">
        <f t="shared" si="136"/>
        <v>3</v>
      </c>
      <c r="DI89" s="35" t="str">
        <f t="shared" si="137"/>
        <v>Moderate</v>
      </c>
      <c r="DJ89" s="20">
        <f t="shared" si="138"/>
        <v>3.5</v>
      </c>
      <c r="DK89" s="34">
        <f t="shared" si="139"/>
        <v>4</v>
      </c>
      <c r="DL89" s="35" t="str">
        <f t="shared" si="140"/>
        <v>Minor</v>
      </c>
    </row>
    <row r="90" spans="1:116">
      <c r="A90" s="27" t="s">
        <v>188</v>
      </c>
      <c r="B90" s="28">
        <v>7</v>
      </c>
      <c r="C90" s="2">
        <f>IF(D90="-","?",RANK(D90,D2:D130,0))</f>
        <v>69</v>
      </c>
      <c r="D90" s="1">
        <f t="shared" si="94"/>
        <v>5.56</v>
      </c>
      <c r="E90" s="4">
        <f t="shared" si="95"/>
        <v>5.95</v>
      </c>
      <c r="F90" s="8">
        <f t="shared" si="96"/>
        <v>6.5</v>
      </c>
      <c r="G90" s="22">
        <v>6</v>
      </c>
      <c r="H90" s="22">
        <v>8</v>
      </c>
      <c r="I90" s="22">
        <v>8</v>
      </c>
      <c r="J90" s="22">
        <v>4</v>
      </c>
      <c r="K90" s="8">
        <f t="shared" si="97"/>
        <v>7.25</v>
      </c>
      <c r="L90" s="22">
        <v>6</v>
      </c>
      <c r="M90" s="22">
        <v>4</v>
      </c>
      <c r="N90" s="22">
        <v>10</v>
      </c>
      <c r="O90" s="22">
        <v>9</v>
      </c>
      <c r="P90" s="8">
        <f t="shared" si="98"/>
        <v>5.5</v>
      </c>
      <c r="Q90" s="22">
        <v>6</v>
      </c>
      <c r="R90" s="22">
        <v>7</v>
      </c>
      <c r="S90" s="22">
        <v>4</v>
      </c>
      <c r="T90" s="22">
        <v>5</v>
      </c>
      <c r="U90" s="8">
        <f t="shared" si="99"/>
        <v>5.5</v>
      </c>
      <c r="V90" s="22">
        <v>4</v>
      </c>
      <c r="W90" s="22">
        <v>7</v>
      </c>
      <c r="X90" s="8">
        <f t="shared" si="100"/>
        <v>5</v>
      </c>
      <c r="Y90" s="22">
        <v>3</v>
      </c>
      <c r="Z90" s="22">
        <v>5</v>
      </c>
      <c r="AA90" s="22">
        <v>7</v>
      </c>
      <c r="AB90" s="22">
        <v>5</v>
      </c>
      <c r="AC90" s="10">
        <f t="shared" si="101"/>
        <v>5.1785714285714288</v>
      </c>
      <c r="AD90" s="13">
        <f t="shared" si="102"/>
        <v>4</v>
      </c>
      <c r="AE90" s="22">
        <v>4</v>
      </c>
      <c r="AF90" s="13">
        <f t="shared" si="103"/>
        <v>5.25</v>
      </c>
      <c r="AG90" s="22">
        <v>5</v>
      </c>
      <c r="AH90" s="22">
        <v>5</v>
      </c>
      <c r="AI90" s="22">
        <v>6</v>
      </c>
      <c r="AJ90" s="22">
        <v>5</v>
      </c>
      <c r="AK90" s="13">
        <f t="shared" si="104"/>
        <v>7</v>
      </c>
      <c r="AL90" s="22">
        <v>8</v>
      </c>
      <c r="AM90" s="22">
        <v>6</v>
      </c>
      <c r="AN90" s="13">
        <f t="shared" si="105"/>
        <v>6</v>
      </c>
      <c r="AO90" s="22">
        <v>6</v>
      </c>
      <c r="AP90" s="22">
        <v>6</v>
      </c>
      <c r="AQ90" s="13">
        <f t="shared" si="106"/>
        <v>3.5</v>
      </c>
      <c r="AR90" s="22">
        <v>3</v>
      </c>
      <c r="AS90" s="22">
        <v>4</v>
      </c>
      <c r="AT90" s="13">
        <f t="shared" si="107"/>
        <v>7</v>
      </c>
      <c r="AU90" s="22">
        <v>7</v>
      </c>
      <c r="AV90" s="13">
        <f t="shared" si="108"/>
        <v>3.5</v>
      </c>
      <c r="AW90" s="22">
        <v>4</v>
      </c>
      <c r="AX90" s="22">
        <v>3</v>
      </c>
      <c r="AY90" s="16">
        <f>IF(AZ90="-","?",RANK(AZ90,AZ2:AZ130,0))</f>
        <v>73</v>
      </c>
      <c r="AZ90" s="15">
        <f t="shared" si="109"/>
        <v>4.74</v>
      </c>
      <c r="BA90" s="20">
        <f t="shared" si="110"/>
        <v>7.333333333333333</v>
      </c>
      <c r="BB90" s="22">
        <v>8</v>
      </c>
      <c r="BC90" s="22">
        <v>6</v>
      </c>
      <c r="BD90" s="22">
        <v>7</v>
      </c>
      <c r="BE90" s="22">
        <v>8</v>
      </c>
      <c r="BF90" s="22">
        <v>10</v>
      </c>
      <c r="BG90" s="25">
        <f t="shared" si="111"/>
        <v>5</v>
      </c>
      <c r="BH90" s="18">
        <f t="shared" si="112"/>
        <v>5.0416666666666661</v>
      </c>
      <c r="BI90" s="20">
        <f t="shared" si="113"/>
        <v>5</v>
      </c>
      <c r="BJ90" s="22">
        <v>6</v>
      </c>
      <c r="BK90" s="22">
        <v>4</v>
      </c>
      <c r="BL90" s="22">
        <v>5</v>
      </c>
      <c r="BM90" s="20">
        <f t="shared" si="114"/>
        <v>3.6666666666666665</v>
      </c>
      <c r="BN90" s="22">
        <v>4</v>
      </c>
      <c r="BO90" s="22">
        <v>4</v>
      </c>
      <c r="BP90" s="22">
        <v>3</v>
      </c>
      <c r="BQ90" s="20">
        <f t="shared" si="115"/>
        <v>5.5</v>
      </c>
      <c r="BR90" s="22">
        <v>8</v>
      </c>
      <c r="BS90" s="22">
        <v>5</v>
      </c>
      <c r="BT90" s="22">
        <v>5</v>
      </c>
      <c r="BU90" s="22">
        <v>4</v>
      </c>
      <c r="BV90" s="22" t="s">
        <v>100</v>
      </c>
      <c r="BW90" s="20">
        <f t="shared" si="116"/>
        <v>6</v>
      </c>
      <c r="BX90" s="22">
        <v>6</v>
      </c>
      <c r="BY90" s="22">
        <v>5</v>
      </c>
      <c r="BZ90" s="22">
        <v>7</v>
      </c>
      <c r="CA90" s="22" t="s">
        <v>78</v>
      </c>
      <c r="CB90" s="33" t="s">
        <v>78</v>
      </c>
      <c r="CC90" s="31">
        <v>6.1000000000000005</v>
      </c>
      <c r="CD90" s="31">
        <f t="shared" si="117"/>
        <v>5.95</v>
      </c>
      <c r="CE90" s="4">
        <f t="shared" si="118"/>
        <v>-0.15000000000000036</v>
      </c>
      <c r="CF90" s="6" t="str">
        <f t="shared" si="119"/>
        <v>â</v>
      </c>
      <c r="CG90" s="31">
        <v>5.2142857142857144</v>
      </c>
      <c r="CH90" s="31">
        <f t="shared" si="120"/>
        <v>5.1785714285714288</v>
      </c>
      <c r="CI90" s="10">
        <f t="shared" si="121"/>
        <v>-3.5714285714285587E-2</v>
      </c>
      <c r="CJ90" s="11" t="str">
        <f t="shared" si="122"/>
        <v>â</v>
      </c>
      <c r="CK90" s="22" t="s">
        <v>78</v>
      </c>
      <c r="CL90" s="33" t="s">
        <v>78</v>
      </c>
      <c r="CM90" s="22">
        <v>6</v>
      </c>
      <c r="CN90" s="22">
        <v>4</v>
      </c>
      <c r="CO90" s="22">
        <v>10</v>
      </c>
      <c r="CP90" s="22">
        <v>9</v>
      </c>
      <c r="CQ90" s="22">
        <v>6</v>
      </c>
      <c r="CR90" s="22">
        <v>5</v>
      </c>
      <c r="CS90" s="24">
        <f t="shared" si="123"/>
        <v>5</v>
      </c>
      <c r="CT90" s="5">
        <f t="shared" si="124"/>
        <v>0</v>
      </c>
      <c r="CU90" s="4" t="str">
        <f t="shared" si="125"/>
        <v>Dem.</v>
      </c>
      <c r="CV90" s="22" t="s">
        <v>78</v>
      </c>
      <c r="CW90" s="33" t="s">
        <v>78</v>
      </c>
      <c r="CX90" s="1">
        <f t="shared" si="126"/>
        <v>5.56</v>
      </c>
      <c r="CY90" s="34">
        <f t="shared" si="127"/>
        <v>3</v>
      </c>
      <c r="CZ90" s="35" t="str">
        <f t="shared" si="128"/>
        <v>Limited</v>
      </c>
      <c r="DA90" s="4">
        <f t="shared" si="129"/>
        <v>5.95</v>
      </c>
      <c r="DB90" s="34">
        <f t="shared" si="130"/>
        <v>3</v>
      </c>
      <c r="DC90" s="35" t="str">
        <f t="shared" si="131"/>
        <v>Highly defective democracies</v>
      </c>
      <c r="DD90" s="10">
        <f t="shared" si="132"/>
        <v>5.18</v>
      </c>
      <c r="DE90" s="34">
        <f t="shared" si="133"/>
        <v>3</v>
      </c>
      <c r="DF90" s="35" t="str">
        <f t="shared" si="134"/>
        <v>Functional flaws</v>
      </c>
      <c r="DG90" s="15">
        <f t="shared" si="135"/>
        <v>4.74</v>
      </c>
      <c r="DH90" s="34">
        <f t="shared" si="136"/>
        <v>3</v>
      </c>
      <c r="DI90" s="35" t="str">
        <f t="shared" si="137"/>
        <v>Moderate</v>
      </c>
      <c r="DJ90" s="20">
        <f t="shared" si="138"/>
        <v>7.3</v>
      </c>
      <c r="DK90" s="34">
        <f t="shared" si="139"/>
        <v>2</v>
      </c>
      <c r="DL90" s="35" t="str">
        <f t="shared" si="140"/>
        <v>Substantial</v>
      </c>
    </row>
    <row r="91" spans="1:116">
      <c r="A91" s="27" t="s">
        <v>189</v>
      </c>
      <c r="B91" s="28">
        <v>2</v>
      </c>
      <c r="C91" s="2">
        <f>IF(D91="-","?",RANK(D91,D2:D130,0))</f>
        <v>50</v>
      </c>
      <c r="D91" s="1">
        <f t="shared" si="94"/>
        <v>6.13</v>
      </c>
      <c r="E91" s="4">
        <f t="shared" si="95"/>
        <v>6.55</v>
      </c>
      <c r="F91" s="8">
        <f t="shared" si="96"/>
        <v>7.75</v>
      </c>
      <c r="G91" s="22">
        <v>6</v>
      </c>
      <c r="H91" s="22">
        <v>9</v>
      </c>
      <c r="I91" s="22">
        <v>10</v>
      </c>
      <c r="J91" s="22">
        <v>6</v>
      </c>
      <c r="K91" s="8">
        <f t="shared" si="97"/>
        <v>7.25</v>
      </c>
      <c r="L91" s="22">
        <v>8</v>
      </c>
      <c r="M91" s="22">
        <v>7</v>
      </c>
      <c r="N91" s="22">
        <v>8</v>
      </c>
      <c r="O91" s="22">
        <v>6</v>
      </c>
      <c r="P91" s="8">
        <f t="shared" si="98"/>
        <v>5.5</v>
      </c>
      <c r="Q91" s="22">
        <v>6</v>
      </c>
      <c r="R91" s="22">
        <v>5</v>
      </c>
      <c r="S91" s="22">
        <v>4</v>
      </c>
      <c r="T91" s="22">
        <v>7</v>
      </c>
      <c r="U91" s="8">
        <f t="shared" si="99"/>
        <v>6.5</v>
      </c>
      <c r="V91" s="22">
        <v>6</v>
      </c>
      <c r="W91" s="22">
        <v>7</v>
      </c>
      <c r="X91" s="8">
        <f t="shared" si="100"/>
        <v>5.75</v>
      </c>
      <c r="Y91" s="22">
        <v>7</v>
      </c>
      <c r="Z91" s="22">
        <v>6</v>
      </c>
      <c r="AA91" s="22">
        <v>5</v>
      </c>
      <c r="AB91" s="22">
        <v>5</v>
      </c>
      <c r="AC91" s="10">
        <f t="shared" si="101"/>
        <v>5.7142857142857144</v>
      </c>
      <c r="AD91" s="13">
        <f t="shared" si="102"/>
        <v>4</v>
      </c>
      <c r="AE91" s="22">
        <v>4</v>
      </c>
      <c r="AF91" s="13">
        <f t="shared" si="103"/>
        <v>5.5</v>
      </c>
      <c r="AG91" s="22">
        <v>4</v>
      </c>
      <c r="AH91" s="22">
        <v>3</v>
      </c>
      <c r="AI91" s="22">
        <v>8</v>
      </c>
      <c r="AJ91" s="22">
        <v>7</v>
      </c>
      <c r="AK91" s="13">
        <f t="shared" si="104"/>
        <v>8</v>
      </c>
      <c r="AL91" s="22">
        <v>8</v>
      </c>
      <c r="AM91" s="22">
        <v>8</v>
      </c>
      <c r="AN91" s="13">
        <f t="shared" si="105"/>
        <v>6.5</v>
      </c>
      <c r="AO91" s="22">
        <v>6</v>
      </c>
      <c r="AP91" s="22">
        <v>7</v>
      </c>
      <c r="AQ91" s="13">
        <f t="shared" si="106"/>
        <v>4.5</v>
      </c>
      <c r="AR91" s="22">
        <v>5</v>
      </c>
      <c r="AS91" s="22">
        <v>4</v>
      </c>
      <c r="AT91" s="13">
        <f t="shared" si="107"/>
        <v>7</v>
      </c>
      <c r="AU91" s="22">
        <v>7</v>
      </c>
      <c r="AV91" s="13">
        <f t="shared" si="108"/>
        <v>4.5</v>
      </c>
      <c r="AW91" s="22">
        <v>4</v>
      </c>
      <c r="AX91" s="22">
        <v>5</v>
      </c>
      <c r="AY91" s="16">
        <f>IF(AZ91="-","?",RANK(AZ91,AZ2:AZ130,0))</f>
        <v>42</v>
      </c>
      <c r="AZ91" s="15">
        <f t="shared" si="109"/>
        <v>5.75</v>
      </c>
      <c r="BA91" s="20">
        <f t="shared" si="110"/>
        <v>5.729166666666667</v>
      </c>
      <c r="BB91" s="22">
        <v>7</v>
      </c>
      <c r="BC91" s="22">
        <v>6</v>
      </c>
      <c r="BD91" s="22">
        <v>5</v>
      </c>
      <c r="BE91" s="22">
        <v>7</v>
      </c>
      <c r="BF91" s="22">
        <v>5</v>
      </c>
      <c r="BG91" s="25">
        <f t="shared" si="111"/>
        <v>4.375</v>
      </c>
      <c r="BH91" s="18">
        <f t="shared" si="112"/>
        <v>6.35</v>
      </c>
      <c r="BI91" s="20">
        <f t="shared" si="113"/>
        <v>6.666666666666667</v>
      </c>
      <c r="BJ91" s="22">
        <v>7</v>
      </c>
      <c r="BK91" s="22">
        <v>6</v>
      </c>
      <c r="BL91" s="22">
        <v>7</v>
      </c>
      <c r="BM91" s="20">
        <f t="shared" si="114"/>
        <v>5.333333333333333</v>
      </c>
      <c r="BN91" s="22">
        <v>5</v>
      </c>
      <c r="BO91" s="22">
        <v>6</v>
      </c>
      <c r="BP91" s="22">
        <v>5</v>
      </c>
      <c r="BQ91" s="20">
        <f t="shared" si="115"/>
        <v>6.4</v>
      </c>
      <c r="BR91" s="22">
        <v>6</v>
      </c>
      <c r="BS91" s="22">
        <v>6</v>
      </c>
      <c r="BT91" s="22">
        <v>6</v>
      </c>
      <c r="BU91" s="22">
        <v>6</v>
      </c>
      <c r="BV91" s="22">
        <v>8</v>
      </c>
      <c r="BW91" s="20">
        <f t="shared" si="116"/>
        <v>7</v>
      </c>
      <c r="BX91" s="22">
        <v>7</v>
      </c>
      <c r="BY91" s="22">
        <v>7</v>
      </c>
      <c r="BZ91" s="22">
        <v>7</v>
      </c>
      <c r="CA91" s="22" t="s">
        <v>78</v>
      </c>
      <c r="CB91" s="33" t="s">
        <v>78</v>
      </c>
      <c r="CC91" s="31">
        <v>7</v>
      </c>
      <c r="CD91" s="31">
        <f t="shared" si="117"/>
        <v>6.55</v>
      </c>
      <c r="CE91" s="4">
        <f t="shared" si="118"/>
        <v>-0.45000000000000018</v>
      </c>
      <c r="CF91" s="6" t="str">
        <f t="shared" si="119"/>
        <v>â</v>
      </c>
      <c r="CG91" s="31">
        <v>5.7857142857142865</v>
      </c>
      <c r="CH91" s="31">
        <f t="shared" si="120"/>
        <v>5.7142857142857144</v>
      </c>
      <c r="CI91" s="10">
        <f t="shared" si="121"/>
        <v>-7.1428571428572063E-2</v>
      </c>
      <c r="CJ91" s="11" t="str">
        <f t="shared" si="122"/>
        <v>â</v>
      </c>
      <c r="CK91" s="22" t="s">
        <v>78</v>
      </c>
      <c r="CL91" s="33" t="s">
        <v>78</v>
      </c>
      <c r="CM91" s="22">
        <v>8</v>
      </c>
      <c r="CN91" s="22">
        <v>7</v>
      </c>
      <c r="CO91" s="22">
        <v>8</v>
      </c>
      <c r="CP91" s="22">
        <v>6</v>
      </c>
      <c r="CQ91" s="22">
        <v>6</v>
      </c>
      <c r="CR91" s="22">
        <v>7</v>
      </c>
      <c r="CS91" s="24">
        <f t="shared" si="123"/>
        <v>6</v>
      </c>
      <c r="CT91" s="5">
        <f t="shared" si="124"/>
        <v>0</v>
      </c>
      <c r="CU91" s="4" t="str">
        <f t="shared" si="125"/>
        <v>Dem.</v>
      </c>
      <c r="CV91" s="22" t="s">
        <v>78</v>
      </c>
      <c r="CW91" s="33" t="s">
        <v>78</v>
      </c>
      <c r="CX91" s="1">
        <f t="shared" si="126"/>
        <v>6.13</v>
      </c>
      <c r="CY91" s="34">
        <f t="shared" si="127"/>
        <v>3</v>
      </c>
      <c r="CZ91" s="35" t="str">
        <f t="shared" si="128"/>
        <v>Limited</v>
      </c>
      <c r="DA91" s="4">
        <f t="shared" si="129"/>
        <v>6.55</v>
      </c>
      <c r="DB91" s="34">
        <f t="shared" si="130"/>
        <v>2</v>
      </c>
      <c r="DC91" s="35" t="str">
        <f t="shared" si="131"/>
        <v>Defective democracies</v>
      </c>
      <c r="DD91" s="10">
        <f t="shared" si="132"/>
        <v>5.71</v>
      </c>
      <c r="DE91" s="34">
        <f t="shared" si="133"/>
        <v>3</v>
      </c>
      <c r="DF91" s="35" t="str">
        <f t="shared" si="134"/>
        <v>Functional flaws</v>
      </c>
      <c r="DG91" s="15">
        <f t="shared" si="135"/>
        <v>5.75</v>
      </c>
      <c r="DH91" s="34">
        <f t="shared" si="136"/>
        <v>2</v>
      </c>
      <c r="DI91" s="35" t="str">
        <f t="shared" si="137"/>
        <v>Good</v>
      </c>
      <c r="DJ91" s="20">
        <f t="shared" si="138"/>
        <v>5.7</v>
      </c>
      <c r="DK91" s="34">
        <f t="shared" si="139"/>
        <v>3</v>
      </c>
      <c r="DL91" s="35" t="str">
        <f t="shared" si="140"/>
        <v>Moderate</v>
      </c>
    </row>
    <row r="92" spans="1:116">
      <c r="A92" s="27" t="s">
        <v>190</v>
      </c>
      <c r="B92" s="28">
        <v>2</v>
      </c>
      <c r="C92" s="2">
        <f>IF(D92="-","?",RANK(D92,D2:D130,0))</f>
        <v>32</v>
      </c>
      <c r="D92" s="1">
        <f t="shared" si="94"/>
        <v>7.04</v>
      </c>
      <c r="E92" s="4">
        <f t="shared" si="95"/>
        <v>6.75</v>
      </c>
      <c r="F92" s="8">
        <f t="shared" si="96"/>
        <v>7.75</v>
      </c>
      <c r="G92" s="22">
        <v>6</v>
      </c>
      <c r="H92" s="22">
        <v>9</v>
      </c>
      <c r="I92" s="22">
        <v>9</v>
      </c>
      <c r="J92" s="22">
        <v>7</v>
      </c>
      <c r="K92" s="8">
        <f t="shared" si="97"/>
        <v>8</v>
      </c>
      <c r="L92" s="22">
        <v>9</v>
      </c>
      <c r="M92" s="22">
        <v>7</v>
      </c>
      <c r="N92" s="22">
        <v>8</v>
      </c>
      <c r="O92" s="22">
        <v>8</v>
      </c>
      <c r="P92" s="8">
        <f t="shared" si="98"/>
        <v>6.25</v>
      </c>
      <c r="Q92" s="22">
        <v>7</v>
      </c>
      <c r="R92" s="22">
        <v>6</v>
      </c>
      <c r="S92" s="22">
        <v>6</v>
      </c>
      <c r="T92" s="22">
        <v>6</v>
      </c>
      <c r="U92" s="8">
        <f t="shared" si="99"/>
        <v>7</v>
      </c>
      <c r="V92" s="22">
        <v>7</v>
      </c>
      <c r="W92" s="22">
        <v>7</v>
      </c>
      <c r="X92" s="8">
        <f t="shared" si="100"/>
        <v>4.75</v>
      </c>
      <c r="Y92" s="22">
        <v>4</v>
      </c>
      <c r="Z92" s="22">
        <v>5</v>
      </c>
      <c r="AA92" s="22">
        <v>5</v>
      </c>
      <c r="AB92" s="22">
        <v>5</v>
      </c>
      <c r="AC92" s="10">
        <f t="shared" si="101"/>
        <v>7.3214285714285712</v>
      </c>
      <c r="AD92" s="13">
        <f t="shared" si="102"/>
        <v>5</v>
      </c>
      <c r="AE92" s="22">
        <v>5</v>
      </c>
      <c r="AF92" s="13">
        <f t="shared" si="103"/>
        <v>8.25</v>
      </c>
      <c r="AG92" s="22">
        <v>7</v>
      </c>
      <c r="AH92" s="22">
        <v>8</v>
      </c>
      <c r="AI92" s="22">
        <v>9</v>
      </c>
      <c r="AJ92" s="22">
        <v>9</v>
      </c>
      <c r="AK92" s="13">
        <f t="shared" si="104"/>
        <v>10</v>
      </c>
      <c r="AL92" s="22">
        <v>10</v>
      </c>
      <c r="AM92" s="22">
        <v>10</v>
      </c>
      <c r="AN92" s="13">
        <f t="shared" si="105"/>
        <v>8</v>
      </c>
      <c r="AO92" s="22">
        <v>7</v>
      </c>
      <c r="AP92" s="22">
        <v>9</v>
      </c>
      <c r="AQ92" s="13">
        <f t="shared" si="106"/>
        <v>5</v>
      </c>
      <c r="AR92" s="22">
        <v>5</v>
      </c>
      <c r="AS92" s="22">
        <v>5</v>
      </c>
      <c r="AT92" s="13">
        <f t="shared" si="107"/>
        <v>9</v>
      </c>
      <c r="AU92" s="22">
        <v>9</v>
      </c>
      <c r="AV92" s="13">
        <f t="shared" si="108"/>
        <v>6</v>
      </c>
      <c r="AW92" s="22">
        <v>7</v>
      </c>
      <c r="AX92" s="22">
        <v>5</v>
      </c>
      <c r="AY92" s="16">
        <f>IF(AZ92="-","?",RANK(AZ92,AZ2:AZ130,0))</f>
        <v>36</v>
      </c>
      <c r="AZ92" s="15">
        <f t="shared" si="109"/>
        <v>5.94</v>
      </c>
      <c r="BA92" s="20">
        <f t="shared" si="110"/>
        <v>4.5</v>
      </c>
      <c r="BB92" s="22">
        <v>5</v>
      </c>
      <c r="BC92" s="22">
        <v>6</v>
      </c>
      <c r="BD92" s="22">
        <v>5</v>
      </c>
      <c r="BE92" s="22">
        <v>4</v>
      </c>
      <c r="BF92" s="22">
        <v>3</v>
      </c>
      <c r="BG92" s="25">
        <f t="shared" si="111"/>
        <v>4</v>
      </c>
      <c r="BH92" s="18">
        <f t="shared" si="112"/>
        <v>6.7666666666666675</v>
      </c>
      <c r="BI92" s="20">
        <f t="shared" si="113"/>
        <v>6.666666666666667</v>
      </c>
      <c r="BJ92" s="22">
        <v>7</v>
      </c>
      <c r="BK92" s="22">
        <v>7</v>
      </c>
      <c r="BL92" s="22">
        <v>6</v>
      </c>
      <c r="BM92" s="20">
        <f t="shared" si="114"/>
        <v>5.666666666666667</v>
      </c>
      <c r="BN92" s="22">
        <v>5</v>
      </c>
      <c r="BO92" s="22">
        <v>6</v>
      </c>
      <c r="BP92" s="22">
        <v>6</v>
      </c>
      <c r="BQ92" s="20">
        <f t="shared" si="115"/>
        <v>6.4</v>
      </c>
      <c r="BR92" s="22">
        <v>7</v>
      </c>
      <c r="BS92" s="22">
        <v>8</v>
      </c>
      <c r="BT92" s="22">
        <v>6</v>
      </c>
      <c r="BU92" s="22">
        <v>6</v>
      </c>
      <c r="BV92" s="22">
        <v>5</v>
      </c>
      <c r="BW92" s="20">
        <f t="shared" si="116"/>
        <v>8.3333333333333339</v>
      </c>
      <c r="BX92" s="22">
        <v>8</v>
      </c>
      <c r="BY92" s="22">
        <v>9</v>
      </c>
      <c r="BZ92" s="22">
        <v>8</v>
      </c>
      <c r="CA92" s="22" t="s">
        <v>78</v>
      </c>
      <c r="CB92" s="33" t="s">
        <v>78</v>
      </c>
      <c r="CC92" s="31">
        <v>6.7</v>
      </c>
      <c r="CD92" s="31">
        <f t="shared" si="117"/>
        <v>6.75</v>
      </c>
      <c r="CE92" s="4">
        <f t="shared" si="118"/>
        <v>4.9999999999999822E-2</v>
      </c>
      <c r="CF92" s="6" t="str">
        <f t="shared" si="119"/>
        <v>â</v>
      </c>
      <c r="CG92" s="31">
        <v>7.1785714285714279</v>
      </c>
      <c r="CH92" s="31">
        <f t="shared" si="120"/>
        <v>7.3214285714285712</v>
      </c>
      <c r="CI92" s="10">
        <f t="shared" si="121"/>
        <v>0.14285714285714324</v>
      </c>
      <c r="CJ92" s="11" t="str">
        <f t="shared" si="122"/>
        <v>â</v>
      </c>
      <c r="CK92" s="22" t="s">
        <v>78</v>
      </c>
      <c r="CL92" s="33" t="s">
        <v>78</v>
      </c>
      <c r="CM92" s="22">
        <v>9</v>
      </c>
      <c r="CN92" s="22">
        <v>7</v>
      </c>
      <c r="CO92" s="22">
        <v>8</v>
      </c>
      <c r="CP92" s="22">
        <v>8</v>
      </c>
      <c r="CQ92" s="22">
        <v>7</v>
      </c>
      <c r="CR92" s="22">
        <v>6</v>
      </c>
      <c r="CS92" s="24">
        <f t="shared" si="123"/>
        <v>6.5</v>
      </c>
      <c r="CT92" s="5">
        <f t="shared" si="124"/>
        <v>0</v>
      </c>
      <c r="CU92" s="4" t="str">
        <f t="shared" si="125"/>
        <v>Dem.</v>
      </c>
      <c r="CV92" s="22" t="s">
        <v>78</v>
      </c>
      <c r="CW92" s="33" t="s">
        <v>78</v>
      </c>
      <c r="CX92" s="1">
        <f t="shared" si="126"/>
        <v>7.04</v>
      </c>
      <c r="CY92" s="34">
        <f t="shared" si="127"/>
        <v>2</v>
      </c>
      <c r="CZ92" s="35" t="str">
        <f t="shared" si="128"/>
        <v>Advanced</v>
      </c>
      <c r="DA92" s="4">
        <f t="shared" si="129"/>
        <v>6.75</v>
      </c>
      <c r="DB92" s="34">
        <f t="shared" si="130"/>
        <v>2</v>
      </c>
      <c r="DC92" s="35" t="str">
        <f t="shared" si="131"/>
        <v>Defective democracies</v>
      </c>
      <c r="DD92" s="10">
        <f t="shared" si="132"/>
        <v>7.32</v>
      </c>
      <c r="DE92" s="34">
        <f t="shared" si="133"/>
        <v>2</v>
      </c>
      <c r="DF92" s="35" t="str">
        <f t="shared" si="134"/>
        <v>Functioning</v>
      </c>
      <c r="DG92" s="15">
        <f t="shared" si="135"/>
        <v>5.94</v>
      </c>
      <c r="DH92" s="34">
        <f t="shared" si="136"/>
        <v>2</v>
      </c>
      <c r="DI92" s="35" t="str">
        <f t="shared" si="137"/>
        <v>Good</v>
      </c>
      <c r="DJ92" s="20">
        <f t="shared" si="138"/>
        <v>4.5</v>
      </c>
      <c r="DK92" s="34">
        <f t="shared" si="139"/>
        <v>3</v>
      </c>
      <c r="DL92" s="35" t="str">
        <f t="shared" si="140"/>
        <v>Moderate</v>
      </c>
    </row>
    <row r="93" spans="1:116">
      <c r="A93" s="27" t="s">
        <v>191</v>
      </c>
      <c r="B93" s="28">
        <v>7</v>
      </c>
      <c r="C93" s="2">
        <f>IF(D93="-","?",RANK(D93,D2:D130,0))</f>
        <v>36</v>
      </c>
      <c r="D93" s="1">
        <f t="shared" si="94"/>
        <v>6.58</v>
      </c>
      <c r="E93" s="4">
        <f t="shared" si="95"/>
        <v>6.8</v>
      </c>
      <c r="F93" s="8">
        <f t="shared" si="96"/>
        <v>7</v>
      </c>
      <c r="G93" s="22">
        <v>7</v>
      </c>
      <c r="H93" s="22">
        <v>7</v>
      </c>
      <c r="I93" s="22">
        <v>7</v>
      </c>
      <c r="J93" s="22">
        <v>7</v>
      </c>
      <c r="K93" s="8">
        <f t="shared" si="97"/>
        <v>7</v>
      </c>
      <c r="L93" s="22">
        <v>7</v>
      </c>
      <c r="M93" s="22">
        <v>6</v>
      </c>
      <c r="N93" s="22">
        <v>9</v>
      </c>
      <c r="O93" s="22">
        <v>6</v>
      </c>
      <c r="P93" s="8">
        <f t="shared" si="98"/>
        <v>6.5</v>
      </c>
      <c r="Q93" s="22">
        <v>7</v>
      </c>
      <c r="R93" s="22">
        <v>7</v>
      </c>
      <c r="S93" s="22">
        <v>6</v>
      </c>
      <c r="T93" s="22">
        <v>6</v>
      </c>
      <c r="U93" s="8">
        <f t="shared" si="99"/>
        <v>7.5</v>
      </c>
      <c r="V93" s="22">
        <v>7</v>
      </c>
      <c r="W93" s="22">
        <v>8</v>
      </c>
      <c r="X93" s="8">
        <f t="shared" si="100"/>
        <v>6</v>
      </c>
      <c r="Y93" s="22">
        <v>5</v>
      </c>
      <c r="Z93" s="22">
        <v>7</v>
      </c>
      <c r="AA93" s="22">
        <v>6</v>
      </c>
      <c r="AB93" s="22">
        <v>6</v>
      </c>
      <c r="AC93" s="10">
        <f t="shared" si="101"/>
        <v>6.3571428571428568</v>
      </c>
      <c r="AD93" s="13">
        <f t="shared" si="102"/>
        <v>5</v>
      </c>
      <c r="AE93" s="22">
        <v>5</v>
      </c>
      <c r="AF93" s="13">
        <f t="shared" si="103"/>
        <v>6.5</v>
      </c>
      <c r="AG93" s="22">
        <v>6</v>
      </c>
      <c r="AH93" s="22">
        <v>5</v>
      </c>
      <c r="AI93" s="22">
        <v>7</v>
      </c>
      <c r="AJ93" s="22">
        <v>8</v>
      </c>
      <c r="AK93" s="13">
        <f t="shared" si="104"/>
        <v>7.5</v>
      </c>
      <c r="AL93" s="22">
        <v>8</v>
      </c>
      <c r="AM93" s="22">
        <v>7</v>
      </c>
      <c r="AN93" s="13">
        <f t="shared" si="105"/>
        <v>6.5</v>
      </c>
      <c r="AO93" s="22">
        <v>6</v>
      </c>
      <c r="AP93" s="22">
        <v>7</v>
      </c>
      <c r="AQ93" s="13">
        <f t="shared" si="106"/>
        <v>5.5</v>
      </c>
      <c r="AR93" s="22">
        <v>5</v>
      </c>
      <c r="AS93" s="22">
        <v>6</v>
      </c>
      <c r="AT93" s="13">
        <f t="shared" si="107"/>
        <v>8</v>
      </c>
      <c r="AU93" s="22">
        <v>8</v>
      </c>
      <c r="AV93" s="13">
        <f t="shared" si="108"/>
        <v>5.5</v>
      </c>
      <c r="AW93" s="22">
        <v>7</v>
      </c>
      <c r="AX93" s="22">
        <v>4</v>
      </c>
      <c r="AY93" s="16">
        <f>IF(AZ93="-","?",RANK(AZ93,AZ2:AZ130,0))</f>
        <v>49</v>
      </c>
      <c r="AZ93" s="15">
        <f t="shared" si="109"/>
        <v>5.49</v>
      </c>
      <c r="BA93" s="20">
        <f t="shared" si="110"/>
        <v>5.041666666666667</v>
      </c>
      <c r="BB93" s="22">
        <v>6</v>
      </c>
      <c r="BC93" s="22">
        <v>4</v>
      </c>
      <c r="BD93" s="22">
        <v>6</v>
      </c>
      <c r="BE93" s="22">
        <v>7</v>
      </c>
      <c r="BF93" s="22">
        <v>3</v>
      </c>
      <c r="BG93" s="25">
        <f t="shared" si="111"/>
        <v>4.25</v>
      </c>
      <c r="BH93" s="18">
        <f t="shared" si="112"/>
        <v>6.166666666666667</v>
      </c>
      <c r="BI93" s="20">
        <f t="shared" si="113"/>
        <v>5.666666666666667</v>
      </c>
      <c r="BJ93" s="22">
        <v>6</v>
      </c>
      <c r="BK93" s="22">
        <v>5</v>
      </c>
      <c r="BL93" s="22">
        <v>6</v>
      </c>
      <c r="BM93" s="20">
        <f t="shared" si="114"/>
        <v>5.333333333333333</v>
      </c>
      <c r="BN93" s="22">
        <v>5</v>
      </c>
      <c r="BO93" s="22">
        <v>6</v>
      </c>
      <c r="BP93" s="22">
        <v>5</v>
      </c>
      <c r="BQ93" s="20">
        <f t="shared" si="115"/>
        <v>6</v>
      </c>
      <c r="BR93" s="22">
        <v>7</v>
      </c>
      <c r="BS93" s="22">
        <v>5</v>
      </c>
      <c r="BT93" s="22">
        <v>6</v>
      </c>
      <c r="BU93" s="22">
        <v>6</v>
      </c>
      <c r="BV93" s="22">
        <v>6</v>
      </c>
      <c r="BW93" s="20">
        <f t="shared" si="116"/>
        <v>7.666666666666667</v>
      </c>
      <c r="BX93" s="22">
        <v>6</v>
      </c>
      <c r="BY93" s="22">
        <v>8</v>
      </c>
      <c r="BZ93" s="22">
        <v>9</v>
      </c>
      <c r="CA93" s="22" t="s">
        <v>78</v>
      </c>
      <c r="CB93" s="33" t="s">
        <v>78</v>
      </c>
      <c r="CC93" s="31">
        <v>6.4</v>
      </c>
      <c r="CD93" s="31">
        <f t="shared" si="117"/>
        <v>6.8</v>
      </c>
      <c r="CE93" s="4">
        <f t="shared" si="118"/>
        <v>0.39999999999999947</v>
      </c>
      <c r="CF93" s="6" t="str">
        <f t="shared" si="119"/>
        <v>â</v>
      </c>
      <c r="CG93" s="31">
        <v>5.9642857142857135</v>
      </c>
      <c r="CH93" s="31">
        <f t="shared" si="120"/>
        <v>6.3571428571428568</v>
      </c>
      <c r="CI93" s="10">
        <f t="shared" si="121"/>
        <v>0.39285714285714324</v>
      </c>
      <c r="CJ93" s="11" t="str">
        <f t="shared" si="122"/>
        <v>â</v>
      </c>
      <c r="CK93" s="22" t="s">
        <v>78</v>
      </c>
      <c r="CL93" s="33" t="s">
        <v>78</v>
      </c>
      <c r="CM93" s="22">
        <v>7</v>
      </c>
      <c r="CN93" s="22">
        <v>6</v>
      </c>
      <c r="CO93" s="22">
        <v>9</v>
      </c>
      <c r="CP93" s="22">
        <v>6</v>
      </c>
      <c r="CQ93" s="22">
        <v>7</v>
      </c>
      <c r="CR93" s="22">
        <v>6</v>
      </c>
      <c r="CS93" s="24">
        <f t="shared" si="123"/>
        <v>7</v>
      </c>
      <c r="CT93" s="5">
        <f t="shared" si="124"/>
        <v>0</v>
      </c>
      <c r="CU93" s="4" t="str">
        <f t="shared" si="125"/>
        <v>Dem.</v>
      </c>
      <c r="CV93" s="22" t="s">
        <v>78</v>
      </c>
      <c r="CW93" s="33" t="s">
        <v>78</v>
      </c>
      <c r="CX93" s="1">
        <f t="shared" si="126"/>
        <v>6.58</v>
      </c>
      <c r="CY93" s="34">
        <f t="shared" si="127"/>
        <v>3</v>
      </c>
      <c r="CZ93" s="35" t="str">
        <f t="shared" si="128"/>
        <v>Limited</v>
      </c>
      <c r="DA93" s="4">
        <f t="shared" si="129"/>
        <v>6.8</v>
      </c>
      <c r="DB93" s="34">
        <f t="shared" si="130"/>
        <v>2</v>
      </c>
      <c r="DC93" s="35" t="str">
        <f t="shared" si="131"/>
        <v>Defective democracies</v>
      </c>
      <c r="DD93" s="10">
        <f t="shared" si="132"/>
        <v>6.36</v>
      </c>
      <c r="DE93" s="34">
        <f t="shared" si="133"/>
        <v>3</v>
      </c>
      <c r="DF93" s="35" t="str">
        <f t="shared" si="134"/>
        <v>Functional flaws</v>
      </c>
      <c r="DG93" s="15">
        <f t="shared" si="135"/>
        <v>5.49</v>
      </c>
      <c r="DH93" s="34">
        <f t="shared" si="136"/>
        <v>3</v>
      </c>
      <c r="DI93" s="35" t="str">
        <f t="shared" si="137"/>
        <v>Moderate</v>
      </c>
      <c r="DJ93" s="20">
        <f t="shared" si="138"/>
        <v>5</v>
      </c>
      <c r="DK93" s="34">
        <f t="shared" si="139"/>
        <v>3</v>
      </c>
      <c r="DL93" s="35" t="str">
        <f t="shared" si="140"/>
        <v>Moderate</v>
      </c>
    </row>
    <row r="94" spans="1:116">
      <c r="A94" s="27" t="s">
        <v>192</v>
      </c>
      <c r="B94" s="28">
        <v>1</v>
      </c>
      <c r="C94" s="2">
        <f>IF(D94="-","?",RANK(D94,D2:D130,0))</f>
        <v>5</v>
      </c>
      <c r="D94" s="1">
        <f t="shared" si="94"/>
        <v>9.16</v>
      </c>
      <c r="E94" s="4">
        <f t="shared" si="95"/>
        <v>9.35</v>
      </c>
      <c r="F94" s="8">
        <f t="shared" si="96"/>
        <v>9.75</v>
      </c>
      <c r="G94" s="22">
        <v>10</v>
      </c>
      <c r="H94" s="22">
        <v>10</v>
      </c>
      <c r="I94" s="22">
        <v>9</v>
      </c>
      <c r="J94" s="22">
        <v>10</v>
      </c>
      <c r="K94" s="8">
        <f t="shared" si="97"/>
        <v>9.75</v>
      </c>
      <c r="L94" s="22">
        <v>10</v>
      </c>
      <c r="M94" s="22">
        <v>10</v>
      </c>
      <c r="N94" s="22">
        <v>10</v>
      </c>
      <c r="O94" s="22">
        <v>9</v>
      </c>
      <c r="P94" s="8">
        <f t="shared" si="98"/>
        <v>9.25</v>
      </c>
      <c r="Q94" s="22">
        <v>10</v>
      </c>
      <c r="R94" s="22">
        <v>9</v>
      </c>
      <c r="S94" s="22">
        <v>8</v>
      </c>
      <c r="T94" s="22">
        <v>10</v>
      </c>
      <c r="U94" s="8">
        <f t="shared" si="99"/>
        <v>9.5</v>
      </c>
      <c r="V94" s="22">
        <v>10</v>
      </c>
      <c r="W94" s="22">
        <v>9</v>
      </c>
      <c r="X94" s="8">
        <f t="shared" si="100"/>
        <v>8.5</v>
      </c>
      <c r="Y94" s="22">
        <v>8</v>
      </c>
      <c r="Z94" s="22">
        <v>9</v>
      </c>
      <c r="AA94" s="22">
        <v>9</v>
      </c>
      <c r="AB94" s="22">
        <v>8</v>
      </c>
      <c r="AC94" s="10">
        <f t="shared" si="101"/>
        <v>8.9642857142857135</v>
      </c>
      <c r="AD94" s="13">
        <f t="shared" si="102"/>
        <v>8</v>
      </c>
      <c r="AE94" s="22">
        <v>8</v>
      </c>
      <c r="AF94" s="13">
        <f t="shared" si="103"/>
        <v>9.75</v>
      </c>
      <c r="AG94" s="22">
        <v>9</v>
      </c>
      <c r="AH94" s="22">
        <v>10</v>
      </c>
      <c r="AI94" s="22">
        <v>10</v>
      </c>
      <c r="AJ94" s="22">
        <v>10</v>
      </c>
      <c r="AK94" s="13">
        <f t="shared" si="104"/>
        <v>9.5</v>
      </c>
      <c r="AL94" s="22">
        <v>10</v>
      </c>
      <c r="AM94" s="22">
        <v>9</v>
      </c>
      <c r="AN94" s="13">
        <f t="shared" si="105"/>
        <v>10</v>
      </c>
      <c r="AO94" s="22">
        <v>10</v>
      </c>
      <c r="AP94" s="22">
        <v>10</v>
      </c>
      <c r="AQ94" s="13">
        <f t="shared" si="106"/>
        <v>8.5</v>
      </c>
      <c r="AR94" s="22">
        <v>9</v>
      </c>
      <c r="AS94" s="22">
        <v>8</v>
      </c>
      <c r="AT94" s="13">
        <f t="shared" si="107"/>
        <v>9</v>
      </c>
      <c r="AU94" s="22">
        <v>9</v>
      </c>
      <c r="AV94" s="13">
        <f t="shared" si="108"/>
        <v>8</v>
      </c>
      <c r="AW94" s="22">
        <v>8</v>
      </c>
      <c r="AX94" s="22">
        <v>8</v>
      </c>
      <c r="AY94" s="16">
        <f>IF(AZ94="-","?",RANK(AZ94,AZ2:AZ130,0))</f>
        <v>6</v>
      </c>
      <c r="AZ94" s="15">
        <f t="shared" si="109"/>
        <v>7.21</v>
      </c>
      <c r="BA94" s="20">
        <f t="shared" si="110"/>
        <v>1.5833333333333333</v>
      </c>
      <c r="BB94" s="22">
        <v>2</v>
      </c>
      <c r="BC94" s="22">
        <v>2</v>
      </c>
      <c r="BD94" s="22">
        <v>2</v>
      </c>
      <c r="BE94" s="22">
        <v>1</v>
      </c>
      <c r="BF94" s="22">
        <v>1</v>
      </c>
      <c r="BG94" s="25">
        <f t="shared" si="111"/>
        <v>1.5</v>
      </c>
      <c r="BH94" s="18">
        <f t="shared" si="112"/>
        <v>8.8666666666666671</v>
      </c>
      <c r="BI94" s="20">
        <f t="shared" si="113"/>
        <v>8.3333333333333339</v>
      </c>
      <c r="BJ94" s="22">
        <v>9</v>
      </c>
      <c r="BK94" s="22">
        <v>8</v>
      </c>
      <c r="BL94" s="22">
        <v>8</v>
      </c>
      <c r="BM94" s="20">
        <f t="shared" si="114"/>
        <v>8.3333333333333339</v>
      </c>
      <c r="BN94" s="22">
        <v>8</v>
      </c>
      <c r="BO94" s="22">
        <v>9</v>
      </c>
      <c r="BP94" s="22">
        <v>8</v>
      </c>
      <c r="BQ94" s="20">
        <f t="shared" si="115"/>
        <v>8.8000000000000007</v>
      </c>
      <c r="BR94" s="22">
        <v>10</v>
      </c>
      <c r="BS94" s="22">
        <v>9</v>
      </c>
      <c r="BT94" s="22">
        <v>8</v>
      </c>
      <c r="BU94" s="22">
        <v>8</v>
      </c>
      <c r="BV94" s="22">
        <v>9</v>
      </c>
      <c r="BW94" s="20">
        <f t="shared" si="116"/>
        <v>10</v>
      </c>
      <c r="BX94" s="22">
        <v>10</v>
      </c>
      <c r="BY94" s="22">
        <v>10</v>
      </c>
      <c r="BZ94" s="22">
        <v>10</v>
      </c>
      <c r="CA94" s="22" t="s">
        <v>78</v>
      </c>
      <c r="CB94" s="33" t="s">
        <v>78</v>
      </c>
      <c r="CC94" s="31">
        <v>9.1999999999999993</v>
      </c>
      <c r="CD94" s="31">
        <f t="shared" si="117"/>
        <v>9.35</v>
      </c>
      <c r="CE94" s="4">
        <f t="shared" si="118"/>
        <v>0.15000000000000036</v>
      </c>
      <c r="CF94" s="6" t="str">
        <f t="shared" si="119"/>
        <v>â</v>
      </c>
      <c r="CG94" s="31">
        <v>8.8928571428571423</v>
      </c>
      <c r="CH94" s="31">
        <f t="shared" si="120"/>
        <v>8.9642857142857135</v>
      </c>
      <c r="CI94" s="10">
        <f t="shared" si="121"/>
        <v>7.1428571428571175E-2</v>
      </c>
      <c r="CJ94" s="11" t="str">
        <f t="shared" si="122"/>
        <v>â</v>
      </c>
      <c r="CK94" s="22" t="s">
        <v>78</v>
      </c>
      <c r="CL94" s="33" t="s">
        <v>78</v>
      </c>
      <c r="CM94" s="22">
        <v>10</v>
      </c>
      <c r="CN94" s="22">
        <v>10</v>
      </c>
      <c r="CO94" s="22">
        <v>10</v>
      </c>
      <c r="CP94" s="22">
        <v>9</v>
      </c>
      <c r="CQ94" s="22">
        <v>10</v>
      </c>
      <c r="CR94" s="22">
        <v>10</v>
      </c>
      <c r="CS94" s="24">
        <f t="shared" si="123"/>
        <v>10</v>
      </c>
      <c r="CT94" s="5">
        <f t="shared" si="124"/>
        <v>0</v>
      </c>
      <c r="CU94" s="4" t="str">
        <f t="shared" si="125"/>
        <v>Dem.</v>
      </c>
      <c r="CV94" s="22" t="s">
        <v>78</v>
      </c>
      <c r="CW94" s="33" t="s">
        <v>78</v>
      </c>
      <c r="CX94" s="1">
        <f t="shared" si="126"/>
        <v>9.16</v>
      </c>
      <c r="CY94" s="34">
        <f t="shared" si="127"/>
        <v>1</v>
      </c>
      <c r="CZ94" s="35" t="str">
        <f t="shared" si="128"/>
        <v>Highly advanced</v>
      </c>
      <c r="DA94" s="4">
        <f t="shared" si="129"/>
        <v>9.35</v>
      </c>
      <c r="DB94" s="34">
        <f t="shared" si="130"/>
        <v>1</v>
      </c>
      <c r="DC94" s="35" t="str">
        <f t="shared" si="131"/>
        <v>Democracies in consolidation</v>
      </c>
      <c r="DD94" s="10">
        <f t="shared" si="132"/>
        <v>8.9600000000000009</v>
      </c>
      <c r="DE94" s="34">
        <f t="shared" si="133"/>
        <v>1</v>
      </c>
      <c r="DF94" s="35" t="str">
        <f t="shared" si="134"/>
        <v>Developed</v>
      </c>
      <c r="DG94" s="15">
        <f t="shared" si="135"/>
        <v>7.21</v>
      </c>
      <c r="DH94" s="34">
        <f t="shared" si="136"/>
        <v>1</v>
      </c>
      <c r="DI94" s="35" t="str">
        <f t="shared" si="137"/>
        <v>Very good</v>
      </c>
      <c r="DJ94" s="20">
        <f t="shared" si="138"/>
        <v>1.6</v>
      </c>
      <c r="DK94" s="34">
        <f t="shared" si="139"/>
        <v>5</v>
      </c>
      <c r="DL94" s="35" t="str">
        <f t="shared" si="140"/>
        <v>Negligible</v>
      </c>
    </row>
    <row r="95" spans="1:116">
      <c r="A95" s="27" t="s">
        <v>193</v>
      </c>
      <c r="B95" s="28">
        <v>4</v>
      </c>
      <c r="C95" s="2">
        <f>IF(D95="-","?",RANK(D95,D2:D130,0))</f>
        <v>48</v>
      </c>
      <c r="D95" s="1">
        <f t="shared" si="94"/>
        <v>6.16</v>
      </c>
      <c r="E95" s="4">
        <f t="shared" si="95"/>
        <v>4</v>
      </c>
      <c r="F95" s="8">
        <f t="shared" si="96"/>
        <v>8</v>
      </c>
      <c r="G95" s="22">
        <v>10</v>
      </c>
      <c r="H95" s="22">
        <v>7</v>
      </c>
      <c r="I95" s="22">
        <v>5</v>
      </c>
      <c r="J95" s="22">
        <v>10</v>
      </c>
      <c r="K95" s="8">
        <f t="shared" si="97"/>
        <v>3</v>
      </c>
      <c r="L95" s="22">
        <v>2</v>
      </c>
      <c r="M95" s="22">
        <v>1</v>
      </c>
      <c r="N95" s="22">
        <v>3</v>
      </c>
      <c r="O95" s="22">
        <v>6</v>
      </c>
      <c r="P95" s="8">
        <f t="shared" si="98"/>
        <v>4</v>
      </c>
      <c r="Q95" s="22">
        <v>2</v>
      </c>
      <c r="R95" s="22">
        <v>4</v>
      </c>
      <c r="S95" s="22">
        <v>4</v>
      </c>
      <c r="T95" s="22">
        <v>6</v>
      </c>
      <c r="U95" s="8">
        <f t="shared" si="99"/>
        <v>2</v>
      </c>
      <c r="V95" s="22">
        <v>2</v>
      </c>
      <c r="W95" s="22">
        <v>2</v>
      </c>
      <c r="X95" s="8">
        <f t="shared" si="100"/>
        <v>3</v>
      </c>
      <c r="Y95" s="22">
        <v>1</v>
      </c>
      <c r="Z95" s="22">
        <v>4</v>
      </c>
      <c r="AA95" s="22" t="s">
        <v>100</v>
      </c>
      <c r="AB95" s="22">
        <v>4</v>
      </c>
      <c r="AC95" s="10">
        <f t="shared" si="101"/>
        <v>8.3214285714285712</v>
      </c>
      <c r="AD95" s="13">
        <f t="shared" si="102"/>
        <v>9</v>
      </c>
      <c r="AE95" s="22">
        <v>9</v>
      </c>
      <c r="AF95" s="13">
        <f t="shared" si="103"/>
        <v>7.75</v>
      </c>
      <c r="AG95" s="22">
        <v>7</v>
      </c>
      <c r="AH95" s="22">
        <v>7</v>
      </c>
      <c r="AI95" s="22">
        <v>9</v>
      </c>
      <c r="AJ95" s="22">
        <v>8</v>
      </c>
      <c r="AK95" s="13">
        <f t="shared" si="104"/>
        <v>8.5</v>
      </c>
      <c r="AL95" s="22">
        <v>8</v>
      </c>
      <c r="AM95" s="22">
        <v>9</v>
      </c>
      <c r="AN95" s="13">
        <f t="shared" si="105"/>
        <v>9</v>
      </c>
      <c r="AO95" s="22">
        <v>9</v>
      </c>
      <c r="AP95" s="22">
        <v>9</v>
      </c>
      <c r="AQ95" s="13">
        <f t="shared" si="106"/>
        <v>7</v>
      </c>
      <c r="AR95" s="22">
        <v>8</v>
      </c>
      <c r="AS95" s="22">
        <v>6</v>
      </c>
      <c r="AT95" s="13">
        <f t="shared" si="107"/>
        <v>10</v>
      </c>
      <c r="AU95" s="22">
        <v>10</v>
      </c>
      <c r="AV95" s="13">
        <f t="shared" si="108"/>
        <v>7</v>
      </c>
      <c r="AW95" s="22">
        <v>5</v>
      </c>
      <c r="AX95" s="22">
        <v>9</v>
      </c>
      <c r="AY95" s="16">
        <f>IF(AZ95="-","?",RANK(AZ95,AZ2:AZ130,0))</f>
        <v>33</v>
      </c>
      <c r="AZ95" s="15">
        <f t="shared" si="109"/>
        <v>6.03</v>
      </c>
      <c r="BA95" s="20">
        <f t="shared" si="110"/>
        <v>3.6666666666666665</v>
      </c>
      <c r="BB95" s="22">
        <v>1</v>
      </c>
      <c r="BC95" s="22">
        <v>8</v>
      </c>
      <c r="BD95" s="22">
        <v>2</v>
      </c>
      <c r="BE95" s="22">
        <v>1</v>
      </c>
      <c r="BF95" s="22">
        <v>5</v>
      </c>
      <c r="BG95" s="25">
        <f t="shared" si="111"/>
        <v>5</v>
      </c>
      <c r="BH95" s="18">
        <f t="shared" si="112"/>
        <v>7.0208333333333339</v>
      </c>
      <c r="BI95" s="20">
        <f t="shared" si="113"/>
        <v>5</v>
      </c>
      <c r="BJ95" s="22">
        <v>5</v>
      </c>
      <c r="BK95" s="22">
        <v>5</v>
      </c>
      <c r="BL95" s="22">
        <v>5</v>
      </c>
      <c r="BM95" s="20">
        <f t="shared" si="114"/>
        <v>8</v>
      </c>
      <c r="BN95" s="22">
        <v>8</v>
      </c>
      <c r="BO95" s="22">
        <v>9</v>
      </c>
      <c r="BP95" s="22">
        <v>7</v>
      </c>
      <c r="BQ95" s="20">
        <f t="shared" si="115"/>
        <v>5.75</v>
      </c>
      <c r="BR95" s="22">
        <v>7</v>
      </c>
      <c r="BS95" s="22">
        <v>3</v>
      </c>
      <c r="BT95" s="22">
        <v>8</v>
      </c>
      <c r="BU95" s="22">
        <v>5</v>
      </c>
      <c r="BV95" s="22" t="s">
        <v>100</v>
      </c>
      <c r="BW95" s="20">
        <f t="shared" si="116"/>
        <v>9.3333333333333339</v>
      </c>
      <c r="BX95" s="22">
        <v>9</v>
      </c>
      <c r="BY95" s="22">
        <v>9</v>
      </c>
      <c r="BZ95" s="22">
        <v>10</v>
      </c>
      <c r="CA95" s="22" t="s">
        <v>78</v>
      </c>
      <c r="CB95" s="33" t="s">
        <v>78</v>
      </c>
      <c r="CC95" s="31">
        <v>4.083333333333333</v>
      </c>
      <c r="CD95" s="31">
        <f t="shared" si="117"/>
        <v>4</v>
      </c>
      <c r="CE95" s="4">
        <f t="shared" si="118"/>
        <v>-8.3333333333333037E-2</v>
      </c>
      <c r="CF95" s="6" t="str">
        <f t="shared" si="119"/>
        <v>â</v>
      </c>
      <c r="CG95" s="31">
        <v>8.1071428571428577</v>
      </c>
      <c r="CH95" s="31">
        <f t="shared" si="120"/>
        <v>8.3214285714285712</v>
      </c>
      <c r="CI95" s="10">
        <f t="shared" si="121"/>
        <v>0.21428571428571352</v>
      </c>
      <c r="CJ95" s="11" t="str">
        <f t="shared" si="122"/>
        <v>â</v>
      </c>
      <c r="CK95" s="22" t="s">
        <v>78</v>
      </c>
      <c r="CL95" s="33" t="s">
        <v>78</v>
      </c>
      <c r="CM95" s="23">
        <v>2</v>
      </c>
      <c r="CN95" s="23">
        <v>1</v>
      </c>
      <c r="CO95" s="22">
        <v>3</v>
      </c>
      <c r="CP95" s="22">
        <v>6</v>
      </c>
      <c r="CQ95" s="23">
        <v>2</v>
      </c>
      <c r="CR95" s="22">
        <v>6</v>
      </c>
      <c r="CS95" s="24">
        <f t="shared" si="123"/>
        <v>10</v>
      </c>
      <c r="CT95" s="5">
        <f t="shared" si="124"/>
        <v>3</v>
      </c>
      <c r="CU95" s="4" t="str">
        <f t="shared" si="125"/>
        <v>Aut.</v>
      </c>
      <c r="CV95" s="22" t="s">
        <v>78</v>
      </c>
      <c r="CW95" s="33" t="s">
        <v>78</v>
      </c>
      <c r="CX95" s="1">
        <f t="shared" si="126"/>
        <v>6.16</v>
      </c>
      <c r="CY95" s="34">
        <f t="shared" si="127"/>
        <v>3</v>
      </c>
      <c r="CZ95" s="35" t="str">
        <f t="shared" si="128"/>
        <v>Limited</v>
      </c>
      <c r="DA95" s="4">
        <f t="shared" si="129"/>
        <v>4</v>
      </c>
      <c r="DB95" s="34">
        <f t="shared" si="130"/>
        <v>4</v>
      </c>
      <c r="DC95" s="35" t="str">
        <f t="shared" si="131"/>
        <v>Moderate autocracies</v>
      </c>
      <c r="DD95" s="10">
        <f t="shared" si="132"/>
        <v>8.32</v>
      </c>
      <c r="DE95" s="34">
        <f t="shared" si="133"/>
        <v>1</v>
      </c>
      <c r="DF95" s="35" t="str">
        <f t="shared" si="134"/>
        <v>Developed</v>
      </c>
      <c r="DG95" s="15">
        <f t="shared" si="135"/>
        <v>6.03</v>
      </c>
      <c r="DH95" s="34">
        <f t="shared" si="136"/>
        <v>2</v>
      </c>
      <c r="DI95" s="35" t="str">
        <f t="shared" si="137"/>
        <v>Good</v>
      </c>
      <c r="DJ95" s="20">
        <f t="shared" si="138"/>
        <v>3.7</v>
      </c>
      <c r="DK95" s="34">
        <f t="shared" si="139"/>
        <v>4</v>
      </c>
      <c r="DL95" s="35" t="str">
        <f t="shared" si="140"/>
        <v>Minor</v>
      </c>
    </row>
    <row r="96" spans="1:116">
      <c r="A96" s="27" t="s">
        <v>194</v>
      </c>
      <c r="B96" s="28">
        <v>1</v>
      </c>
      <c r="C96" s="2">
        <f>IF(D96="-","?",RANK(D96,D2:D130,0))</f>
        <v>19</v>
      </c>
      <c r="D96" s="1">
        <f t="shared" si="94"/>
        <v>7.9</v>
      </c>
      <c r="E96" s="4">
        <f t="shared" si="95"/>
        <v>7.9</v>
      </c>
      <c r="F96" s="8">
        <f t="shared" si="96"/>
        <v>9.5</v>
      </c>
      <c r="G96" s="22">
        <v>10</v>
      </c>
      <c r="H96" s="22">
        <v>9</v>
      </c>
      <c r="I96" s="22">
        <v>9</v>
      </c>
      <c r="J96" s="22">
        <v>10</v>
      </c>
      <c r="K96" s="8">
        <f t="shared" si="97"/>
        <v>8.25</v>
      </c>
      <c r="L96" s="22">
        <v>8</v>
      </c>
      <c r="M96" s="22">
        <v>9</v>
      </c>
      <c r="N96" s="22">
        <v>9</v>
      </c>
      <c r="O96" s="22">
        <v>7</v>
      </c>
      <c r="P96" s="8">
        <f t="shared" si="98"/>
        <v>7.5</v>
      </c>
      <c r="Q96" s="22">
        <v>7</v>
      </c>
      <c r="R96" s="22">
        <v>8</v>
      </c>
      <c r="S96" s="22">
        <v>7</v>
      </c>
      <c r="T96" s="22">
        <v>8</v>
      </c>
      <c r="U96" s="8">
        <f t="shared" si="99"/>
        <v>7.5</v>
      </c>
      <c r="V96" s="22">
        <v>7</v>
      </c>
      <c r="W96" s="22">
        <v>8</v>
      </c>
      <c r="X96" s="8">
        <f t="shared" si="100"/>
        <v>6.75</v>
      </c>
      <c r="Y96" s="22">
        <v>7</v>
      </c>
      <c r="Z96" s="22">
        <v>7</v>
      </c>
      <c r="AA96" s="22">
        <v>7</v>
      </c>
      <c r="AB96" s="22">
        <v>6</v>
      </c>
      <c r="AC96" s="10">
        <f t="shared" si="101"/>
        <v>7.8928571428571432</v>
      </c>
      <c r="AD96" s="13">
        <f t="shared" si="102"/>
        <v>7</v>
      </c>
      <c r="AE96" s="22">
        <v>7</v>
      </c>
      <c r="AF96" s="13">
        <f t="shared" si="103"/>
        <v>8.75</v>
      </c>
      <c r="AG96" s="22">
        <v>8</v>
      </c>
      <c r="AH96" s="22">
        <v>8</v>
      </c>
      <c r="AI96" s="22">
        <v>10</v>
      </c>
      <c r="AJ96" s="22">
        <v>9</v>
      </c>
      <c r="AK96" s="13">
        <f t="shared" si="104"/>
        <v>9</v>
      </c>
      <c r="AL96" s="22">
        <v>9</v>
      </c>
      <c r="AM96" s="22">
        <v>9</v>
      </c>
      <c r="AN96" s="13">
        <f t="shared" si="105"/>
        <v>9</v>
      </c>
      <c r="AO96" s="22">
        <v>9</v>
      </c>
      <c r="AP96" s="22">
        <v>9</v>
      </c>
      <c r="AQ96" s="13">
        <f t="shared" si="106"/>
        <v>7</v>
      </c>
      <c r="AR96" s="22">
        <v>7</v>
      </c>
      <c r="AS96" s="22">
        <v>7</v>
      </c>
      <c r="AT96" s="13">
        <f t="shared" si="107"/>
        <v>7</v>
      </c>
      <c r="AU96" s="22">
        <v>7</v>
      </c>
      <c r="AV96" s="13">
        <f t="shared" si="108"/>
        <v>7.5</v>
      </c>
      <c r="AW96" s="22">
        <v>8</v>
      </c>
      <c r="AX96" s="22">
        <v>7</v>
      </c>
      <c r="AY96" s="16">
        <f>IF(AZ96="-","?",RANK(AZ96,AZ2:AZ130,0))</f>
        <v>39</v>
      </c>
      <c r="AZ96" s="15">
        <f t="shared" si="109"/>
        <v>5.8</v>
      </c>
      <c r="BA96" s="20">
        <f t="shared" si="110"/>
        <v>2.75</v>
      </c>
      <c r="BB96" s="22">
        <v>4</v>
      </c>
      <c r="BC96" s="22">
        <v>5</v>
      </c>
      <c r="BD96" s="22">
        <v>3</v>
      </c>
      <c r="BE96" s="22">
        <v>1</v>
      </c>
      <c r="BF96" s="22">
        <v>1</v>
      </c>
      <c r="BG96" s="25">
        <f t="shared" si="111"/>
        <v>2.5</v>
      </c>
      <c r="BH96" s="18">
        <f t="shared" si="112"/>
        <v>6.916666666666667</v>
      </c>
      <c r="BI96" s="20">
        <f t="shared" si="113"/>
        <v>6</v>
      </c>
      <c r="BJ96" s="22">
        <v>6</v>
      </c>
      <c r="BK96" s="22">
        <v>6</v>
      </c>
      <c r="BL96" s="22">
        <v>6</v>
      </c>
      <c r="BM96" s="20">
        <f t="shared" si="114"/>
        <v>6</v>
      </c>
      <c r="BN96" s="22">
        <v>7</v>
      </c>
      <c r="BO96" s="22">
        <v>5</v>
      </c>
      <c r="BP96" s="22">
        <v>6</v>
      </c>
      <c r="BQ96" s="20">
        <f t="shared" si="115"/>
        <v>8</v>
      </c>
      <c r="BR96" s="22">
        <v>9</v>
      </c>
      <c r="BS96" s="22">
        <v>8</v>
      </c>
      <c r="BT96" s="22">
        <v>8</v>
      </c>
      <c r="BU96" s="22">
        <v>7</v>
      </c>
      <c r="BV96" s="22">
        <v>8</v>
      </c>
      <c r="BW96" s="20">
        <f t="shared" si="116"/>
        <v>7.666666666666667</v>
      </c>
      <c r="BX96" s="22">
        <v>8</v>
      </c>
      <c r="BY96" s="22">
        <v>7</v>
      </c>
      <c r="BZ96" s="22">
        <v>8</v>
      </c>
      <c r="CA96" s="22" t="s">
        <v>78</v>
      </c>
      <c r="CB96" s="33" t="s">
        <v>78</v>
      </c>
      <c r="CC96" s="31">
        <v>8.5500000000000007</v>
      </c>
      <c r="CD96" s="31">
        <f t="shared" si="117"/>
        <v>7.9</v>
      </c>
      <c r="CE96" s="4">
        <f t="shared" si="118"/>
        <v>-0.65000000000000036</v>
      </c>
      <c r="CF96" s="6" t="str">
        <f t="shared" si="119"/>
        <v>è</v>
      </c>
      <c r="CG96" s="31">
        <v>7.7857142857142856</v>
      </c>
      <c r="CH96" s="31">
        <f t="shared" si="120"/>
        <v>7.8928571428571432</v>
      </c>
      <c r="CI96" s="10">
        <f t="shared" si="121"/>
        <v>0.10714285714285765</v>
      </c>
      <c r="CJ96" s="11" t="str">
        <f t="shared" si="122"/>
        <v>â</v>
      </c>
      <c r="CK96" s="22" t="s">
        <v>78</v>
      </c>
      <c r="CL96" s="33" t="s">
        <v>78</v>
      </c>
      <c r="CM96" s="22">
        <v>8</v>
      </c>
      <c r="CN96" s="22">
        <v>9</v>
      </c>
      <c r="CO96" s="22">
        <v>9</v>
      </c>
      <c r="CP96" s="22">
        <v>7</v>
      </c>
      <c r="CQ96" s="22">
        <v>7</v>
      </c>
      <c r="CR96" s="22">
        <v>8</v>
      </c>
      <c r="CS96" s="24">
        <f t="shared" si="123"/>
        <v>10</v>
      </c>
      <c r="CT96" s="5">
        <f t="shared" si="124"/>
        <v>0</v>
      </c>
      <c r="CU96" s="4" t="str">
        <f t="shared" si="125"/>
        <v>Dem.</v>
      </c>
      <c r="CV96" s="22" t="s">
        <v>78</v>
      </c>
      <c r="CW96" s="33" t="s">
        <v>78</v>
      </c>
      <c r="CX96" s="1">
        <f t="shared" si="126"/>
        <v>7.9</v>
      </c>
      <c r="CY96" s="34">
        <f t="shared" si="127"/>
        <v>2</v>
      </c>
      <c r="CZ96" s="35" t="str">
        <f t="shared" si="128"/>
        <v>Advanced</v>
      </c>
      <c r="DA96" s="4">
        <f t="shared" si="129"/>
        <v>7.9</v>
      </c>
      <c r="DB96" s="34">
        <f t="shared" si="130"/>
        <v>2</v>
      </c>
      <c r="DC96" s="35" t="str">
        <f t="shared" si="131"/>
        <v>Defective democracies</v>
      </c>
      <c r="DD96" s="10">
        <f t="shared" si="132"/>
        <v>7.89</v>
      </c>
      <c r="DE96" s="34">
        <f t="shared" si="133"/>
        <v>2</v>
      </c>
      <c r="DF96" s="35" t="str">
        <f t="shared" si="134"/>
        <v>Functioning</v>
      </c>
      <c r="DG96" s="15">
        <f t="shared" si="135"/>
        <v>5.8</v>
      </c>
      <c r="DH96" s="34">
        <f t="shared" si="136"/>
        <v>2</v>
      </c>
      <c r="DI96" s="35" t="str">
        <f t="shared" si="137"/>
        <v>Good</v>
      </c>
      <c r="DJ96" s="20">
        <f t="shared" si="138"/>
        <v>2.8</v>
      </c>
      <c r="DK96" s="34">
        <f t="shared" si="139"/>
        <v>4</v>
      </c>
      <c r="DL96" s="35" t="str">
        <f t="shared" si="140"/>
        <v>Minor</v>
      </c>
    </row>
    <row r="97" spans="1:116">
      <c r="A97" s="27" t="s">
        <v>195</v>
      </c>
      <c r="B97" s="28">
        <v>6</v>
      </c>
      <c r="C97" s="2">
        <f>IF(D97="-","?",RANK(D97,D2:D130,0))</f>
        <v>77</v>
      </c>
      <c r="D97" s="1">
        <f t="shared" si="94"/>
        <v>5.24</v>
      </c>
      <c r="E97" s="4">
        <f t="shared" si="95"/>
        <v>4.4000000000000004</v>
      </c>
      <c r="F97" s="8">
        <f t="shared" si="96"/>
        <v>7.75</v>
      </c>
      <c r="G97" s="22">
        <v>7</v>
      </c>
      <c r="H97" s="22">
        <v>8</v>
      </c>
      <c r="I97" s="22">
        <v>9</v>
      </c>
      <c r="J97" s="22">
        <v>7</v>
      </c>
      <c r="K97" s="8">
        <f t="shared" si="97"/>
        <v>3.5</v>
      </c>
      <c r="L97" s="22">
        <v>5</v>
      </c>
      <c r="M97" s="22">
        <v>2</v>
      </c>
      <c r="N97" s="22">
        <v>3</v>
      </c>
      <c r="O97" s="22">
        <v>4</v>
      </c>
      <c r="P97" s="8">
        <f t="shared" si="98"/>
        <v>4.25</v>
      </c>
      <c r="Q97" s="22">
        <v>4</v>
      </c>
      <c r="R97" s="22">
        <v>4</v>
      </c>
      <c r="S97" s="22">
        <v>4</v>
      </c>
      <c r="T97" s="22">
        <v>5</v>
      </c>
      <c r="U97" s="8">
        <f t="shared" si="99"/>
        <v>2.5</v>
      </c>
      <c r="V97" s="22">
        <v>3</v>
      </c>
      <c r="W97" s="22">
        <v>2</v>
      </c>
      <c r="X97" s="8">
        <f t="shared" si="100"/>
        <v>4</v>
      </c>
      <c r="Y97" s="22">
        <v>4</v>
      </c>
      <c r="Z97" s="22">
        <v>4</v>
      </c>
      <c r="AA97" s="22" t="s">
        <v>100</v>
      </c>
      <c r="AB97" s="22">
        <v>4</v>
      </c>
      <c r="AC97" s="10">
        <f t="shared" si="101"/>
        <v>6.0714285714285712</v>
      </c>
      <c r="AD97" s="13">
        <f t="shared" si="102"/>
        <v>6</v>
      </c>
      <c r="AE97" s="22">
        <v>6</v>
      </c>
      <c r="AF97" s="13">
        <f t="shared" si="103"/>
        <v>6.5</v>
      </c>
      <c r="AG97" s="22">
        <v>5</v>
      </c>
      <c r="AH97" s="22">
        <v>7</v>
      </c>
      <c r="AI97" s="22">
        <v>8</v>
      </c>
      <c r="AJ97" s="22">
        <v>6</v>
      </c>
      <c r="AK97" s="13">
        <f t="shared" si="104"/>
        <v>9</v>
      </c>
      <c r="AL97" s="22">
        <v>9</v>
      </c>
      <c r="AM97" s="22">
        <v>9</v>
      </c>
      <c r="AN97" s="13">
        <f t="shared" si="105"/>
        <v>4</v>
      </c>
      <c r="AO97" s="22">
        <v>3</v>
      </c>
      <c r="AP97" s="22">
        <v>5</v>
      </c>
      <c r="AQ97" s="13">
        <f t="shared" si="106"/>
        <v>5.5</v>
      </c>
      <c r="AR97" s="22">
        <v>6</v>
      </c>
      <c r="AS97" s="22">
        <v>5</v>
      </c>
      <c r="AT97" s="13">
        <f t="shared" si="107"/>
        <v>7</v>
      </c>
      <c r="AU97" s="22">
        <v>7</v>
      </c>
      <c r="AV97" s="13">
        <f t="shared" si="108"/>
        <v>4.5</v>
      </c>
      <c r="AW97" s="22">
        <v>3</v>
      </c>
      <c r="AX97" s="22">
        <v>6</v>
      </c>
      <c r="AY97" s="16">
        <f>IF(AZ97="-","?",RANK(AZ97,AZ2:AZ130,0))</f>
        <v>104</v>
      </c>
      <c r="AZ97" s="15">
        <f t="shared" si="109"/>
        <v>3.9</v>
      </c>
      <c r="BA97" s="20">
        <f t="shared" si="110"/>
        <v>3.8333333333333335</v>
      </c>
      <c r="BB97" s="22">
        <v>5</v>
      </c>
      <c r="BC97" s="22">
        <v>7</v>
      </c>
      <c r="BD97" s="22">
        <v>4</v>
      </c>
      <c r="BE97" s="22">
        <v>1</v>
      </c>
      <c r="BF97" s="22">
        <v>1</v>
      </c>
      <c r="BG97" s="25">
        <f t="shared" si="111"/>
        <v>5</v>
      </c>
      <c r="BH97" s="18">
        <f t="shared" si="112"/>
        <v>4.5166666666666666</v>
      </c>
      <c r="BI97" s="20">
        <f t="shared" si="113"/>
        <v>4.666666666666667</v>
      </c>
      <c r="BJ97" s="22">
        <v>5</v>
      </c>
      <c r="BK97" s="22">
        <v>4</v>
      </c>
      <c r="BL97" s="22">
        <v>5</v>
      </c>
      <c r="BM97" s="20">
        <f t="shared" si="114"/>
        <v>4.666666666666667</v>
      </c>
      <c r="BN97" s="22">
        <v>5</v>
      </c>
      <c r="BO97" s="22">
        <v>6</v>
      </c>
      <c r="BP97" s="22">
        <v>3</v>
      </c>
      <c r="BQ97" s="20">
        <f t="shared" si="115"/>
        <v>4.4000000000000004</v>
      </c>
      <c r="BR97" s="22">
        <v>6</v>
      </c>
      <c r="BS97" s="22">
        <v>2</v>
      </c>
      <c r="BT97" s="22">
        <v>7</v>
      </c>
      <c r="BU97" s="22">
        <v>3</v>
      </c>
      <c r="BV97" s="22">
        <v>4</v>
      </c>
      <c r="BW97" s="20">
        <f t="shared" si="116"/>
        <v>4.333333333333333</v>
      </c>
      <c r="BX97" s="22">
        <v>4</v>
      </c>
      <c r="BY97" s="22">
        <v>5</v>
      </c>
      <c r="BZ97" s="22">
        <v>4</v>
      </c>
      <c r="CA97" s="22" t="s">
        <v>78</v>
      </c>
      <c r="CB97" s="33" t="s">
        <v>78</v>
      </c>
      <c r="CC97" s="31">
        <v>5.3500000000000005</v>
      </c>
      <c r="CD97" s="31">
        <f t="shared" si="117"/>
        <v>4.4000000000000004</v>
      </c>
      <c r="CE97" s="4">
        <f t="shared" si="118"/>
        <v>-0.95000000000000018</v>
      </c>
      <c r="CF97" s="6" t="str">
        <f t="shared" si="119"/>
        <v>è</v>
      </c>
      <c r="CG97" s="31">
        <v>6.1071428571428577</v>
      </c>
      <c r="CH97" s="31">
        <f t="shared" si="120"/>
        <v>6.0714285714285712</v>
      </c>
      <c r="CI97" s="10">
        <f t="shared" si="121"/>
        <v>-3.5714285714286476E-2</v>
      </c>
      <c r="CJ97" s="11" t="str">
        <f t="shared" si="122"/>
        <v>â</v>
      </c>
      <c r="CK97" s="22" t="s">
        <v>78</v>
      </c>
      <c r="CL97" s="33" t="s">
        <v>78</v>
      </c>
      <c r="CM97" s="23">
        <v>5</v>
      </c>
      <c r="CN97" s="23">
        <v>2</v>
      </c>
      <c r="CO97" s="22">
        <v>3</v>
      </c>
      <c r="CP97" s="22">
        <v>4</v>
      </c>
      <c r="CQ97" s="22">
        <v>4</v>
      </c>
      <c r="CR97" s="22">
        <v>5</v>
      </c>
      <c r="CS97" s="24">
        <f t="shared" si="123"/>
        <v>7</v>
      </c>
      <c r="CT97" s="5">
        <f t="shared" si="124"/>
        <v>2</v>
      </c>
      <c r="CU97" s="4" t="str">
        <f t="shared" si="125"/>
        <v>Aut.</v>
      </c>
      <c r="CV97" s="22" t="s">
        <v>78</v>
      </c>
      <c r="CW97" s="33" t="s">
        <v>78</v>
      </c>
      <c r="CX97" s="1">
        <f t="shared" si="126"/>
        <v>5.24</v>
      </c>
      <c r="CY97" s="34">
        <f t="shared" si="127"/>
        <v>4</v>
      </c>
      <c r="CZ97" s="35" t="str">
        <f t="shared" si="128"/>
        <v>Very limited</v>
      </c>
      <c r="DA97" s="4">
        <f t="shared" si="129"/>
        <v>4.4000000000000004</v>
      </c>
      <c r="DB97" s="34">
        <f t="shared" si="130"/>
        <v>4</v>
      </c>
      <c r="DC97" s="35" t="str">
        <f t="shared" si="131"/>
        <v>Moderate autocracies</v>
      </c>
      <c r="DD97" s="10">
        <f t="shared" si="132"/>
        <v>6.07</v>
      </c>
      <c r="DE97" s="34">
        <f t="shared" si="133"/>
        <v>3</v>
      </c>
      <c r="DF97" s="35" t="str">
        <f t="shared" si="134"/>
        <v>Functional flaws</v>
      </c>
      <c r="DG97" s="15">
        <f t="shared" si="135"/>
        <v>3.9</v>
      </c>
      <c r="DH97" s="34">
        <f t="shared" si="136"/>
        <v>4</v>
      </c>
      <c r="DI97" s="35" t="str">
        <f t="shared" si="137"/>
        <v>Weak</v>
      </c>
      <c r="DJ97" s="20">
        <f t="shared" si="138"/>
        <v>3.8</v>
      </c>
      <c r="DK97" s="34">
        <f t="shared" si="139"/>
        <v>4</v>
      </c>
      <c r="DL97" s="35" t="str">
        <f t="shared" si="140"/>
        <v>Minor</v>
      </c>
    </row>
    <row r="98" spans="1:116">
      <c r="A98" s="27" t="s">
        <v>196</v>
      </c>
      <c r="B98" s="28">
        <v>5</v>
      </c>
      <c r="C98" s="2">
        <f>IF(D98="-","?",RANK(D98,D2:D130,0))</f>
        <v>87</v>
      </c>
      <c r="D98" s="1">
        <f t="shared" ref="D98:D129" si="141">IF(ISERROR(ROUND(AVERAGE(E98,AC98),2)),"-",ROUND(AVERAGE(E98,AC98),2))</f>
        <v>4.87</v>
      </c>
      <c r="E98" s="4">
        <f t="shared" ref="E98:E129" si="142">IF(ISERROR(AVERAGE(F98,K98,P98,U98,X98)),"-",AVERAGE(F98,K98,P98,U98,X98))</f>
        <v>3.95</v>
      </c>
      <c r="F98" s="8">
        <f t="shared" ref="F98:F129" si="143">IF(ISERROR(AVERAGE(G98:J98)),"-",AVERAGE(G98:J98))</f>
        <v>8.25</v>
      </c>
      <c r="G98" s="22">
        <v>9</v>
      </c>
      <c r="H98" s="22">
        <v>7</v>
      </c>
      <c r="I98" s="22">
        <v>10</v>
      </c>
      <c r="J98" s="22">
        <v>7</v>
      </c>
      <c r="K98" s="8">
        <f t="shared" ref="K98:K129" si="144">IF(ISERROR(AVERAGE(L98:O98)),"-",AVERAGE(L98:O98))</f>
        <v>2.5</v>
      </c>
      <c r="L98" s="22">
        <v>2</v>
      </c>
      <c r="M98" s="22">
        <v>2</v>
      </c>
      <c r="N98" s="22">
        <v>3</v>
      </c>
      <c r="O98" s="22">
        <v>3</v>
      </c>
      <c r="P98" s="8">
        <f t="shared" ref="P98:P129" si="145">IF(ISERROR(AVERAGE(Q98:T98)),"-",AVERAGE(Q98:T98))</f>
        <v>4</v>
      </c>
      <c r="Q98" s="22">
        <v>3</v>
      </c>
      <c r="R98" s="22">
        <v>4</v>
      </c>
      <c r="S98" s="22">
        <v>5</v>
      </c>
      <c r="T98" s="22">
        <v>4</v>
      </c>
      <c r="U98" s="8">
        <f t="shared" ref="U98:U129" si="146">IF(ISERROR(AVERAGE(V98:W98)),"-",AVERAGE(V98:W98))</f>
        <v>2</v>
      </c>
      <c r="V98" s="22">
        <v>2</v>
      </c>
      <c r="W98" s="22">
        <v>2</v>
      </c>
      <c r="X98" s="8">
        <f t="shared" ref="X98:X129" si="147">IF(ISERROR(AVERAGE(Y98:AB98)),"-",AVERAGE(Y98:AB98))</f>
        <v>3</v>
      </c>
      <c r="Y98" s="22">
        <v>3</v>
      </c>
      <c r="Z98" s="22">
        <v>3</v>
      </c>
      <c r="AA98" s="22" t="s">
        <v>100</v>
      </c>
      <c r="AB98" s="22">
        <v>3</v>
      </c>
      <c r="AC98" s="10">
        <f t="shared" ref="AC98:AC129" si="148">IF(ISERROR(AVERAGE(AD98,AF98,AK98,AN98,AQ98,AT98,AV98)),"-",AVERAGE(AD98,AF98,AK98,AN98,AQ98,AT98,AV98))</f>
        <v>5.7857142857142856</v>
      </c>
      <c r="AD98" s="13">
        <f t="shared" ref="AD98:AD129" si="149">IF(ISERROR(AVERAGE(AE98)),"-",AVERAGE(AE98))</f>
        <v>3</v>
      </c>
      <c r="AE98" s="22">
        <v>3</v>
      </c>
      <c r="AF98" s="13">
        <f t="shared" ref="AF98:AF129" si="150">IF(ISERROR(AVERAGE(AG98:AJ98)),"-",AVERAGE(AG98:AJ98))</f>
        <v>6.5</v>
      </c>
      <c r="AG98" s="22">
        <v>5</v>
      </c>
      <c r="AH98" s="22">
        <v>6</v>
      </c>
      <c r="AI98" s="22">
        <v>7</v>
      </c>
      <c r="AJ98" s="22">
        <v>8</v>
      </c>
      <c r="AK98" s="13">
        <f t="shared" ref="AK98:AK129" si="151">IF(ISERROR(AVERAGE(AL98:AM98)),"-",AVERAGE(AL98:AM98))</f>
        <v>7</v>
      </c>
      <c r="AL98" s="22">
        <v>8</v>
      </c>
      <c r="AM98" s="22">
        <v>6</v>
      </c>
      <c r="AN98" s="13">
        <f t="shared" ref="AN98:AN129" si="152">IF(ISERROR(AVERAGE(AO98:AP98)),"-",AVERAGE(AO98:AP98))</f>
        <v>5.5</v>
      </c>
      <c r="AO98" s="22">
        <v>4</v>
      </c>
      <c r="AP98" s="22">
        <v>7</v>
      </c>
      <c r="AQ98" s="13">
        <f t="shared" ref="AQ98:AQ129" si="153">IF(ISERROR(AVERAGE(AR98:AS98)),"-",AVERAGE(AR98:AS98))</f>
        <v>6.5</v>
      </c>
      <c r="AR98" s="22">
        <v>6</v>
      </c>
      <c r="AS98" s="22">
        <v>7</v>
      </c>
      <c r="AT98" s="13">
        <f t="shared" ref="AT98:AT129" si="154">IF(ISERROR(AVERAGE(AU98)),"-",AVERAGE(AU98))</f>
        <v>6</v>
      </c>
      <c r="AU98" s="22">
        <v>6</v>
      </c>
      <c r="AV98" s="13">
        <f t="shared" ref="AV98:AV129" si="155">IF(ISERROR(AVERAGE(AW98:AX98)),"-",AVERAGE(AW98:AX98))</f>
        <v>6</v>
      </c>
      <c r="AW98" s="22">
        <v>6</v>
      </c>
      <c r="AX98" s="22">
        <v>6</v>
      </c>
      <c r="AY98" s="16">
        <f>IF(AZ98="-","?",RANK(AZ98,AZ2:AZ130,0))</f>
        <v>67</v>
      </c>
      <c r="AZ98" s="15">
        <f t="shared" ref="AZ98:AZ129" si="156">IF(OR(ISERROR(AVERAGE(BA98)),ISERROR(AVERAGE(BH98))),"-",ROUND(BH98*(1+(BA98-1)*(0.25/9))*10/12.5,2))</f>
        <v>4.93</v>
      </c>
      <c r="BA98" s="20">
        <f t="shared" ref="BA98:BA129" si="157">IF(ISERROR(AVERAGE(BB98:BG98)),"-",AVERAGE(BB98:BG98))</f>
        <v>7.645833333333333</v>
      </c>
      <c r="BB98" s="22">
        <v>9</v>
      </c>
      <c r="BC98" s="22">
        <v>8</v>
      </c>
      <c r="BD98" s="22">
        <v>6</v>
      </c>
      <c r="BE98" s="22">
        <v>9</v>
      </c>
      <c r="BF98" s="22">
        <v>9</v>
      </c>
      <c r="BG98" s="25">
        <f t="shared" ref="BG98:BG130" si="158">IF(OR(F98="-",P98="-"),"-",11-(F98+P98)/2)</f>
        <v>4.875</v>
      </c>
      <c r="BH98" s="18">
        <f t="shared" ref="BH98:BH129" si="159">IF(ISERROR(AVERAGE(BI98,BM98,BQ98,BW98)),"-",AVERAGE(BI98,BM98,BQ98,BW98))</f>
        <v>5.2</v>
      </c>
      <c r="BI98" s="20">
        <f t="shared" ref="BI98:BI129" si="160">IF(ISERROR(AVERAGE(BJ98:BL98)),"-",AVERAGE(BJ98:BL98))</f>
        <v>5</v>
      </c>
      <c r="BJ98" s="22">
        <v>5</v>
      </c>
      <c r="BK98" s="22">
        <v>5</v>
      </c>
      <c r="BL98" s="22">
        <v>5</v>
      </c>
      <c r="BM98" s="20">
        <f t="shared" ref="BM98:BM129" si="161">IF(ISERROR(AVERAGE(BN98:BP98)),"-",AVERAGE(BN98:BP98))</f>
        <v>6</v>
      </c>
      <c r="BN98" s="22">
        <v>6</v>
      </c>
      <c r="BO98" s="22">
        <v>7</v>
      </c>
      <c r="BP98" s="22">
        <v>5</v>
      </c>
      <c r="BQ98" s="20">
        <f t="shared" ref="BQ98:BQ129" si="162">IF(ISERROR(AVERAGE(BR98:BV98)),"-",AVERAGE(BR98:BV98))</f>
        <v>3.8</v>
      </c>
      <c r="BR98" s="22">
        <v>5</v>
      </c>
      <c r="BS98" s="22">
        <v>2</v>
      </c>
      <c r="BT98" s="22">
        <v>5</v>
      </c>
      <c r="BU98" s="22">
        <v>3</v>
      </c>
      <c r="BV98" s="22">
        <v>4</v>
      </c>
      <c r="BW98" s="20">
        <f t="shared" ref="BW98:BW129" si="163">IF(ISERROR(AVERAGE(BX98:BZ98)),"-",AVERAGE(BX98:BZ98))</f>
        <v>6</v>
      </c>
      <c r="BX98" s="22">
        <v>8</v>
      </c>
      <c r="BY98" s="22">
        <v>5</v>
      </c>
      <c r="BZ98" s="22">
        <v>5</v>
      </c>
      <c r="CA98" s="22" t="s">
        <v>78</v>
      </c>
      <c r="CB98" s="33" t="s">
        <v>78</v>
      </c>
      <c r="CC98" s="31">
        <v>3.8166666666666669</v>
      </c>
      <c r="CD98" s="31">
        <f t="shared" ref="CD98:CD130" si="164">IF(ISERROR(AVERAGE(F98,K98,P98,U98,X98)),"-",AVERAGE(F98,K98,P98,U98,X98))</f>
        <v>3.95</v>
      </c>
      <c r="CE98" s="4">
        <f t="shared" ref="CE98:CE129" si="165">IF(OR(CC98="-",CD98="-"),"-",(SUM(CD98-CC98)))</f>
        <v>0.1333333333333333</v>
      </c>
      <c r="CF98" s="6" t="str">
        <f t="shared" ref="CF98:CF129" si="166">IF(CE98="-","",IF(CE98&gt;=1,"ã",IF(CE98&gt;=0.5,"æ",IF(CE98&gt;=-0.49,"â",IF(CE98&gt;=-0.99,"è","ä")))))</f>
        <v>â</v>
      </c>
      <c r="CG98" s="31">
        <v>5.1785714285714279</v>
      </c>
      <c r="CH98" s="31">
        <f t="shared" ref="CH98:CH130" si="167">IF(ISERROR(AVERAGE(AD98,AF98,AK98,AN98,AQ98,AT98,AV98)),"-",AVERAGE(AD98,AF98,AK98,AN98,AQ98,AT98,AV98))</f>
        <v>5.7857142857142856</v>
      </c>
      <c r="CI98" s="10">
        <f t="shared" ref="CI98:CI129" si="168">IF(OR(CG98="-",CH98="-"),"-",(SUM(CH98-CG98)))</f>
        <v>0.60714285714285765</v>
      </c>
      <c r="CJ98" s="11" t="str">
        <f t="shared" ref="CJ98:CJ129" si="169">IF(CI98="-","",IF(CI98&gt;=1,"ã",IF(CI98&gt;=0.5,"æ",IF(CI98&gt;=-0.49,"â",IF(CI98&gt;=-0.99,"è","ä")))))</f>
        <v>æ</v>
      </c>
      <c r="CK98" s="22" t="s">
        <v>78</v>
      </c>
      <c r="CL98" s="33" t="s">
        <v>78</v>
      </c>
      <c r="CM98" s="23">
        <v>2</v>
      </c>
      <c r="CN98" s="23">
        <v>2</v>
      </c>
      <c r="CO98" s="22">
        <v>3</v>
      </c>
      <c r="CP98" s="22">
        <v>3</v>
      </c>
      <c r="CQ98" s="22">
        <v>3</v>
      </c>
      <c r="CR98" s="22">
        <v>4</v>
      </c>
      <c r="CS98" s="24">
        <f t="shared" ref="CS98:CS130" si="170">IF(OR(G98="-",J98="-",G98="",J98=""),"-",(G98+J98)/2)</f>
        <v>8</v>
      </c>
      <c r="CT98" s="5">
        <f t="shared" ref="CT98:CT129" si="171">IF(CM98="-","-",(IF(CM98&lt;6,1,0)+IF(CN98&lt;3,1,0)+IF(CO98&lt;3,1,0)+IF(CP98&lt;3,1,0)+IF(CQ98&lt;3,1,0)+IF(CR98&lt;3,1,0)+IF(CS98&lt;3,1,0)))</f>
        <v>2</v>
      </c>
      <c r="CU98" s="4" t="str">
        <f t="shared" ref="CU98:CU129" si="172">IF(CT98="-","",IF(CT98=0,"Dem.","Aut."))</f>
        <v>Aut.</v>
      </c>
      <c r="CV98" s="22" t="s">
        <v>78</v>
      </c>
      <c r="CW98" s="33" t="s">
        <v>78</v>
      </c>
      <c r="CX98" s="1">
        <f t="shared" ref="CX98:CX130" si="173">IF(ISERROR(ROUND(AVERAGE(E98,AC98),2)),"-",ROUND(AVERAGE(E98,AC98),2))</f>
        <v>4.87</v>
      </c>
      <c r="CY98" s="34">
        <f t="shared" ref="CY98:CY129" si="174">IF(CX98="-","-",IF(CX98&gt;=8.5,1,IF(CX98&gt;=7,2,IF(CX98&gt;=5.5,3,IF(CX98&gt;=4,4,5)))))</f>
        <v>4</v>
      </c>
      <c r="CZ98" s="35" t="str">
        <f t="shared" ref="CZ98:CZ129" si="175">IF(CY98="-","",IF(CY98=1,"Highly advanced",IF(CY98=2,"Advanced",IF(CY98=3,"Limited",IF(CY98=4,"Very limited","Failed")))))</f>
        <v>Very limited</v>
      </c>
      <c r="DA98" s="4">
        <f t="shared" ref="DA98:DA130" si="176">IF(ISERROR(ROUND(AVERAGE(F98,K98,P98,U98,X98),2)),"-",ROUND(AVERAGE(F98,K98,P98,U98,X98),2))</f>
        <v>3.95</v>
      </c>
      <c r="DB98" s="34">
        <f t="shared" ref="DB98:DB129" si="177">IF(OR(DA98="-",CT98="-"),"-",IF(AND(DA98&gt;=8,CT98=0),1,IF(AND(DA98&gt;=6,CT98=0),2,IF(AND(DA98&gt;=1,CT98=0),3,IF(AND(DA98&gt;=4,CT98&gt;0),4,5)))))</f>
        <v>5</v>
      </c>
      <c r="DC98" s="35" t="str">
        <f t="shared" ref="DC98:DC129" si="178">IF(DB98="-","",IF(DB98=1,"Democracies in consolidation",IF(DB98=2,"Defective democracies",IF(DB98=3,"Highly defective democracies",IF(DB98=4,"Moderate autocracies","Hard-line autocracies")))))</f>
        <v>Hard-line autocracies</v>
      </c>
      <c r="DD98" s="10">
        <f t="shared" ref="DD98:DD130" si="179">IF(ISERROR(ROUND(AVERAGE(AD98,AF98,AK98,AN98,AQ98,AT98,AV98),2)),"-",ROUND(AVERAGE(AD98,AF98,AK98,AN98,AQ98,AT98,AV98),2))</f>
        <v>5.79</v>
      </c>
      <c r="DE98" s="34">
        <f t="shared" ref="DE98:DE129" si="180">IF(DD98="-","-",IF(DD98&gt;=8,1,IF(DD98&gt;=7,2,IF(DD98&gt;=5,3,IF(DD98&gt;=3,4,5)))))</f>
        <v>3</v>
      </c>
      <c r="DF98" s="35" t="str">
        <f t="shared" ref="DF98:DF129" si="181">IF(DE98="-","",IF(DE98=1,"Developed",IF(DE98=2,"Functioning",IF(DE98=3,"Functional flaws",IF(DE98=4,"Poorly functioning","Rudimentary")))))</f>
        <v>Functional flaws</v>
      </c>
      <c r="DG98" s="15">
        <f t="shared" ref="DG98:DG130" si="182">IF(OR(ISERROR(AVERAGE(BA98)),ISERROR(AVERAGE(BH98))),"-",ROUND(BH98*(1+(BA98-1)*(0.25/9))*10/12.5,2))</f>
        <v>4.93</v>
      </c>
      <c r="DH98" s="34">
        <f t="shared" ref="DH98:DH129" si="183">IF(DG98="-","-",IF(DG98&gt;=7,1,IF(DG98&gt;=5.6,2,IF(DG98&gt;=4.3,3,IF(DG98&gt;=3,4,5)))))</f>
        <v>3</v>
      </c>
      <c r="DI98" s="35" t="str">
        <f t="shared" ref="DI98:DI129" si="184">IF(DH98="-","",IF(DH98=1,"Very good",IF(DH98=2,"Good",IF(DH98=3,"Moderate",IF(DH98=4,"Weak","Failed")))))</f>
        <v>Moderate</v>
      </c>
      <c r="DJ98" s="20">
        <f t="shared" ref="DJ98:DJ130" si="185">IF(ISERROR(IF(BA98="-","-",ROUND(BA98,1))),"-",IF(BA98="-","-",ROUND(BA98,1)))</f>
        <v>7.6</v>
      </c>
      <c r="DK98" s="34">
        <f t="shared" ref="DK98:DK129" si="186">IF(DJ98="-","-",IF(DJ98&gt;=8.5,1,IF(DJ98&gt;=6.5,2,IF(DJ98&gt;=4.5,3,IF(DJ98&gt;=2.5,4,5)))))</f>
        <v>2</v>
      </c>
      <c r="DL98" s="35" t="str">
        <f t="shared" ref="DL98:DL129" si="187">IF(DK98="-","",IF(DK98=1,"Massive",IF(DK98=2,"Substantial",IF(DK98=3,"Moderate",IF(DK98=4,"Minor","Negligible")))))</f>
        <v>Substantial</v>
      </c>
    </row>
    <row r="99" spans="1:116">
      <c r="A99" s="27" t="s">
        <v>197</v>
      </c>
      <c r="B99" s="28">
        <v>4</v>
      </c>
      <c r="C99" s="2">
        <f>IF(D99="-","?",RANK(D99,D2:D130,0))</f>
        <v>101</v>
      </c>
      <c r="D99" s="1">
        <f t="shared" si="141"/>
        <v>4.3099999999999996</v>
      </c>
      <c r="E99" s="4">
        <f t="shared" si="142"/>
        <v>2.7333333333333334</v>
      </c>
      <c r="F99" s="8">
        <f t="shared" si="143"/>
        <v>5.5</v>
      </c>
      <c r="G99" s="22">
        <v>7</v>
      </c>
      <c r="H99" s="22">
        <v>6</v>
      </c>
      <c r="I99" s="22">
        <v>2</v>
      </c>
      <c r="J99" s="22">
        <v>7</v>
      </c>
      <c r="K99" s="8">
        <f t="shared" si="144"/>
        <v>1.5</v>
      </c>
      <c r="L99" s="22">
        <v>1</v>
      </c>
      <c r="M99" s="22">
        <v>1</v>
      </c>
      <c r="N99" s="22">
        <v>2</v>
      </c>
      <c r="O99" s="22">
        <v>2</v>
      </c>
      <c r="P99" s="8">
        <f t="shared" si="145"/>
        <v>3</v>
      </c>
      <c r="Q99" s="22">
        <v>1</v>
      </c>
      <c r="R99" s="22">
        <v>4</v>
      </c>
      <c r="S99" s="22">
        <v>4</v>
      </c>
      <c r="T99" s="22">
        <v>3</v>
      </c>
      <c r="U99" s="8">
        <f t="shared" si="146"/>
        <v>1</v>
      </c>
      <c r="V99" s="22">
        <v>1</v>
      </c>
      <c r="W99" s="22">
        <v>1</v>
      </c>
      <c r="X99" s="8">
        <f t="shared" si="147"/>
        <v>2.6666666666666665</v>
      </c>
      <c r="Y99" s="22">
        <v>1</v>
      </c>
      <c r="Z99" s="22">
        <v>3</v>
      </c>
      <c r="AA99" s="22" t="s">
        <v>100</v>
      </c>
      <c r="AB99" s="22">
        <v>4</v>
      </c>
      <c r="AC99" s="10">
        <f t="shared" si="148"/>
        <v>5.8928571428571432</v>
      </c>
      <c r="AD99" s="13">
        <f t="shared" si="149"/>
        <v>4</v>
      </c>
      <c r="AE99" s="22">
        <v>4</v>
      </c>
      <c r="AF99" s="13">
        <f t="shared" si="150"/>
        <v>6.75</v>
      </c>
      <c r="AG99" s="22">
        <v>6</v>
      </c>
      <c r="AH99" s="22">
        <v>4</v>
      </c>
      <c r="AI99" s="22">
        <v>9</v>
      </c>
      <c r="AJ99" s="22">
        <v>8</v>
      </c>
      <c r="AK99" s="13">
        <f t="shared" si="151"/>
        <v>7</v>
      </c>
      <c r="AL99" s="22">
        <v>8</v>
      </c>
      <c r="AM99" s="22">
        <v>6</v>
      </c>
      <c r="AN99" s="13">
        <f t="shared" si="152"/>
        <v>7</v>
      </c>
      <c r="AO99" s="22">
        <v>7</v>
      </c>
      <c r="AP99" s="22">
        <v>7</v>
      </c>
      <c r="AQ99" s="13">
        <f t="shared" si="153"/>
        <v>5</v>
      </c>
      <c r="AR99" s="22">
        <v>7</v>
      </c>
      <c r="AS99" s="22">
        <v>3</v>
      </c>
      <c r="AT99" s="13">
        <f t="shared" si="154"/>
        <v>7</v>
      </c>
      <c r="AU99" s="22">
        <v>7</v>
      </c>
      <c r="AV99" s="13">
        <f t="shared" si="155"/>
        <v>4.5</v>
      </c>
      <c r="AW99" s="22">
        <v>4</v>
      </c>
      <c r="AX99" s="22">
        <v>5</v>
      </c>
      <c r="AY99" s="16">
        <f>IF(AZ99="-","?",RANK(AZ99,AZ2:AZ130,0))</f>
        <v>102</v>
      </c>
      <c r="AZ99" s="15">
        <f t="shared" si="156"/>
        <v>3.93</v>
      </c>
      <c r="BA99" s="20">
        <f t="shared" si="157"/>
        <v>4.625</v>
      </c>
      <c r="BB99" s="22">
        <v>4</v>
      </c>
      <c r="BC99" s="22">
        <v>9</v>
      </c>
      <c r="BD99" s="22">
        <v>4</v>
      </c>
      <c r="BE99" s="22">
        <v>1</v>
      </c>
      <c r="BF99" s="22">
        <v>3</v>
      </c>
      <c r="BG99" s="25">
        <f t="shared" si="158"/>
        <v>6.75</v>
      </c>
      <c r="BH99" s="18">
        <f t="shared" si="159"/>
        <v>4.4666666666666659</v>
      </c>
      <c r="BI99" s="20">
        <f t="shared" si="160"/>
        <v>4.333333333333333</v>
      </c>
      <c r="BJ99" s="22">
        <v>4</v>
      </c>
      <c r="BK99" s="22">
        <v>4</v>
      </c>
      <c r="BL99" s="22">
        <v>5</v>
      </c>
      <c r="BM99" s="20">
        <f t="shared" si="161"/>
        <v>5</v>
      </c>
      <c r="BN99" s="22">
        <v>4</v>
      </c>
      <c r="BO99" s="22">
        <v>6</v>
      </c>
      <c r="BP99" s="22">
        <v>5</v>
      </c>
      <c r="BQ99" s="20">
        <f t="shared" si="162"/>
        <v>3.2</v>
      </c>
      <c r="BR99" s="22">
        <v>4</v>
      </c>
      <c r="BS99" s="22">
        <v>2</v>
      </c>
      <c r="BT99" s="22">
        <v>3</v>
      </c>
      <c r="BU99" s="22">
        <v>3</v>
      </c>
      <c r="BV99" s="22">
        <v>4</v>
      </c>
      <c r="BW99" s="20">
        <f t="shared" si="163"/>
        <v>5.333333333333333</v>
      </c>
      <c r="BX99" s="22">
        <v>5</v>
      </c>
      <c r="BY99" s="22">
        <v>5</v>
      </c>
      <c r="BZ99" s="22">
        <v>6</v>
      </c>
      <c r="CA99" s="22" t="s">
        <v>78</v>
      </c>
      <c r="CB99" s="33" t="s">
        <v>78</v>
      </c>
      <c r="CC99" s="31">
        <v>2.7666666666666671</v>
      </c>
      <c r="CD99" s="31">
        <f t="shared" si="164"/>
        <v>2.7333333333333334</v>
      </c>
      <c r="CE99" s="4">
        <f t="shared" si="165"/>
        <v>-3.3333333333333659E-2</v>
      </c>
      <c r="CF99" s="6" t="str">
        <f t="shared" si="166"/>
        <v>â</v>
      </c>
      <c r="CG99" s="31">
        <v>5.9285714285714288</v>
      </c>
      <c r="CH99" s="31">
        <f t="shared" si="167"/>
        <v>5.8928571428571432</v>
      </c>
      <c r="CI99" s="10">
        <f t="shared" si="168"/>
        <v>-3.5714285714285587E-2</v>
      </c>
      <c r="CJ99" s="11" t="str">
        <f t="shared" si="169"/>
        <v>â</v>
      </c>
      <c r="CK99" s="22" t="s">
        <v>78</v>
      </c>
      <c r="CL99" s="33" t="s">
        <v>78</v>
      </c>
      <c r="CM99" s="23">
        <v>1</v>
      </c>
      <c r="CN99" s="23">
        <v>1</v>
      </c>
      <c r="CO99" s="23">
        <v>2</v>
      </c>
      <c r="CP99" s="23">
        <v>2</v>
      </c>
      <c r="CQ99" s="23">
        <v>1</v>
      </c>
      <c r="CR99" s="22">
        <v>3</v>
      </c>
      <c r="CS99" s="24">
        <f t="shared" si="170"/>
        <v>7</v>
      </c>
      <c r="CT99" s="5">
        <f t="shared" si="171"/>
        <v>5</v>
      </c>
      <c r="CU99" s="4" t="str">
        <f t="shared" si="172"/>
        <v>Aut.</v>
      </c>
      <c r="CV99" s="22" t="s">
        <v>78</v>
      </c>
      <c r="CW99" s="33" t="s">
        <v>78</v>
      </c>
      <c r="CX99" s="1">
        <f t="shared" si="173"/>
        <v>4.3099999999999996</v>
      </c>
      <c r="CY99" s="34">
        <f t="shared" si="174"/>
        <v>4</v>
      </c>
      <c r="CZ99" s="35" t="str">
        <f t="shared" si="175"/>
        <v>Very limited</v>
      </c>
      <c r="DA99" s="4">
        <f t="shared" si="176"/>
        <v>2.73</v>
      </c>
      <c r="DB99" s="34">
        <f t="shared" si="177"/>
        <v>5</v>
      </c>
      <c r="DC99" s="35" t="str">
        <f t="shared" si="178"/>
        <v>Hard-line autocracies</v>
      </c>
      <c r="DD99" s="10">
        <f t="shared" si="179"/>
        <v>5.89</v>
      </c>
      <c r="DE99" s="34">
        <f t="shared" si="180"/>
        <v>3</v>
      </c>
      <c r="DF99" s="35" t="str">
        <f t="shared" si="181"/>
        <v>Functional flaws</v>
      </c>
      <c r="DG99" s="15">
        <f t="shared" si="182"/>
        <v>3.93</v>
      </c>
      <c r="DH99" s="34">
        <f t="shared" si="183"/>
        <v>4</v>
      </c>
      <c r="DI99" s="35" t="str">
        <f t="shared" si="184"/>
        <v>Weak</v>
      </c>
      <c r="DJ99" s="20">
        <f t="shared" si="185"/>
        <v>4.5999999999999996</v>
      </c>
      <c r="DK99" s="34">
        <f t="shared" si="186"/>
        <v>3</v>
      </c>
      <c r="DL99" s="35" t="str">
        <f t="shared" si="187"/>
        <v>Moderate</v>
      </c>
    </row>
    <row r="100" spans="1:116">
      <c r="A100" s="27" t="s">
        <v>198</v>
      </c>
      <c r="B100" s="28">
        <v>3</v>
      </c>
      <c r="C100" s="2">
        <f>IF(D100="-","?",RANK(D100,D2:D130,0))</f>
        <v>51</v>
      </c>
      <c r="D100" s="1">
        <f t="shared" si="141"/>
        <v>6</v>
      </c>
      <c r="E100" s="4">
        <f t="shared" si="142"/>
        <v>7.1166666666666671</v>
      </c>
      <c r="F100" s="8">
        <f t="shared" si="143"/>
        <v>7.25</v>
      </c>
      <c r="G100" s="22">
        <v>7</v>
      </c>
      <c r="H100" s="22">
        <v>9</v>
      </c>
      <c r="I100" s="22">
        <v>7</v>
      </c>
      <c r="J100" s="22">
        <v>6</v>
      </c>
      <c r="K100" s="8">
        <f t="shared" si="144"/>
        <v>8.5</v>
      </c>
      <c r="L100" s="22">
        <v>8</v>
      </c>
      <c r="M100" s="22">
        <v>8</v>
      </c>
      <c r="N100" s="22">
        <v>9</v>
      </c>
      <c r="O100" s="22">
        <v>9</v>
      </c>
      <c r="P100" s="8">
        <f t="shared" si="145"/>
        <v>6.5</v>
      </c>
      <c r="Q100" s="22">
        <v>6</v>
      </c>
      <c r="R100" s="22">
        <v>7</v>
      </c>
      <c r="S100" s="22">
        <v>6</v>
      </c>
      <c r="T100" s="22">
        <v>7</v>
      </c>
      <c r="U100" s="8">
        <f t="shared" si="146"/>
        <v>8</v>
      </c>
      <c r="V100" s="22">
        <v>7</v>
      </c>
      <c r="W100" s="22">
        <v>9</v>
      </c>
      <c r="X100" s="8">
        <f t="shared" si="147"/>
        <v>5.333333333333333</v>
      </c>
      <c r="Y100" s="22">
        <v>4</v>
      </c>
      <c r="Z100" s="22">
        <v>5</v>
      </c>
      <c r="AA100" s="22" t="s">
        <v>100</v>
      </c>
      <c r="AB100" s="22">
        <v>7</v>
      </c>
      <c r="AC100" s="10">
        <f t="shared" si="148"/>
        <v>4.8928571428571432</v>
      </c>
      <c r="AD100" s="13">
        <f t="shared" si="149"/>
        <v>2</v>
      </c>
      <c r="AE100" s="22">
        <v>2</v>
      </c>
      <c r="AF100" s="13">
        <f t="shared" si="150"/>
        <v>5.25</v>
      </c>
      <c r="AG100" s="22">
        <v>4</v>
      </c>
      <c r="AH100" s="22">
        <v>6</v>
      </c>
      <c r="AI100" s="22">
        <v>6</v>
      </c>
      <c r="AJ100" s="22">
        <v>5</v>
      </c>
      <c r="AK100" s="13">
        <f t="shared" si="151"/>
        <v>7</v>
      </c>
      <c r="AL100" s="22">
        <v>8</v>
      </c>
      <c r="AM100" s="22">
        <v>6</v>
      </c>
      <c r="AN100" s="13">
        <f t="shared" si="152"/>
        <v>6.5</v>
      </c>
      <c r="AO100" s="22">
        <v>7</v>
      </c>
      <c r="AP100" s="22">
        <v>6</v>
      </c>
      <c r="AQ100" s="13">
        <f t="shared" si="153"/>
        <v>4.5</v>
      </c>
      <c r="AR100" s="22">
        <v>4</v>
      </c>
      <c r="AS100" s="22">
        <v>5</v>
      </c>
      <c r="AT100" s="13">
        <f t="shared" si="154"/>
        <v>5</v>
      </c>
      <c r="AU100" s="22">
        <v>5</v>
      </c>
      <c r="AV100" s="13">
        <f t="shared" si="155"/>
        <v>4</v>
      </c>
      <c r="AW100" s="22">
        <v>5</v>
      </c>
      <c r="AX100" s="22">
        <v>3</v>
      </c>
      <c r="AY100" s="16">
        <f>IF(AZ100="-","?",RANK(AZ100,AZ2:AZ130,0))</f>
        <v>24</v>
      </c>
      <c r="AZ100" s="15">
        <f t="shared" si="156"/>
        <v>6.25</v>
      </c>
      <c r="BA100" s="20">
        <f t="shared" si="157"/>
        <v>6.354166666666667</v>
      </c>
      <c r="BB100" s="22">
        <v>7</v>
      </c>
      <c r="BC100" s="22">
        <v>4</v>
      </c>
      <c r="BD100" s="22">
        <v>5</v>
      </c>
      <c r="BE100" s="22">
        <v>9</v>
      </c>
      <c r="BF100" s="22">
        <v>9</v>
      </c>
      <c r="BG100" s="25">
        <f t="shared" si="158"/>
        <v>4.125</v>
      </c>
      <c r="BH100" s="18">
        <f t="shared" si="159"/>
        <v>6.8000000000000007</v>
      </c>
      <c r="BI100" s="20">
        <f t="shared" si="160"/>
        <v>6</v>
      </c>
      <c r="BJ100" s="22">
        <v>6</v>
      </c>
      <c r="BK100" s="22">
        <v>6</v>
      </c>
      <c r="BL100" s="22">
        <v>6</v>
      </c>
      <c r="BM100" s="20">
        <f t="shared" si="161"/>
        <v>5.666666666666667</v>
      </c>
      <c r="BN100" s="22">
        <v>5</v>
      </c>
      <c r="BO100" s="22">
        <v>7</v>
      </c>
      <c r="BP100" s="22">
        <v>5</v>
      </c>
      <c r="BQ100" s="20">
        <f t="shared" si="162"/>
        <v>7.2</v>
      </c>
      <c r="BR100" s="22">
        <v>8</v>
      </c>
      <c r="BS100" s="22">
        <v>8</v>
      </c>
      <c r="BT100" s="22">
        <v>7</v>
      </c>
      <c r="BU100" s="22">
        <v>7</v>
      </c>
      <c r="BV100" s="22">
        <v>6</v>
      </c>
      <c r="BW100" s="20">
        <f t="shared" si="163"/>
        <v>8.3333333333333339</v>
      </c>
      <c r="BX100" s="22">
        <v>8</v>
      </c>
      <c r="BY100" s="22">
        <v>8</v>
      </c>
      <c r="BZ100" s="22">
        <v>9</v>
      </c>
      <c r="CA100" s="22" t="s">
        <v>78</v>
      </c>
      <c r="CB100" s="33" t="s">
        <v>78</v>
      </c>
      <c r="CC100" s="31">
        <v>6.5</v>
      </c>
      <c r="CD100" s="31">
        <f t="shared" si="164"/>
        <v>7.1166666666666671</v>
      </c>
      <c r="CE100" s="4">
        <f t="shared" si="165"/>
        <v>0.61666666666666714</v>
      </c>
      <c r="CF100" s="6" t="str">
        <f t="shared" si="166"/>
        <v>æ</v>
      </c>
      <c r="CG100" s="31">
        <v>4.9642857142857135</v>
      </c>
      <c r="CH100" s="31">
        <f t="shared" si="167"/>
        <v>4.8928571428571432</v>
      </c>
      <c r="CI100" s="10">
        <f t="shared" si="168"/>
        <v>-7.1428571428570287E-2</v>
      </c>
      <c r="CJ100" s="11" t="str">
        <f t="shared" si="169"/>
        <v>â</v>
      </c>
      <c r="CK100" s="22" t="s">
        <v>78</v>
      </c>
      <c r="CL100" s="33" t="s">
        <v>78</v>
      </c>
      <c r="CM100" s="22">
        <v>8</v>
      </c>
      <c r="CN100" s="22">
        <v>8</v>
      </c>
      <c r="CO100" s="22">
        <v>9</v>
      </c>
      <c r="CP100" s="22">
        <v>9</v>
      </c>
      <c r="CQ100" s="22">
        <v>6</v>
      </c>
      <c r="CR100" s="22">
        <v>7</v>
      </c>
      <c r="CS100" s="24">
        <f t="shared" si="170"/>
        <v>6.5</v>
      </c>
      <c r="CT100" s="5">
        <f t="shared" si="171"/>
        <v>0</v>
      </c>
      <c r="CU100" s="4" t="str">
        <f t="shared" si="172"/>
        <v>Dem.</v>
      </c>
      <c r="CV100" s="22" t="s">
        <v>78</v>
      </c>
      <c r="CW100" s="33" t="s">
        <v>78</v>
      </c>
      <c r="CX100" s="1">
        <f t="shared" si="173"/>
        <v>6</v>
      </c>
      <c r="CY100" s="34">
        <f t="shared" si="174"/>
        <v>3</v>
      </c>
      <c r="CZ100" s="35" t="str">
        <f t="shared" si="175"/>
        <v>Limited</v>
      </c>
      <c r="DA100" s="4">
        <f t="shared" si="176"/>
        <v>7.12</v>
      </c>
      <c r="DB100" s="34">
        <f t="shared" si="177"/>
        <v>2</v>
      </c>
      <c r="DC100" s="35" t="str">
        <f t="shared" si="178"/>
        <v>Defective democracies</v>
      </c>
      <c r="DD100" s="10">
        <f t="shared" si="179"/>
        <v>4.8899999999999997</v>
      </c>
      <c r="DE100" s="34">
        <f t="shared" si="180"/>
        <v>4</v>
      </c>
      <c r="DF100" s="35" t="str">
        <f t="shared" si="181"/>
        <v>Poorly functioning</v>
      </c>
      <c r="DG100" s="15">
        <f t="shared" si="182"/>
        <v>6.25</v>
      </c>
      <c r="DH100" s="34">
        <f t="shared" si="183"/>
        <v>2</v>
      </c>
      <c r="DI100" s="35" t="str">
        <f t="shared" si="184"/>
        <v>Good</v>
      </c>
      <c r="DJ100" s="20">
        <f t="shared" si="185"/>
        <v>6.4</v>
      </c>
      <c r="DK100" s="34">
        <f t="shared" si="186"/>
        <v>3</v>
      </c>
      <c r="DL100" s="35" t="str">
        <f t="shared" si="187"/>
        <v>Moderate</v>
      </c>
    </row>
    <row r="101" spans="1:116">
      <c r="A101" s="27" t="s">
        <v>199</v>
      </c>
      <c r="B101" s="28">
        <v>1</v>
      </c>
      <c r="C101" s="2">
        <f>IF(D101="-","?",RANK(D101,D2:D130,0))</f>
        <v>20</v>
      </c>
      <c r="D101" s="1">
        <f t="shared" si="141"/>
        <v>7.51</v>
      </c>
      <c r="E101" s="4">
        <f t="shared" si="142"/>
        <v>7.95</v>
      </c>
      <c r="F101" s="8">
        <f t="shared" si="143"/>
        <v>9</v>
      </c>
      <c r="G101" s="22">
        <v>9</v>
      </c>
      <c r="H101" s="22">
        <v>9</v>
      </c>
      <c r="I101" s="22">
        <v>8</v>
      </c>
      <c r="J101" s="22">
        <v>10</v>
      </c>
      <c r="K101" s="8">
        <f t="shared" si="144"/>
        <v>8.25</v>
      </c>
      <c r="L101" s="22">
        <v>9</v>
      </c>
      <c r="M101" s="22">
        <v>9</v>
      </c>
      <c r="N101" s="22">
        <v>9</v>
      </c>
      <c r="O101" s="22">
        <v>6</v>
      </c>
      <c r="P101" s="8">
        <f t="shared" si="145"/>
        <v>7.25</v>
      </c>
      <c r="Q101" s="22">
        <v>8</v>
      </c>
      <c r="R101" s="22">
        <v>6</v>
      </c>
      <c r="S101" s="22">
        <v>7</v>
      </c>
      <c r="T101" s="22">
        <v>8</v>
      </c>
      <c r="U101" s="8">
        <f t="shared" si="146"/>
        <v>8</v>
      </c>
      <c r="V101" s="22">
        <v>7</v>
      </c>
      <c r="W101" s="22">
        <v>9</v>
      </c>
      <c r="X101" s="8">
        <f t="shared" si="147"/>
        <v>7.25</v>
      </c>
      <c r="Y101" s="22">
        <v>7</v>
      </c>
      <c r="Z101" s="22">
        <v>7</v>
      </c>
      <c r="AA101" s="22">
        <v>8</v>
      </c>
      <c r="AB101" s="22">
        <v>7</v>
      </c>
      <c r="AC101" s="10">
        <f t="shared" si="148"/>
        <v>7.0714285714285712</v>
      </c>
      <c r="AD101" s="13">
        <f t="shared" si="149"/>
        <v>6</v>
      </c>
      <c r="AE101" s="22">
        <v>6</v>
      </c>
      <c r="AF101" s="13">
        <f t="shared" si="150"/>
        <v>8.5</v>
      </c>
      <c r="AG101" s="22">
        <v>7</v>
      </c>
      <c r="AH101" s="22">
        <v>8</v>
      </c>
      <c r="AI101" s="22">
        <v>10</v>
      </c>
      <c r="AJ101" s="22">
        <v>9</v>
      </c>
      <c r="AK101" s="13">
        <f t="shared" si="151"/>
        <v>7.5</v>
      </c>
      <c r="AL101" s="22">
        <v>8</v>
      </c>
      <c r="AM101" s="22">
        <v>7</v>
      </c>
      <c r="AN101" s="13">
        <f t="shared" si="152"/>
        <v>7.5</v>
      </c>
      <c r="AO101" s="22">
        <v>7</v>
      </c>
      <c r="AP101" s="22">
        <v>8</v>
      </c>
      <c r="AQ101" s="13">
        <f t="shared" si="153"/>
        <v>7</v>
      </c>
      <c r="AR101" s="22">
        <v>7</v>
      </c>
      <c r="AS101" s="22">
        <v>7</v>
      </c>
      <c r="AT101" s="13">
        <f t="shared" si="154"/>
        <v>6</v>
      </c>
      <c r="AU101" s="22">
        <v>6</v>
      </c>
      <c r="AV101" s="13">
        <f t="shared" si="155"/>
        <v>7</v>
      </c>
      <c r="AW101" s="22">
        <v>7</v>
      </c>
      <c r="AX101" s="22">
        <v>7</v>
      </c>
      <c r="AY101" s="16">
        <f>IF(AZ101="-","?",RANK(AZ101,AZ2:AZ130,0))</f>
        <v>28</v>
      </c>
      <c r="AZ101" s="15">
        <f t="shared" si="156"/>
        <v>6.13</v>
      </c>
      <c r="BA101" s="20">
        <f t="shared" si="157"/>
        <v>2.8125</v>
      </c>
      <c r="BB101" s="22">
        <v>4</v>
      </c>
      <c r="BC101" s="22">
        <v>4</v>
      </c>
      <c r="BD101" s="22">
        <v>3</v>
      </c>
      <c r="BE101" s="22">
        <v>2</v>
      </c>
      <c r="BF101" s="22">
        <v>1</v>
      </c>
      <c r="BG101" s="25">
        <f t="shared" si="158"/>
        <v>2.875</v>
      </c>
      <c r="BH101" s="18">
        <f t="shared" si="159"/>
        <v>7.3</v>
      </c>
      <c r="BI101" s="20">
        <f t="shared" si="160"/>
        <v>7.333333333333333</v>
      </c>
      <c r="BJ101" s="22">
        <v>8</v>
      </c>
      <c r="BK101" s="22">
        <v>7</v>
      </c>
      <c r="BL101" s="22">
        <v>7</v>
      </c>
      <c r="BM101" s="20">
        <f t="shared" si="161"/>
        <v>6.333333333333333</v>
      </c>
      <c r="BN101" s="22">
        <v>7</v>
      </c>
      <c r="BO101" s="22">
        <v>6</v>
      </c>
      <c r="BP101" s="22">
        <v>6</v>
      </c>
      <c r="BQ101" s="20">
        <f t="shared" si="162"/>
        <v>8.1999999999999993</v>
      </c>
      <c r="BR101" s="22">
        <v>10</v>
      </c>
      <c r="BS101" s="22">
        <v>9</v>
      </c>
      <c r="BT101" s="22">
        <v>8</v>
      </c>
      <c r="BU101" s="22">
        <v>7</v>
      </c>
      <c r="BV101" s="22">
        <v>7</v>
      </c>
      <c r="BW101" s="20">
        <f t="shared" si="163"/>
        <v>7.333333333333333</v>
      </c>
      <c r="BX101" s="22">
        <v>8</v>
      </c>
      <c r="BY101" s="22">
        <v>8</v>
      </c>
      <c r="BZ101" s="22">
        <v>6</v>
      </c>
      <c r="CA101" s="22" t="s">
        <v>78</v>
      </c>
      <c r="CB101" s="33" t="s">
        <v>78</v>
      </c>
      <c r="CC101" s="31">
        <v>8.0499999999999989</v>
      </c>
      <c r="CD101" s="31">
        <f t="shared" si="164"/>
        <v>7.95</v>
      </c>
      <c r="CE101" s="4">
        <f t="shared" si="165"/>
        <v>-9.9999999999998757E-2</v>
      </c>
      <c r="CF101" s="6" t="str">
        <f t="shared" si="166"/>
        <v>â</v>
      </c>
      <c r="CG101" s="31">
        <v>6.9642857142857144</v>
      </c>
      <c r="CH101" s="31">
        <f t="shared" si="167"/>
        <v>7.0714285714285712</v>
      </c>
      <c r="CI101" s="10">
        <f t="shared" si="168"/>
        <v>0.10714285714285676</v>
      </c>
      <c r="CJ101" s="11" t="str">
        <f t="shared" si="169"/>
        <v>â</v>
      </c>
      <c r="CK101" s="22" t="s">
        <v>78</v>
      </c>
      <c r="CL101" s="33" t="s">
        <v>78</v>
      </c>
      <c r="CM101" s="22">
        <v>9</v>
      </c>
      <c r="CN101" s="22">
        <v>9</v>
      </c>
      <c r="CO101" s="22">
        <v>9</v>
      </c>
      <c r="CP101" s="22">
        <v>6</v>
      </c>
      <c r="CQ101" s="22">
        <v>8</v>
      </c>
      <c r="CR101" s="22">
        <v>8</v>
      </c>
      <c r="CS101" s="24">
        <f t="shared" si="170"/>
        <v>9.5</v>
      </c>
      <c r="CT101" s="5">
        <f t="shared" si="171"/>
        <v>0</v>
      </c>
      <c r="CU101" s="4" t="str">
        <f t="shared" si="172"/>
        <v>Dem.</v>
      </c>
      <c r="CV101" s="22" t="s">
        <v>78</v>
      </c>
      <c r="CW101" s="33" t="s">
        <v>78</v>
      </c>
      <c r="CX101" s="1">
        <f t="shared" si="173"/>
        <v>7.51</v>
      </c>
      <c r="CY101" s="34">
        <f t="shared" si="174"/>
        <v>2</v>
      </c>
      <c r="CZ101" s="35" t="str">
        <f t="shared" si="175"/>
        <v>Advanced</v>
      </c>
      <c r="DA101" s="4">
        <f t="shared" si="176"/>
        <v>7.95</v>
      </c>
      <c r="DB101" s="34">
        <f t="shared" si="177"/>
        <v>2</v>
      </c>
      <c r="DC101" s="35" t="str">
        <f t="shared" si="178"/>
        <v>Defective democracies</v>
      </c>
      <c r="DD101" s="10">
        <f t="shared" si="179"/>
        <v>7.07</v>
      </c>
      <c r="DE101" s="34">
        <f t="shared" si="180"/>
        <v>2</v>
      </c>
      <c r="DF101" s="35" t="str">
        <f t="shared" si="181"/>
        <v>Functioning</v>
      </c>
      <c r="DG101" s="15">
        <f t="shared" si="182"/>
        <v>6.13</v>
      </c>
      <c r="DH101" s="34">
        <f t="shared" si="183"/>
        <v>2</v>
      </c>
      <c r="DI101" s="35" t="str">
        <f t="shared" si="184"/>
        <v>Good</v>
      </c>
      <c r="DJ101" s="20">
        <f t="shared" si="185"/>
        <v>2.8</v>
      </c>
      <c r="DK101" s="34">
        <f t="shared" si="186"/>
        <v>4</v>
      </c>
      <c r="DL101" s="35" t="str">
        <f t="shared" si="187"/>
        <v>Minor</v>
      </c>
    </row>
    <row r="102" spans="1:116">
      <c r="A102" s="27" t="s">
        <v>200</v>
      </c>
      <c r="B102" s="28">
        <v>3</v>
      </c>
      <c r="C102" s="2">
        <f>IF(D102="-","?",RANK(D102,D2:D130,0))</f>
        <v>74</v>
      </c>
      <c r="D102" s="1">
        <f t="shared" si="141"/>
        <v>5.44</v>
      </c>
      <c r="E102" s="4">
        <f t="shared" si="142"/>
        <v>6.5666666666666673</v>
      </c>
      <c r="F102" s="8">
        <f t="shared" si="143"/>
        <v>7.75</v>
      </c>
      <c r="G102" s="22">
        <v>8</v>
      </c>
      <c r="H102" s="22">
        <v>8</v>
      </c>
      <c r="I102" s="22">
        <v>9</v>
      </c>
      <c r="J102" s="22">
        <v>6</v>
      </c>
      <c r="K102" s="8">
        <f t="shared" si="144"/>
        <v>7.25</v>
      </c>
      <c r="L102" s="22">
        <v>8</v>
      </c>
      <c r="M102" s="22">
        <v>7</v>
      </c>
      <c r="N102" s="22">
        <v>7</v>
      </c>
      <c r="O102" s="22">
        <v>7</v>
      </c>
      <c r="P102" s="8">
        <f t="shared" si="145"/>
        <v>5.5</v>
      </c>
      <c r="Q102" s="22">
        <v>5</v>
      </c>
      <c r="R102" s="22">
        <v>5</v>
      </c>
      <c r="S102" s="22">
        <v>5</v>
      </c>
      <c r="T102" s="22">
        <v>7</v>
      </c>
      <c r="U102" s="8">
        <f t="shared" si="146"/>
        <v>7</v>
      </c>
      <c r="V102" s="22">
        <v>6</v>
      </c>
      <c r="W102" s="22">
        <v>8</v>
      </c>
      <c r="X102" s="8">
        <f t="shared" si="147"/>
        <v>5.333333333333333</v>
      </c>
      <c r="Y102" s="22">
        <v>7</v>
      </c>
      <c r="Z102" s="22">
        <v>5</v>
      </c>
      <c r="AA102" s="22" t="s">
        <v>100</v>
      </c>
      <c r="AB102" s="22">
        <v>4</v>
      </c>
      <c r="AC102" s="10">
        <f t="shared" si="148"/>
        <v>4.3214285714285712</v>
      </c>
      <c r="AD102" s="13">
        <f t="shared" si="149"/>
        <v>1</v>
      </c>
      <c r="AE102" s="22">
        <v>1</v>
      </c>
      <c r="AF102" s="13">
        <f t="shared" si="150"/>
        <v>5.25</v>
      </c>
      <c r="AG102" s="22">
        <v>3</v>
      </c>
      <c r="AH102" s="22">
        <v>6</v>
      </c>
      <c r="AI102" s="22">
        <v>7</v>
      </c>
      <c r="AJ102" s="22">
        <v>5</v>
      </c>
      <c r="AK102" s="13">
        <f t="shared" si="151"/>
        <v>5.5</v>
      </c>
      <c r="AL102" s="22">
        <v>5</v>
      </c>
      <c r="AM102" s="22">
        <v>6</v>
      </c>
      <c r="AN102" s="13">
        <f t="shared" si="152"/>
        <v>6</v>
      </c>
      <c r="AO102" s="22">
        <v>5</v>
      </c>
      <c r="AP102" s="22">
        <v>7</v>
      </c>
      <c r="AQ102" s="13">
        <f t="shared" si="153"/>
        <v>2.5</v>
      </c>
      <c r="AR102" s="22">
        <v>3</v>
      </c>
      <c r="AS102" s="22">
        <v>2</v>
      </c>
      <c r="AT102" s="13">
        <f t="shared" si="154"/>
        <v>6</v>
      </c>
      <c r="AU102" s="22">
        <v>6</v>
      </c>
      <c r="AV102" s="13">
        <f t="shared" si="155"/>
        <v>4</v>
      </c>
      <c r="AW102" s="22">
        <v>4</v>
      </c>
      <c r="AX102" s="22">
        <v>4</v>
      </c>
      <c r="AY102" s="16">
        <f>IF(AZ102="-","?",RANK(AZ102,AZ2:AZ130,0))</f>
        <v>50</v>
      </c>
      <c r="AZ102" s="15">
        <f t="shared" si="156"/>
        <v>5.45</v>
      </c>
      <c r="BA102" s="20">
        <f t="shared" si="157"/>
        <v>7.395833333333333</v>
      </c>
      <c r="BB102" s="22">
        <v>10</v>
      </c>
      <c r="BC102" s="22">
        <v>6</v>
      </c>
      <c r="BD102" s="22">
        <v>4</v>
      </c>
      <c r="BE102" s="22">
        <v>10</v>
      </c>
      <c r="BF102" s="22">
        <v>10</v>
      </c>
      <c r="BG102" s="25">
        <f t="shared" si="158"/>
        <v>4.375</v>
      </c>
      <c r="BH102" s="18">
        <f t="shared" si="159"/>
        <v>5.7833333333333332</v>
      </c>
      <c r="BI102" s="20">
        <f t="shared" si="160"/>
        <v>6</v>
      </c>
      <c r="BJ102" s="22">
        <v>6</v>
      </c>
      <c r="BK102" s="22">
        <v>6</v>
      </c>
      <c r="BL102" s="22">
        <v>6</v>
      </c>
      <c r="BM102" s="20">
        <f t="shared" si="161"/>
        <v>4</v>
      </c>
      <c r="BN102" s="22">
        <v>4</v>
      </c>
      <c r="BO102" s="22">
        <v>4</v>
      </c>
      <c r="BP102" s="22">
        <v>4</v>
      </c>
      <c r="BQ102" s="20">
        <f t="shared" si="162"/>
        <v>5.8</v>
      </c>
      <c r="BR102" s="22">
        <v>6</v>
      </c>
      <c r="BS102" s="22">
        <v>7</v>
      </c>
      <c r="BT102" s="22">
        <v>5</v>
      </c>
      <c r="BU102" s="22">
        <v>5</v>
      </c>
      <c r="BV102" s="22">
        <v>6</v>
      </c>
      <c r="BW102" s="20">
        <f t="shared" si="163"/>
        <v>7.333333333333333</v>
      </c>
      <c r="BX102" s="22">
        <v>7</v>
      </c>
      <c r="BY102" s="22">
        <v>8</v>
      </c>
      <c r="BZ102" s="22">
        <v>7</v>
      </c>
      <c r="CA102" s="22" t="s">
        <v>78</v>
      </c>
      <c r="CB102" s="33" t="s">
        <v>78</v>
      </c>
      <c r="CC102" s="31">
        <v>6.3166666666666664</v>
      </c>
      <c r="CD102" s="31">
        <f t="shared" si="164"/>
        <v>6.5666666666666673</v>
      </c>
      <c r="CE102" s="4">
        <f t="shared" si="165"/>
        <v>0.25000000000000089</v>
      </c>
      <c r="CF102" s="6" t="str">
        <f t="shared" si="166"/>
        <v>â</v>
      </c>
      <c r="CG102" s="31">
        <v>4.25</v>
      </c>
      <c r="CH102" s="31">
        <f t="shared" si="167"/>
        <v>4.3214285714285712</v>
      </c>
      <c r="CI102" s="10">
        <f t="shared" si="168"/>
        <v>7.1428571428571175E-2</v>
      </c>
      <c r="CJ102" s="11" t="str">
        <f t="shared" si="169"/>
        <v>â</v>
      </c>
      <c r="CK102" s="22" t="s">
        <v>78</v>
      </c>
      <c r="CL102" s="33" t="s">
        <v>78</v>
      </c>
      <c r="CM102" s="22">
        <v>8</v>
      </c>
      <c r="CN102" s="22">
        <v>7</v>
      </c>
      <c r="CO102" s="22">
        <v>7</v>
      </c>
      <c r="CP102" s="22">
        <v>7</v>
      </c>
      <c r="CQ102" s="22">
        <v>5</v>
      </c>
      <c r="CR102" s="22">
        <v>7</v>
      </c>
      <c r="CS102" s="24">
        <f t="shared" si="170"/>
        <v>7</v>
      </c>
      <c r="CT102" s="5">
        <f t="shared" si="171"/>
        <v>0</v>
      </c>
      <c r="CU102" s="4" t="str">
        <f t="shared" si="172"/>
        <v>Dem.</v>
      </c>
      <c r="CV102" s="22" t="s">
        <v>78</v>
      </c>
      <c r="CW102" s="33" t="s">
        <v>78</v>
      </c>
      <c r="CX102" s="1">
        <f t="shared" si="173"/>
        <v>5.44</v>
      </c>
      <c r="CY102" s="34">
        <f t="shared" si="174"/>
        <v>4</v>
      </c>
      <c r="CZ102" s="35" t="str">
        <f t="shared" si="175"/>
        <v>Very limited</v>
      </c>
      <c r="DA102" s="4">
        <f t="shared" si="176"/>
        <v>6.57</v>
      </c>
      <c r="DB102" s="34">
        <f t="shared" si="177"/>
        <v>2</v>
      </c>
      <c r="DC102" s="35" t="str">
        <f t="shared" si="178"/>
        <v>Defective democracies</v>
      </c>
      <c r="DD102" s="10">
        <f t="shared" si="179"/>
        <v>4.32</v>
      </c>
      <c r="DE102" s="34">
        <f t="shared" si="180"/>
        <v>4</v>
      </c>
      <c r="DF102" s="35" t="str">
        <f t="shared" si="181"/>
        <v>Poorly functioning</v>
      </c>
      <c r="DG102" s="15">
        <f t="shared" si="182"/>
        <v>5.45</v>
      </c>
      <c r="DH102" s="34">
        <f t="shared" si="183"/>
        <v>3</v>
      </c>
      <c r="DI102" s="35" t="str">
        <f t="shared" si="184"/>
        <v>Moderate</v>
      </c>
      <c r="DJ102" s="20">
        <f t="shared" si="185"/>
        <v>7.4</v>
      </c>
      <c r="DK102" s="34">
        <f t="shared" si="186"/>
        <v>2</v>
      </c>
      <c r="DL102" s="35" t="str">
        <f t="shared" si="187"/>
        <v>Substantial</v>
      </c>
    </row>
    <row r="103" spans="1:116">
      <c r="A103" s="27" t="s">
        <v>201</v>
      </c>
      <c r="B103" s="28">
        <v>7</v>
      </c>
      <c r="C103" s="2">
        <f>IF(D103="-","?",RANK(D103,D2:D130,0))</f>
        <v>24</v>
      </c>
      <c r="D103" s="1">
        <f t="shared" si="141"/>
        <v>7.22</v>
      </c>
      <c r="E103" s="4">
        <f t="shared" si="142"/>
        <v>5.55</v>
      </c>
      <c r="F103" s="8">
        <f t="shared" si="143"/>
        <v>10</v>
      </c>
      <c r="G103" s="22">
        <v>10</v>
      </c>
      <c r="H103" s="22">
        <v>10</v>
      </c>
      <c r="I103" s="22">
        <v>10</v>
      </c>
      <c r="J103" s="22">
        <v>10</v>
      </c>
      <c r="K103" s="8">
        <f t="shared" si="144"/>
        <v>3.25</v>
      </c>
      <c r="L103" s="22">
        <v>5</v>
      </c>
      <c r="M103" s="22">
        <v>2</v>
      </c>
      <c r="N103" s="22">
        <v>3</v>
      </c>
      <c r="O103" s="22">
        <v>3</v>
      </c>
      <c r="P103" s="8">
        <f t="shared" si="145"/>
        <v>6</v>
      </c>
      <c r="Q103" s="22">
        <v>4</v>
      </c>
      <c r="R103" s="22">
        <v>5</v>
      </c>
      <c r="S103" s="22">
        <v>9</v>
      </c>
      <c r="T103" s="22">
        <v>6</v>
      </c>
      <c r="U103" s="8">
        <f t="shared" si="146"/>
        <v>2.5</v>
      </c>
      <c r="V103" s="22">
        <v>3</v>
      </c>
      <c r="W103" s="22">
        <v>2</v>
      </c>
      <c r="X103" s="8">
        <f t="shared" si="147"/>
        <v>6</v>
      </c>
      <c r="Y103" s="22">
        <v>8</v>
      </c>
      <c r="Z103" s="22">
        <v>5</v>
      </c>
      <c r="AA103" s="22" t="s">
        <v>100</v>
      </c>
      <c r="AB103" s="22">
        <v>5</v>
      </c>
      <c r="AC103" s="10">
        <f t="shared" si="148"/>
        <v>8.8928571428571423</v>
      </c>
      <c r="AD103" s="13">
        <f t="shared" si="149"/>
        <v>9</v>
      </c>
      <c r="AE103" s="22">
        <v>9</v>
      </c>
      <c r="AF103" s="13">
        <f t="shared" si="150"/>
        <v>9.75</v>
      </c>
      <c r="AG103" s="22">
        <v>10</v>
      </c>
      <c r="AH103" s="22">
        <v>9</v>
      </c>
      <c r="AI103" s="22">
        <v>10</v>
      </c>
      <c r="AJ103" s="22">
        <v>10</v>
      </c>
      <c r="AK103" s="13">
        <f t="shared" si="151"/>
        <v>9</v>
      </c>
      <c r="AL103" s="22">
        <v>9</v>
      </c>
      <c r="AM103" s="22">
        <v>9</v>
      </c>
      <c r="AN103" s="13">
        <f t="shared" si="152"/>
        <v>8.5</v>
      </c>
      <c r="AO103" s="22">
        <v>9</v>
      </c>
      <c r="AP103" s="22">
        <v>8</v>
      </c>
      <c r="AQ103" s="13">
        <f t="shared" si="153"/>
        <v>8</v>
      </c>
      <c r="AR103" s="22">
        <v>8</v>
      </c>
      <c r="AS103" s="22">
        <v>8</v>
      </c>
      <c r="AT103" s="13">
        <f t="shared" si="154"/>
        <v>9</v>
      </c>
      <c r="AU103" s="22">
        <v>9</v>
      </c>
      <c r="AV103" s="13">
        <f t="shared" si="155"/>
        <v>9</v>
      </c>
      <c r="AW103" s="22">
        <v>8</v>
      </c>
      <c r="AX103" s="22">
        <v>10</v>
      </c>
      <c r="AY103" s="16">
        <f>IF(AZ103="-","?",RANK(AZ103,AZ2:AZ130,0))</f>
        <v>35</v>
      </c>
      <c r="AZ103" s="15">
        <f t="shared" si="156"/>
        <v>5.98</v>
      </c>
      <c r="BA103" s="20">
        <f t="shared" si="157"/>
        <v>2.3333333333333335</v>
      </c>
      <c r="BB103" s="22">
        <v>1</v>
      </c>
      <c r="BC103" s="22">
        <v>6</v>
      </c>
      <c r="BD103" s="22">
        <v>2</v>
      </c>
      <c r="BE103" s="22">
        <v>1</v>
      </c>
      <c r="BF103" s="22">
        <v>1</v>
      </c>
      <c r="BG103" s="25">
        <f t="shared" si="158"/>
        <v>3</v>
      </c>
      <c r="BH103" s="18">
        <f t="shared" si="159"/>
        <v>7.2083333333333339</v>
      </c>
      <c r="BI103" s="20">
        <f t="shared" si="160"/>
        <v>5</v>
      </c>
      <c r="BJ103" s="22">
        <v>5</v>
      </c>
      <c r="BK103" s="22">
        <v>5</v>
      </c>
      <c r="BL103" s="22">
        <v>5</v>
      </c>
      <c r="BM103" s="20">
        <f t="shared" si="161"/>
        <v>9.3333333333333339</v>
      </c>
      <c r="BN103" s="22">
        <v>9</v>
      </c>
      <c r="BO103" s="22">
        <v>10</v>
      </c>
      <c r="BP103" s="22">
        <v>9</v>
      </c>
      <c r="BQ103" s="20">
        <f t="shared" si="162"/>
        <v>5.5</v>
      </c>
      <c r="BR103" s="22">
        <v>7</v>
      </c>
      <c r="BS103" s="22">
        <v>2</v>
      </c>
      <c r="BT103" s="22">
        <v>8</v>
      </c>
      <c r="BU103" s="22">
        <v>5</v>
      </c>
      <c r="BV103" s="22" t="s">
        <v>100</v>
      </c>
      <c r="BW103" s="20">
        <f t="shared" si="163"/>
        <v>9</v>
      </c>
      <c r="BX103" s="22">
        <v>9</v>
      </c>
      <c r="BY103" s="22">
        <v>8</v>
      </c>
      <c r="BZ103" s="22">
        <v>10</v>
      </c>
      <c r="CA103" s="22" t="s">
        <v>78</v>
      </c>
      <c r="CB103" s="33" t="s">
        <v>78</v>
      </c>
      <c r="CC103" s="31">
        <v>5.3166666666666664</v>
      </c>
      <c r="CD103" s="31">
        <f t="shared" si="164"/>
        <v>5.55</v>
      </c>
      <c r="CE103" s="4">
        <f t="shared" si="165"/>
        <v>0.23333333333333339</v>
      </c>
      <c r="CF103" s="6" t="str">
        <f t="shared" si="166"/>
        <v>â</v>
      </c>
      <c r="CG103" s="31">
        <v>9.1785714285714288</v>
      </c>
      <c r="CH103" s="31">
        <f t="shared" si="167"/>
        <v>8.8928571428571423</v>
      </c>
      <c r="CI103" s="10">
        <f t="shared" si="168"/>
        <v>-0.28571428571428648</v>
      </c>
      <c r="CJ103" s="11" t="str">
        <f t="shared" si="169"/>
        <v>â</v>
      </c>
      <c r="CK103" s="22" t="s">
        <v>78</v>
      </c>
      <c r="CL103" s="33" t="s">
        <v>78</v>
      </c>
      <c r="CM103" s="23">
        <v>5</v>
      </c>
      <c r="CN103" s="23">
        <v>2</v>
      </c>
      <c r="CO103" s="22">
        <v>3</v>
      </c>
      <c r="CP103" s="22">
        <v>3</v>
      </c>
      <c r="CQ103" s="22">
        <v>4</v>
      </c>
      <c r="CR103" s="22">
        <v>6</v>
      </c>
      <c r="CS103" s="24">
        <f t="shared" si="170"/>
        <v>10</v>
      </c>
      <c r="CT103" s="5">
        <f t="shared" si="171"/>
        <v>2</v>
      </c>
      <c r="CU103" s="4" t="str">
        <f t="shared" si="172"/>
        <v>Aut.</v>
      </c>
      <c r="CV103" s="22" t="s">
        <v>78</v>
      </c>
      <c r="CW103" s="33" t="s">
        <v>78</v>
      </c>
      <c r="CX103" s="1">
        <f t="shared" si="173"/>
        <v>7.22</v>
      </c>
      <c r="CY103" s="34">
        <f t="shared" si="174"/>
        <v>2</v>
      </c>
      <c r="CZ103" s="35" t="str">
        <f t="shared" si="175"/>
        <v>Advanced</v>
      </c>
      <c r="DA103" s="4">
        <f t="shared" si="176"/>
        <v>5.55</v>
      </c>
      <c r="DB103" s="34">
        <f t="shared" si="177"/>
        <v>4</v>
      </c>
      <c r="DC103" s="35" t="str">
        <f t="shared" si="178"/>
        <v>Moderate autocracies</v>
      </c>
      <c r="DD103" s="10">
        <f t="shared" si="179"/>
        <v>8.89</v>
      </c>
      <c r="DE103" s="34">
        <f t="shared" si="180"/>
        <v>1</v>
      </c>
      <c r="DF103" s="35" t="str">
        <f t="shared" si="181"/>
        <v>Developed</v>
      </c>
      <c r="DG103" s="15">
        <f t="shared" si="182"/>
        <v>5.98</v>
      </c>
      <c r="DH103" s="34">
        <f t="shared" si="183"/>
        <v>2</v>
      </c>
      <c r="DI103" s="35" t="str">
        <f t="shared" si="184"/>
        <v>Good</v>
      </c>
      <c r="DJ103" s="20">
        <f t="shared" si="185"/>
        <v>2.2999999999999998</v>
      </c>
      <c r="DK103" s="34">
        <f t="shared" si="186"/>
        <v>5</v>
      </c>
      <c r="DL103" s="35" t="str">
        <f t="shared" si="187"/>
        <v>Negligible</v>
      </c>
    </row>
    <row r="104" spans="1:116">
      <c r="A104" s="27" t="s">
        <v>202</v>
      </c>
      <c r="B104" s="28">
        <v>1</v>
      </c>
      <c r="C104" s="2">
        <f>IF(D104="-","?",RANK(D104,D2:D130,0))</f>
        <v>9</v>
      </c>
      <c r="D104" s="1">
        <f t="shared" si="141"/>
        <v>8.7899999999999991</v>
      </c>
      <c r="E104" s="4">
        <f t="shared" si="142"/>
        <v>9.0500000000000007</v>
      </c>
      <c r="F104" s="8">
        <f t="shared" si="143"/>
        <v>9.75</v>
      </c>
      <c r="G104" s="22">
        <v>10</v>
      </c>
      <c r="H104" s="22">
        <v>9</v>
      </c>
      <c r="I104" s="22">
        <v>10</v>
      </c>
      <c r="J104" s="22">
        <v>10</v>
      </c>
      <c r="K104" s="8">
        <f t="shared" si="144"/>
        <v>9.75</v>
      </c>
      <c r="L104" s="22">
        <v>10</v>
      </c>
      <c r="M104" s="22">
        <v>10</v>
      </c>
      <c r="N104" s="22">
        <v>10</v>
      </c>
      <c r="O104" s="22">
        <v>9</v>
      </c>
      <c r="P104" s="8">
        <f t="shared" si="145"/>
        <v>8.5</v>
      </c>
      <c r="Q104" s="22">
        <v>9</v>
      </c>
      <c r="R104" s="22">
        <v>8</v>
      </c>
      <c r="S104" s="22">
        <v>8</v>
      </c>
      <c r="T104" s="22">
        <v>9</v>
      </c>
      <c r="U104" s="8">
        <f t="shared" si="146"/>
        <v>9</v>
      </c>
      <c r="V104" s="22">
        <v>8</v>
      </c>
      <c r="W104" s="22">
        <v>10</v>
      </c>
      <c r="X104" s="8">
        <f t="shared" si="147"/>
        <v>8.25</v>
      </c>
      <c r="Y104" s="22">
        <v>7</v>
      </c>
      <c r="Z104" s="22">
        <v>9</v>
      </c>
      <c r="AA104" s="22">
        <v>9</v>
      </c>
      <c r="AB104" s="22">
        <v>8</v>
      </c>
      <c r="AC104" s="10">
        <f t="shared" si="148"/>
        <v>8.5357142857142865</v>
      </c>
      <c r="AD104" s="13">
        <f t="shared" si="149"/>
        <v>9</v>
      </c>
      <c r="AE104" s="22">
        <v>9</v>
      </c>
      <c r="AF104" s="13">
        <f t="shared" si="150"/>
        <v>9.25</v>
      </c>
      <c r="AG104" s="22">
        <v>9</v>
      </c>
      <c r="AH104" s="22">
        <v>9</v>
      </c>
      <c r="AI104" s="22">
        <v>10</v>
      </c>
      <c r="AJ104" s="22">
        <v>9</v>
      </c>
      <c r="AK104" s="13">
        <f t="shared" si="151"/>
        <v>9</v>
      </c>
      <c r="AL104" s="22">
        <v>9</v>
      </c>
      <c r="AM104" s="22">
        <v>9</v>
      </c>
      <c r="AN104" s="13">
        <f t="shared" si="152"/>
        <v>9</v>
      </c>
      <c r="AO104" s="22">
        <v>9</v>
      </c>
      <c r="AP104" s="22">
        <v>9</v>
      </c>
      <c r="AQ104" s="13">
        <f t="shared" si="153"/>
        <v>8.5</v>
      </c>
      <c r="AR104" s="22">
        <v>9</v>
      </c>
      <c r="AS104" s="22">
        <v>8</v>
      </c>
      <c r="AT104" s="13">
        <f t="shared" si="154"/>
        <v>8</v>
      </c>
      <c r="AU104" s="22">
        <v>8</v>
      </c>
      <c r="AV104" s="13">
        <f t="shared" si="155"/>
        <v>7</v>
      </c>
      <c r="AW104" s="22">
        <v>7</v>
      </c>
      <c r="AX104" s="22">
        <v>7</v>
      </c>
      <c r="AY104" s="16">
        <f>IF(AZ104="-","?",RANK(AZ104,AZ2:AZ130,0))</f>
        <v>7</v>
      </c>
      <c r="AZ104" s="15">
        <f t="shared" si="156"/>
        <v>7.09</v>
      </c>
      <c r="BA104" s="20">
        <f t="shared" si="157"/>
        <v>1.8125</v>
      </c>
      <c r="BB104" s="22">
        <v>1</v>
      </c>
      <c r="BC104" s="22">
        <v>3</v>
      </c>
      <c r="BD104" s="22">
        <v>3</v>
      </c>
      <c r="BE104" s="22">
        <v>1</v>
      </c>
      <c r="BF104" s="22">
        <v>1</v>
      </c>
      <c r="BG104" s="25">
        <f t="shared" si="158"/>
        <v>1.875</v>
      </c>
      <c r="BH104" s="18">
        <f t="shared" si="159"/>
        <v>8.6666666666666661</v>
      </c>
      <c r="BI104" s="20">
        <f t="shared" si="160"/>
        <v>8</v>
      </c>
      <c r="BJ104" s="22">
        <v>8</v>
      </c>
      <c r="BK104" s="22">
        <v>8</v>
      </c>
      <c r="BL104" s="22">
        <v>8</v>
      </c>
      <c r="BM104" s="20">
        <f t="shared" si="161"/>
        <v>8</v>
      </c>
      <c r="BN104" s="22">
        <v>8</v>
      </c>
      <c r="BO104" s="22">
        <v>9</v>
      </c>
      <c r="BP104" s="22">
        <v>7</v>
      </c>
      <c r="BQ104" s="20">
        <f t="shared" si="162"/>
        <v>9</v>
      </c>
      <c r="BR104" s="22">
        <v>10</v>
      </c>
      <c r="BS104" s="22">
        <v>10</v>
      </c>
      <c r="BT104" s="22">
        <v>8</v>
      </c>
      <c r="BU104" s="22">
        <v>9</v>
      </c>
      <c r="BV104" s="22">
        <v>8</v>
      </c>
      <c r="BW104" s="20">
        <f t="shared" si="163"/>
        <v>9.6666666666666661</v>
      </c>
      <c r="BX104" s="22">
        <v>9</v>
      </c>
      <c r="BY104" s="22">
        <v>10</v>
      </c>
      <c r="BZ104" s="22">
        <v>10</v>
      </c>
      <c r="CA104" s="22" t="s">
        <v>78</v>
      </c>
      <c r="CB104" s="33" t="s">
        <v>78</v>
      </c>
      <c r="CC104" s="31">
        <v>9</v>
      </c>
      <c r="CD104" s="31">
        <f t="shared" si="164"/>
        <v>9.0500000000000007</v>
      </c>
      <c r="CE104" s="4">
        <f t="shared" si="165"/>
        <v>5.0000000000000711E-2</v>
      </c>
      <c r="CF104" s="6" t="str">
        <f t="shared" si="166"/>
        <v>â</v>
      </c>
      <c r="CG104" s="31">
        <v>8.75</v>
      </c>
      <c r="CH104" s="31">
        <f t="shared" si="167"/>
        <v>8.5357142857142865</v>
      </c>
      <c r="CI104" s="10">
        <f t="shared" si="168"/>
        <v>-0.21428571428571352</v>
      </c>
      <c r="CJ104" s="11" t="str">
        <f t="shared" si="169"/>
        <v>â</v>
      </c>
      <c r="CK104" s="22" t="s">
        <v>78</v>
      </c>
      <c r="CL104" s="33" t="s">
        <v>78</v>
      </c>
      <c r="CM104" s="22">
        <v>10</v>
      </c>
      <c r="CN104" s="22">
        <v>10</v>
      </c>
      <c r="CO104" s="22">
        <v>10</v>
      </c>
      <c r="CP104" s="22">
        <v>9</v>
      </c>
      <c r="CQ104" s="22">
        <v>9</v>
      </c>
      <c r="CR104" s="22">
        <v>9</v>
      </c>
      <c r="CS104" s="24">
        <f t="shared" si="170"/>
        <v>10</v>
      </c>
      <c r="CT104" s="5">
        <f t="shared" si="171"/>
        <v>0</v>
      </c>
      <c r="CU104" s="4" t="str">
        <f t="shared" si="172"/>
        <v>Dem.</v>
      </c>
      <c r="CV104" s="22" t="s">
        <v>78</v>
      </c>
      <c r="CW104" s="33" t="s">
        <v>78</v>
      </c>
      <c r="CX104" s="1">
        <f t="shared" si="173"/>
        <v>8.7899999999999991</v>
      </c>
      <c r="CY104" s="34">
        <f t="shared" si="174"/>
        <v>1</v>
      </c>
      <c r="CZ104" s="35" t="str">
        <f t="shared" si="175"/>
        <v>Highly advanced</v>
      </c>
      <c r="DA104" s="4">
        <f t="shared" si="176"/>
        <v>9.0500000000000007</v>
      </c>
      <c r="DB104" s="34">
        <f t="shared" si="177"/>
        <v>1</v>
      </c>
      <c r="DC104" s="35" t="str">
        <f t="shared" si="178"/>
        <v>Democracies in consolidation</v>
      </c>
      <c r="DD104" s="10">
        <f t="shared" si="179"/>
        <v>8.5399999999999991</v>
      </c>
      <c r="DE104" s="34">
        <f t="shared" si="180"/>
        <v>1</v>
      </c>
      <c r="DF104" s="35" t="str">
        <f t="shared" si="181"/>
        <v>Developed</v>
      </c>
      <c r="DG104" s="15">
        <f t="shared" si="182"/>
        <v>7.09</v>
      </c>
      <c r="DH104" s="34">
        <f t="shared" si="183"/>
        <v>1</v>
      </c>
      <c r="DI104" s="35" t="str">
        <f t="shared" si="184"/>
        <v>Very good</v>
      </c>
      <c r="DJ104" s="20">
        <f t="shared" si="185"/>
        <v>1.8</v>
      </c>
      <c r="DK104" s="34">
        <f t="shared" si="186"/>
        <v>5</v>
      </c>
      <c r="DL104" s="35" t="str">
        <f t="shared" si="187"/>
        <v>Negligible</v>
      </c>
    </row>
    <row r="105" spans="1:116">
      <c r="A105" s="27" t="s">
        <v>203</v>
      </c>
      <c r="B105" s="28">
        <v>1</v>
      </c>
      <c r="C105" s="2">
        <f>IF(D105="-","?",RANK(D105,D2:D130,0))</f>
        <v>6</v>
      </c>
      <c r="D105" s="1">
        <f t="shared" si="141"/>
        <v>9.11</v>
      </c>
      <c r="E105" s="4">
        <f t="shared" si="142"/>
        <v>9.3000000000000007</v>
      </c>
      <c r="F105" s="8">
        <f t="shared" si="143"/>
        <v>9.75</v>
      </c>
      <c r="G105" s="22">
        <v>10</v>
      </c>
      <c r="H105" s="22">
        <v>10</v>
      </c>
      <c r="I105" s="22">
        <v>9</v>
      </c>
      <c r="J105" s="22">
        <v>10</v>
      </c>
      <c r="K105" s="8">
        <f t="shared" si="144"/>
        <v>9.75</v>
      </c>
      <c r="L105" s="22">
        <v>10</v>
      </c>
      <c r="M105" s="22">
        <v>10</v>
      </c>
      <c r="N105" s="22">
        <v>10</v>
      </c>
      <c r="O105" s="22">
        <v>9</v>
      </c>
      <c r="P105" s="8">
        <f t="shared" si="145"/>
        <v>9</v>
      </c>
      <c r="Q105" s="22">
        <v>10</v>
      </c>
      <c r="R105" s="22">
        <v>9</v>
      </c>
      <c r="S105" s="22">
        <v>8</v>
      </c>
      <c r="T105" s="22">
        <v>9</v>
      </c>
      <c r="U105" s="8">
        <f t="shared" si="146"/>
        <v>9.5</v>
      </c>
      <c r="V105" s="22">
        <v>9</v>
      </c>
      <c r="W105" s="22">
        <v>10</v>
      </c>
      <c r="X105" s="8">
        <f t="shared" si="147"/>
        <v>8.5</v>
      </c>
      <c r="Y105" s="22">
        <v>8</v>
      </c>
      <c r="Z105" s="22">
        <v>9</v>
      </c>
      <c r="AA105" s="22">
        <v>8</v>
      </c>
      <c r="AB105" s="22">
        <v>9</v>
      </c>
      <c r="AC105" s="10">
        <f t="shared" si="148"/>
        <v>8.9285714285714288</v>
      </c>
      <c r="AD105" s="13">
        <f t="shared" si="149"/>
        <v>10</v>
      </c>
      <c r="AE105" s="22">
        <v>10</v>
      </c>
      <c r="AF105" s="13">
        <f t="shared" si="150"/>
        <v>9</v>
      </c>
      <c r="AG105" s="22">
        <v>9</v>
      </c>
      <c r="AH105" s="22">
        <v>9</v>
      </c>
      <c r="AI105" s="22">
        <v>10</v>
      </c>
      <c r="AJ105" s="22">
        <v>8</v>
      </c>
      <c r="AK105" s="13">
        <f t="shared" si="151"/>
        <v>9.5</v>
      </c>
      <c r="AL105" s="22">
        <v>10</v>
      </c>
      <c r="AM105" s="22">
        <v>9</v>
      </c>
      <c r="AN105" s="13">
        <f t="shared" si="152"/>
        <v>9</v>
      </c>
      <c r="AO105" s="22">
        <v>9</v>
      </c>
      <c r="AP105" s="22">
        <v>9</v>
      </c>
      <c r="AQ105" s="13">
        <f t="shared" si="153"/>
        <v>9.5</v>
      </c>
      <c r="AR105" s="22">
        <v>10</v>
      </c>
      <c r="AS105" s="22">
        <v>9</v>
      </c>
      <c r="AT105" s="13">
        <f t="shared" si="154"/>
        <v>7</v>
      </c>
      <c r="AU105" s="22">
        <v>7</v>
      </c>
      <c r="AV105" s="13">
        <f t="shared" si="155"/>
        <v>8.5</v>
      </c>
      <c r="AW105" s="22">
        <v>9</v>
      </c>
      <c r="AX105" s="22">
        <v>8</v>
      </c>
      <c r="AY105" s="16">
        <f>IF(AZ105="-","?",RANK(AZ105,AZ2:AZ130,0))</f>
        <v>21</v>
      </c>
      <c r="AZ105" s="15">
        <f t="shared" si="156"/>
        <v>6.3</v>
      </c>
      <c r="BA105" s="20">
        <f t="shared" si="157"/>
        <v>1.2708333333333333</v>
      </c>
      <c r="BB105" s="22">
        <v>1</v>
      </c>
      <c r="BC105" s="22">
        <v>1</v>
      </c>
      <c r="BD105" s="22">
        <v>2</v>
      </c>
      <c r="BE105" s="22">
        <v>1</v>
      </c>
      <c r="BF105" s="22">
        <v>1</v>
      </c>
      <c r="BG105" s="25">
        <f t="shared" si="158"/>
        <v>1.625</v>
      </c>
      <c r="BH105" s="18">
        <f t="shared" si="159"/>
        <v>7.8166666666666664</v>
      </c>
      <c r="BI105" s="20">
        <f t="shared" si="160"/>
        <v>7.333333333333333</v>
      </c>
      <c r="BJ105" s="22">
        <v>8</v>
      </c>
      <c r="BK105" s="22">
        <v>7</v>
      </c>
      <c r="BL105" s="22">
        <v>7</v>
      </c>
      <c r="BM105" s="20">
        <f t="shared" si="161"/>
        <v>7.333333333333333</v>
      </c>
      <c r="BN105" s="22">
        <v>7</v>
      </c>
      <c r="BO105" s="22">
        <v>8</v>
      </c>
      <c r="BP105" s="22">
        <v>7</v>
      </c>
      <c r="BQ105" s="20">
        <f t="shared" si="162"/>
        <v>8.6</v>
      </c>
      <c r="BR105" s="22">
        <v>10</v>
      </c>
      <c r="BS105" s="22">
        <v>10</v>
      </c>
      <c r="BT105" s="22">
        <v>7</v>
      </c>
      <c r="BU105" s="22">
        <v>8</v>
      </c>
      <c r="BV105" s="22">
        <v>8</v>
      </c>
      <c r="BW105" s="20">
        <f t="shared" si="163"/>
        <v>8</v>
      </c>
      <c r="BX105" s="22">
        <v>8</v>
      </c>
      <c r="BY105" s="22">
        <v>8</v>
      </c>
      <c r="BZ105" s="22">
        <v>8</v>
      </c>
      <c r="CA105" s="22" t="s">
        <v>78</v>
      </c>
      <c r="CB105" s="33" t="s">
        <v>78</v>
      </c>
      <c r="CC105" s="31">
        <v>9.65</v>
      </c>
      <c r="CD105" s="31">
        <f t="shared" si="164"/>
        <v>9.3000000000000007</v>
      </c>
      <c r="CE105" s="4">
        <f t="shared" si="165"/>
        <v>-0.34999999999999964</v>
      </c>
      <c r="CF105" s="6" t="str">
        <f t="shared" si="166"/>
        <v>â</v>
      </c>
      <c r="CG105" s="31">
        <v>9.2500000000000018</v>
      </c>
      <c r="CH105" s="31">
        <f t="shared" si="167"/>
        <v>8.9285714285714288</v>
      </c>
      <c r="CI105" s="10">
        <f t="shared" si="168"/>
        <v>-0.32142857142857295</v>
      </c>
      <c r="CJ105" s="11" t="str">
        <f t="shared" si="169"/>
        <v>â</v>
      </c>
      <c r="CK105" s="22" t="s">
        <v>78</v>
      </c>
      <c r="CL105" s="33" t="s">
        <v>78</v>
      </c>
      <c r="CM105" s="22">
        <v>10</v>
      </c>
      <c r="CN105" s="22">
        <v>10</v>
      </c>
      <c r="CO105" s="22">
        <v>10</v>
      </c>
      <c r="CP105" s="22">
        <v>9</v>
      </c>
      <c r="CQ105" s="22">
        <v>10</v>
      </c>
      <c r="CR105" s="22">
        <v>9</v>
      </c>
      <c r="CS105" s="24">
        <f t="shared" si="170"/>
        <v>10</v>
      </c>
      <c r="CT105" s="5">
        <f t="shared" si="171"/>
        <v>0</v>
      </c>
      <c r="CU105" s="4" t="str">
        <f t="shared" si="172"/>
        <v>Dem.</v>
      </c>
      <c r="CV105" s="22" t="s">
        <v>78</v>
      </c>
      <c r="CW105" s="33" t="s">
        <v>78</v>
      </c>
      <c r="CX105" s="1">
        <f t="shared" si="173"/>
        <v>9.11</v>
      </c>
      <c r="CY105" s="34">
        <f t="shared" si="174"/>
        <v>1</v>
      </c>
      <c r="CZ105" s="35" t="str">
        <f t="shared" si="175"/>
        <v>Highly advanced</v>
      </c>
      <c r="DA105" s="4">
        <f t="shared" si="176"/>
        <v>9.3000000000000007</v>
      </c>
      <c r="DB105" s="34">
        <f t="shared" si="177"/>
        <v>1</v>
      </c>
      <c r="DC105" s="35" t="str">
        <f t="shared" si="178"/>
        <v>Democracies in consolidation</v>
      </c>
      <c r="DD105" s="10">
        <f t="shared" si="179"/>
        <v>8.93</v>
      </c>
      <c r="DE105" s="34">
        <f t="shared" si="180"/>
        <v>1</v>
      </c>
      <c r="DF105" s="35" t="str">
        <f t="shared" si="181"/>
        <v>Developed</v>
      </c>
      <c r="DG105" s="15">
        <f t="shared" si="182"/>
        <v>6.3</v>
      </c>
      <c r="DH105" s="34">
        <f t="shared" si="183"/>
        <v>2</v>
      </c>
      <c r="DI105" s="35" t="str">
        <f t="shared" si="184"/>
        <v>Good</v>
      </c>
      <c r="DJ105" s="20">
        <f t="shared" si="185"/>
        <v>1.3</v>
      </c>
      <c r="DK105" s="34">
        <f t="shared" si="186"/>
        <v>5</v>
      </c>
      <c r="DL105" s="35" t="str">
        <f t="shared" si="187"/>
        <v>Negligible</v>
      </c>
    </row>
    <row r="106" spans="1:116">
      <c r="A106" s="27" t="s">
        <v>204</v>
      </c>
      <c r="B106" s="28">
        <v>5</v>
      </c>
      <c r="C106" s="2">
        <f>IF(D106="-","?",RANK(D106,D2:D130,0))</f>
        <v>129</v>
      </c>
      <c r="D106" s="1">
        <f t="shared" si="141"/>
        <v>1.32</v>
      </c>
      <c r="E106" s="4">
        <f t="shared" si="142"/>
        <v>1.4166666666666665</v>
      </c>
      <c r="F106" s="8">
        <f t="shared" si="143"/>
        <v>2.25</v>
      </c>
      <c r="G106" s="22">
        <v>1</v>
      </c>
      <c r="H106" s="22">
        <v>4</v>
      </c>
      <c r="I106" s="22">
        <v>3</v>
      </c>
      <c r="J106" s="22">
        <v>1</v>
      </c>
      <c r="K106" s="8">
        <f t="shared" si="144"/>
        <v>1.5</v>
      </c>
      <c r="L106" s="22">
        <v>1</v>
      </c>
      <c r="M106" s="22">
        <v>1</v>
      </c>
      <c r="N106" s="22">
        <v>2</v>
      </c>
      <c r="O106" s="22">
        <v>2</v>
      </c>
      <c r="P106" s="8">
        <f t="shared" si="145"/>
        <v>1</v>
      </c>
      <c r="Q106" s="22">
        <v>1</v>
      </c>
      <c r="R106" s="22">
        <v>1</v>
      </c>
      <c r="S106" s="22">
        <v>1</v>
      </c>
      <c r="T106" s="22">
        <v>1</v>
      </c>
      <c r="U106" s="8">
        <f t="shared" si="146"/>
        <v>1</v>
      </c>
      <c r="V106" s="22">
        <v>1</v>
      </c>
      <c r="W106" s="22">
        <v>1</v>
      </c>
      <c r="X106" s="8">
        <f t="shared" si="147"/>
        <v>1.3333333333333333</v>
      </c>
      <c r="Y106" s="22">
        <v>1</v>
      </c>
      <c r="Z106" s="22">
        <v>1</v>
      </c>
      <c r="AA106" s="22" t="s">
        <v>100</v>
      </c>
      <c r="AB106" s="22">
        <v>2</v>
      </c>
      <c r="AC106" s="10">
        <f t="shared" si="148"/>
        <v>1.2142857142857142</v>
      </c>
      <c r="AD106" s="13">
        <f t="shared" si="149"/>
        <v>1</v>
      </c>
      <c r="AE106" s="22">
        <v>1</v>
      </c>
      <c r="AF106" s="13">
        <f t="shared" si="150"/>
        <v>1.5</v>
      </c>
      <c r="AG106" s="22">
        <v>2</v>
      </c>
      <c r="AH106" s="22">
        <v>1</v>
      </c>
      <c r="AI106" s="22">
        <v>2</v>
      </c>
      <c r="AJ106" s="22">
        <v>1</v>
      </c>
      <c r="AK106" s="13">
        <f t="shared" si="151"/>
        <v>1</v>
      </c>
      <c r="AL106" s="22">
        <v>1</v>
      </c>
      <c r="AM106" s="22">
        <v>1</v>
      </c>
      <c r="AN106" s="13">
        <f t="shared" si="152"/>
        <v>2</v>
      </c>
      <c r="AO106" s="22">
        <v>1</v>
      </c>
      <c r="AP106" s="22">
        <v>3</v>
      </c>
      <c r="AQ106" s="13">
        <f t="shared" si="153"/>
        <v>1</v>
      </c>
      <c r="AR106" s="22">
        <v>1</v>
      </c>
      <c r="AS106" s="22">
        <v>1</v>
      </c>
      <c r="AT106" s="13">
        <f t="shared" si="154"/>
        <v>1</v>
      </c>
      <c r="AU106" s="22">
        <v>1</v>
      </c>
      <c r="AV106" s="13">
        <f t="shared" si="155"/>
        <v>1</v>
      </c>
      <c r="AW106" s="22">
        <v>1</v>
      </c>
      <c r="AX106" s="22">
        <v>1</v>
      </c>
      <c r="AY106" s="16">
        <f>IF(AZ106="-","?",RANK(AZ106,AZ2:AZ130,0))</f>
        <v>126</v>
      </c>
      <c r="AZ106" s="15">
        <f t="shared" si="156"/>
        <v>1.7</v>
      </c>
      <c r="BA106" s="20">
        <f t="shared" si="157"/>
        <v>9.7291666666666661</v>
      </c>
      <c r="BB106" s="22">
        <v>10</v>
      </c>
      <c r="BC106" s="22">
        <v>9</v>
      </c>
      <c r="BD106" s="22">
        <v>10</v>
      </c>
      <c r="BE106" s="22">
        <v>10</v>
      </c>
      <c r="BF106" s="22">
        <v>10</v>
      </c>
      <c r="BG106" s="25">
        <f t="shared" si="158"/>
        <v>9.375</v>
      </c>
      <c r="BH106" s="18">
        <f t="shared" si="159"/>
        <v>1.708333333333333</v>
      </c>
      <c r="BI106" s="20">
        <f t="shared" si="160"/>
        <v>1.3333333333333333</v>
      </c>
      <c r="BJ106" s="22">
        <v>1</v>
      </c>
      <c r="BK106" s="22">
        <v>1</v>
      </c>
      <c r="BL106" s="22">
        <v>2</v>
      </c>
      <c r="BM106" s="20">
        <f t="shared" si="161"/>
        <v>1.3333333333333333</v>
      </c>
      <c r="BN106" s="22">
        <v>1</v>
      </c>
      <c r="BO106" s="22">
        <v>2</v>
      </c>
      <c r="BP106" s="22">
        <v>1</v>
      </c>
      <c r="BQ106" s="20">
        <f t="shared" si="162"/>
        <v>1.5</v>
      </c>
      <c r="BR106" s="22">
        <v>2</v>
      </c>
      <c r="BS106" s="22">
        <v>1</v>
      </c>
      <c r="BT106" s="22">
        <v>1</v>
      </c>
      <c r="BU106" s="22">
        <v>2</v>
      </c>
      <c r="BV106" s="22" t="s">
        <v>100</v>
      </c>
      <c r="BW106" s="20">
        <f t="shared" si="163"/>
        <v>2.6666666666666665</v>
      </c>
      <c r="BX106" s="22">
        <v>1</v>
      </c>
      <c r="BY106" s="22">
        <v>3</v>
      </c>
      <c r="BZ106" s="22">
        <v>4</v>
      </c>
      <c r="CA106" s="22" t="s">
        <v>78</v>
      </c>
      <c r="CB106" s="33" t="s">
        <v>78</v>
      </c>
      <c r="CC106" s="31">
        <v>1.2666666666666666</v>
      </c>
      <c r="CD106" s="31">
        <f t="shared" si="164"/>
        <v>1.4166666666666665</v>
      </c>
      <c r="CE106" s="4">
        <f t="shared" si="165"/>
        <v>0.14999999999999991</v>
      </c>
      <c r="CF106" s="6" t="str">
        <f t="shared" si="166"/>
        <v>â</v>
      </c>
      <c r="CG106" s="31">
        <v>1.1785714285714284</v>
      </c>
      <c r="CH106" s="31">
        <f t="shared" si="167"/>
        <v>1.2142857142857142</v>
      </c>
      <c r="CI106" s="10">
        <f t="shared" si="168"/>
        <v>3.5714285714285809E-2</v>
      </c>
      <c r="CJ106" s="11" t="str">
        <f t="shared" si="169"/>
        <v>â</v>
      </c>
      <c r="CK106" s="22" t="s">
        <v>78</v>
      </c>
      <c r="CL106" s="33" t="s">
        <v>78</v>
      </c>
      <c r="CM106" s="23">
        <v>1</v>
      </c>
      <c r="CN106" s="23">
        <v>1</v>
      </c>
      <c r="CO106" s="23">
        <v>2</v>
      </c>
      <c r="CP106" s="23">
        <v>2</v>
      </c>
      <c r="CQ106" s="23">
        <v>1</v>
      </c>
      <c r="CR106" s="23">
        <v>1</v>
      </c>
      <c r="CS106" s="23">
        <f t="shared" si="170"/>
        <v>1</v>
      </c>
      <c r="CT106" s="5">
        <f t="shared" si="171"/>
        <v>7</v>
      </c>
      <c r="CU106" s="4" t="str">
        <f t="shared" si="172"/>
        <v>Aut.</v>
      </c>
      <c r="CV106" s="22" t="s">
        <v>78</v>
      </c>
      <c r="CW106" s="33" t="s">
        <v>78</v>
      </c>
      <c r="CX106" s="1">
        <f t="shared" si="173"/>
        <v>1.32</v>
      </c>
      <c r="CY106" s="34">
        <f t="shared" si="174"/>
        <v>5</v>
      </c>
      <c r="CZ106" s="35" t="str">
        <f t="shared" si="175"/>
        <v>Failed</v>
      </c>
      <c r="DA106" s="4">
        <f t="shared" si="176"/>
        <v>1.42</v>
      </c>
      <c r="DB106" s="34">
        <f t="shared" si="177"/>
        <v>5</v>
      </c>
      <c r="DC106" s="35" t="str">
        <f t="shared" si="178"/>
        <v>Hard-line autocracies</v>
      </c>
      <c r="DD106" s="10">
        <f t="shared" si="179"/>
        <v>1.21</v>
      </c>
      <c r="DE106" s="34">
        <f t="shared" si="180"/>
        <v>5</v>
      </c>
      <c r="DF106" s="35" t="str">
        <f t="shared" si="181"/>
        <v>Rudimentary</v>
      </c>
      <c r="DG106" s="15">
        <f t="shared" si="182"/>
        <v>1.7</v>
      </c>
      <c r="DH106" s="34">
        <f t="shared" si="183"/>
        <v>5</v>
      </c>
      <c r="DI106" s="35" t="str">
        <f t="shared" si="184"/>
        <v>Failed</v>
      </c>
      <c r="DJ106" s="20">
        <f t="shared" si="185"/>
        <v>9.6999999999999993</v>
      </c>
      <c r="DK106" s="34">
        <f t="shared" si="186"/>
        <v>1</v>
      </c>
      <c r="DL106" s="35" t="str">
        <f t="shared" si="187"/>
        <v>Massive</v>
      </c>
    </row>
    <row r="107" spans="1:116">
      <c r="A107" s="27" t="s">
        <v>205</v>
      </c>
      <c r="B107" s="28">
        <v>5</v>
      </c>
      <c r="C107" s="2">
        <f>IF(D107="-","?",RANK(D107,D2:D130,0))</f>
        <v>28</v>
      </c>
      <c r="D107" s="1">
        <f t="shared" si="141"/>
        <v>7.13</v>
      </c>
      <c r="E107" s="4">
        <f t="shared" si="142"/>
        <v>7.5</v>
      </c>
      <c r="F107" s="8">
        <f t="shared" si="143"/>
        <v>7.75</v>
      </c>
      <c r="G107" s="22">
        <v>7</v>
      </c>
      <c r="H107" s="22">
        <v>8</v>
      </c>
      <c r="I107" s="22">
        <v>9</v>
      </c>
      <c r="J107" s="22">
        <v>7</v>
      </c>
      <c r="K107" s="8">
        <f t="shared" si="144"/>
        <v>8</v>
      </c>
      <c r="L107" s="22">
        <v>8</v>
      </c>
      <c r="M107" s="22">
        <v>8</v>
      </c>
      <c r="N107" s="22">
        <v>8</v>
      </c>
      <c r="O107" s="22">
        <v>8</v>
      </c>
      <c r="P107" s="8">
        <f t="shared" si="145"/>
        <v>7.25</v>
      </c>
      <c r="Q107" s="22">
        <v>7</v>
      </c>
      <c r="R107" s="22">
        <v>9</v>
      </c>
      <c r="S107" s="22">
        <v>6</v>
      </c>
      <c r="T107" s="22">
        <v>7</v>
      </c>
      <c r="U107" s="8">
        <f t="shared" si="146"/>
        <v>7</v>
      </c>
      <c r="V107" s="22">
        <v>7</v>
      </c>
      <c r="W107" s="22">
        <v>7</v>
      </c>
      <c r="X107" s="8">
        <f t="shared" si="147"/>
        <v>7.5</v>
      </c>
      <c r="Y107" s="22">
        <v>8</v>
      </c>
      <c r="Z107" s="22">
        <v>8</v>
      </c>
      <c r="AA107" s="22">
        <v>8</v>
      </c>
      <c r="AB107" s="22">
        <v>6</v>
      </c>
      <c r="AC107" s="10">
        <f t="shared" si="148"/>
        <v>6.75</v>
      </c>
      <c r="AD107" s="13">
        <f t="shared" si="149"/>
        <v>5</v>
      </c>
      <c r="AE107" s="22">
        <v>5</v>
      </c>
      <c r="AF107" s="13">
        <f t="shared" si="150"/>
        <v>8.25</v>
      </c>
      <c r="AG107" s="22">
        <v>8</v>
      </c>
      <c r="AH107" s="22">
        <v>8</v>
      </c>
      <c r="AI107" s="22">
        <v>8</v>
      </c>
      <c r="AJ107" s="22">
        <v>9</v>
      </c>
      <c r="AK107" s="13">
        <f t="shared" si="151"/>
        <v>7.5</v>
      </c>
      <c r="AL107" s="22">
        <v>8</v>
      </c>
      <c r="AM107" s="22">
        <v>7</v>
      </c>
      <c r="AN107" s="13">
        <f t="shared" si="152"/>
        <v>7.5</v>
      </c>
      <c r="AO107" s="22">
        <v>8</v>
      </c>
      <c r="AP107" s="22">
        <v>7</v>
      </c>
      <c r="AQ107" s="13">
        <f t="shared" si="153"/>
        <v>6.5</v>
      </c>
      <c r="AR107" s="22">
        <v>6</v>
      </c>
      <c r="AS107" s="22">
        <v>7</v>
      </c>
      <c r="AT107" s="13">
        <f t="shared" si="154"/>
        <v>6</v>
      </c>
      <c r="AU107" s="22">
        <v>6</v>
      </c>
      <c r="AV107" s="13">
        <f t="shared" si="155"/>
        <v>6.5</v>
      </c>
      <c r="AW107" s="22">
        <v>7</v>
      </c>
      <c r="AX107" s="22">
        <v>6</v>
      </c>
      <c r="AY107" s="16">
        <f>IF(AZ107="-","?",RANK(AZ107,AZ2:AZ130,0))</f>
        <v>31</v>
      </c>
      <c r="AZ107" s="15">
        <f t="shared" si="156"/>
        <v>6.09</v>
      </c>
      <c r="BA107" s="20">
        <f t="shared" si="157"/>
        <v>4.083333333333333</v>
      </c>
      <c r="BB107" s="22">
        <v>7</v>
      </c>
      <c r="BC107" s="22">
        <v>3</v>
      </c>
      <c r="BD107" s="22">
        <v>5</v>
      </c>
      <c r="BE107" s="22">
        <v>3</v>
      </c>
      <c r="BF107" s="22">
        <v>3</v>
      </c>
      <c r="BG107" s="25">
        <f t="shared" si="158"/>
        <v>3.5</v>
      </c>
      <c r="BH107" s="18">
        <f t="shared" si="159"/>
        <v>7.0166666666666666</v>
      </c>
      <c r="BI107" s="20">
        <f t="shared" si="160"/>
        <v>7.333333333333333</v>
      </c>
      <c r="BJ107" s="22">
        <v>8</v>
      </c>
      <c r="BK107" s="22">
        <v>7</v>
      </c>
      <c r="BL107" s="22">
        <v>7</v>
      </c>
      <c r="BM107" s="20">
        <f t="shared" si="161"/>
        <v>5.333333333333333</v>
      </c>
      <c r="BN107" s="22">
        <v>5</v>
      </c>
      <c r="BO107" s="22">
        <v>6</v>
      </c>
      <c r="BP107" s="22">
        <v>5</v>
      </c>
      <c r="BQ107" s="20">
        <f t="shared" si="162"/>
        <v>7.4</v>
      </c>
      <c r="BR107" s="22">
        <v>8</v>
      </c>
      <c r="BS107" s="22">
        <v>8</v>
      </c>
      <c r="BT107" s="22">
        <v>7</v>
      </c>
      <c r="BU107" s="22">
        <v>6</v>
      </c>
      <c r="BV107" s="22">
        <v>8</v>
      </c>
      <c r="BW107" s="20">
        <f t="shared" si="163"/>
        <v>8</v>
      </c>
      <c r="BX107" s="22">
        <v>8</v>
      </c>
      <c r="BY107" s="22">
        <v>8</v>
      </c>
      <c r="BZ107" s="22">
        <v>8</v>
      </c>
      <c r="CA107" s="22" t="s">
        <v>78</v>
      </c>
      <c r="CB107" s="33" t="s">
        <v>78</v>
      </c>
      <c r="CC107" s="31">
        <v>7.7499999999999991</v>
      </c>
      <c r="CD107" s="31">
        <f t="shared" si="164"/>
        <v>7.5</v>
      </c>
      <c r="CE107" s="4">
        <f t="shared" si="165"/>
        <v>-0.24999999999999911</v>
      </c>
      <c r="CF107" s="6" t="str">
        <f t="shared" si="166"/>
        <v>â</v>
      </c>
      <c r="CG107" s="31">
        <v>6.9285714285714279</v>
      </c>
      <c r="CH107" s="31">
        <f t="shared" si="167"/>
        <v>6.75</v>
      </c>
      <c r="CI107" s="10">
        <f t="shared" si="168"/>
        <v>-0.17857142857142794</v>
      </c>
      <c r="CJ107" s="11" t="str">
        <f t="shared" si="169"/>
        <v>â</v>
      </c>
      <c r="CK107" s="22" t="s">
        <v>78</v>
      </c>
      <c r="CL107" s="33" t="s">
        <v>78</v>
      </c>
      <c r="CM107" s="22">
        <v>8</v>
      </c>
      <c r="CN107" s="22">
        <v>8</v>
      </c>
      <c r="CO107" s="22">
        <v>8</v>
      </c>
      <c r="CP107" s="22">
        <v>8</v>
      </c>
      <c r="CQ107" s="22">
        <v>7</v>
      </c>
      <c r="CR107" s="22">
        <v>7</v>
      </c>
      <c r="CS107" s="24">
        <f t="shared" si="170"/>
        <v>7</v>
      </c>
      <c r="CT107" s="5">
        <f t="shared" si="171"/>
        <v>0</v>
      </c>
      <c r="CU107" s="4" t="str">
        <f t="shared" si="172"/>
        <v>Dem.</v>
      </c>
      <c r="CV107" s="22" t="s">
        <v>78</v>
      </c>
      <c r="CW107" s="33" t="s">
        <v>78</v>
      </c>
      <c r="CX107" s="1">
        <f t="shared" si="173"/>
        <v>7.13</v>
      </c>
      <c r="CY107" s="34">
        <f t="shared" si="174"/>
        <v>2</v>
      </c>
      <c r="CZ107" s="35" t="str">
        <f t="shared" si="175"/>
        <v>Advanced</v>
      </c>
      <c r="DA107" s="4">
        <f t="shared" si="176"/>
        <v>7.5</v>
      </c>
      <c r="DB107" s="34">
        <f t="shared" si="177"/>
        <v>2</v>
      </c>
      <c r="DC107" s="35" t="str">
        <f t="shared" si="178"/>
        <v>Defective democracies</v>
      </c>
      <c r="DD107" s="10">
        <f t="shared" si="179"/>
        <v>6.75</v>
      </c>
      <c r="DE107" s="34">
        <f t="shared" si="180"/>
        <v>3</v>
      </c>
      <c r="DF107" s="35" t="str">
        <f t="shared" si="181"/>
        <v>Functional flaws</v>
      </c>
      <c r="DG107" s="15">
        <f t="shared" si="182"/>
        <v>6.09</v>
      </c>
      <c r="DH107" s="34">
        <f t="shared" si="183"/>
        <v>2</v>
      </c>
      <c r="DI107" s="35" t="str">
        <f t="shared" si="184"/>
        <v>Good</v>
      </c>
      <c r="DJ107" s="20">
        <f t="shared" si="185"/>
        <v>4.0999999999999996</v>
      </c>
      <c r="DK107" s="34">
        <f t="shared" si="186"/>
        <v>4</v>
      </c>
      <c r="DL107" s="35" t="str">
        <f t="shared" si="187"/>
        <v>Minor</v>
      </c>
    </row>
    <row r="108" spans="1:116">
      <c r="A108" s="27" t="s">
        <v>206</v>
      </c>
      <c r="B108" s="28">
        <v>7</v>
      </c>
      <c r="C108" s="2">
        <f>IF(D108="-","?",RANK(D108,D2:D130,0))</f>
        <v>11</v>
      </c>
      <c r="D108" s="1">
        <f t="shared" si="141"/>
        <v>8.66</v>
      </c>
      <c r="E108" s="4">
        <f t="shared" si="142"/>
        <v>8.6</v>
      </c>
      <c r="F108" s="8">
        <f t="shared" si="143"/>
        <v>10</v>
      </c>
      <c r="G108" s="22">
        <v>10</v>
      </c>
      <c r="H108" s="22">
        <v>10</v>
      </c>
      <c r="I108" s="22">
        <v>10</v>
      </c>
      <c r="J108" s="22">
        <v>10</v>
      </c>
      <c r="K108" s="8">
        <f t="shared" si="144"/>
        <v>8.75</v>
      </c>
      <c r="L108" s="22">
        <v>10</v>
      </c>
      <c r="M108" s="22">
        <v>10</v>
      </c>
      <c r="N108" s="22">
        <v>8</v>
      </c>
      <c r="O108" s="22">
        <v>7</v>
      </c>
      <c r="P108" s="8">
        <f t="shared" si="145"/>
        <v>8.25</v>
      </c>
      <c r="Q108" s="22">
        <v>9</v>
      </c>
      <c r="R108" s="22">
        <v>9</v>
      </c>
      <c r="S108" s="22">
        <v>7</v>
      </c>
      <c r="T108" s="22">
        <v>8</v>
      </c>
      <c r="U108" s="8">
        <f t="shared" si="146"/>
        <v>8.5</v>
      </c>
      <c r="V108" s="22">
        <v>8</v>
      </c>
      <c r="W108" s="22">
        <v>9</v>
      </c>
      <c r="X108" s="8">
        <f t="shared" si="147"/>
        <v>7.5</v>
      </c>
      <c r="Y108" s="22">
        <v>7</v>
      </c>
      <c r="Z108" s="22">
        <v>8</v>
      </c>
      <c r="AA108" s="22">
        <v>8</v>
      </c>
      <c r="AB108" s="22">
        <v>7</v>
      </c>
      <c r="AC108" s="10">
        <f t="shared" si="148"/>
        <v>8.7142857142857135</v>
      </c>
      <c r="AD108" s="13">
        <f t="shared" si="149"/>
        <v>9</v>
      </c>
      <c r="AE108" s="22">
        <v>9</v>
      </c>
      <c r="AF108" s="13">
        <f t="shared" si="150"/>
        <v>8.5</v>
      </c>
      <c r="AG108" s="22">
        <v>9</v>
      </c>
      <c r="AH108" s="22">
        <v>8</v>
      </c>
      <c r="AI108" s="22">
        <v>9</v>
      </c>
      <c r="AJ108" s="22">
        <v>8</v>
      </c>
      <c r="AK108" s="13">
        <f t="shared" si="151"/>
        <v>8.5</v>
      </c>
      <c r="AL108" s="22">
        <v>9</v>
      </c>
      <c r="AM108" s="22">
        <v>8</v>
      </c>
      <c r="AN108" s="13">
        <f t="shared" si="152"/>
        <v>9</v>
      </c>
      <c r="AO108" s="22">
        <v>10</v>
      </c>
      <c r="AP108" s="22">
        <v>8</v>
      </c>
      <c r="AQ108" s="13">
        <f t="shared" si="153"/>
        <v>8</v>
      </c>
      <c r="AR108" s="22">
        <v>8</v>
      </c>
      <c r="AS108" s="22">
        <v>8</v>
      </c>
      <c r="AT108" s="13">
        <f t="shared" si="154"/>
        <v>9</v>
      </c>
      <c r="AU108" s="22">
        <v>9</v>
      </c>
      <c r="AV108" s="13">
        <f t="shared" si="155"/>
        <v>9</v>
      </c>
      <c r="AW108" s="22">
        <v>8</v>
      </c>
      <c r="AX108" s="22">
        <v>10</v>
      </c>
      <c r="AY108" s="16">
        <f>IF(AZ108="-","?",RANK(AZ108,AZ2:AZ130,0))</f>
        <v>9</v>
      </c>
      <c r="AZ108" s="15">
        <f t="shared" si="156"/>
        <v>6.92</v>
      </c>
      <c r="BA108" s="20">
        <f t="shared" si="157"/>
        <v>2.1458333333333335</v>
      </c>
      <c r="BB108" s="22">
        <v>1</v>
      </c>
      <c r="BC108" s="22">
        <v>6</v>
      </c>
      <c r="BD108" s="22">
        <v>2</v>
      </c>
      <c r="BE108" s="22">
        <v>1</v>
      </c>
      <c r="BF108" s="22">
        <v>1</v>
      </c>
      <c r="BG108" s="25">
        <f t="shared" si="158"/>
        <v>1.875</v>
      </c>
      <c r="BH108" s="18">
        <f t="shared" si="159"/>
        <v>8.3833333333333329</v>
      </c>
      <c r="BI108" s="20">
        <f t="shared" si="160"/>
        <v>7.666666666666667</v>
      </c>
      <c r="BJ108" s="22">
        <v>9</v>
      </c>
      <c r="BK108" s="22">
        <v>7</v>
      </c>
      <c r="BL108" s="22">
        <v>7</v>
      </c>
      <c r="BM108" s="20">
        <f t="shared" si="161"/>
        <v>8</v>
      </c>
      <c r="BN108" s="22">
        <v>8</v>
      </c>
      <c r="BO108" s="22">
        <v>9</v>
      </c>
      <c r="BP108" s="22">
        <v>7</v>
      </c>
      <c r="BQ108" s="20">
        <f t="shared" si="162"/>
        <v>8.1999999999999993</v>
      </c>
      <c r="BR108" s="22">
        <v>10</v>
      </c>
      <c r="BS108" s="22">
        <v>10</v>
      </c>
      <c r="BT108" s="22">
        <v>8</v>
      </c>
      <c r="BU108" s="22">
        <v>6</v>
      </c>
      <c r="BV108" s="22">
        <v>7</v>
      </c>
      <c r="BW108" s="20">
        <f t="shared" si="163"/>
        <v>9.6666666666666661</v>
      </c>
      <c r="BX108" s="22">
        <v>10</v>
      </c>
      <c r="BY108" s="22">
        <v>10</v>
      </c>
      <c r="BZ108" s="22">
        <v>9</v>
      </c>
      <c r="CA108" s="22" t="s">
        <v>78</v>
      </c>
      <c r="CB108" s="33" t="s">
        <v>78</v>
      </c>
      <c r="CC108" s="31">
        <v>8.7000000000000011</v>
      </c>
      <c r="CD108" s="31">
        <f t="shared" si="164"/>
        <v>8.6</v>
      </c>
      <c r="CE108" s="4">
        <f t="shared" si="165"/>
        <v>-0.10000000000000142</v>
      </c>
      <c r="CF108" s="6" t="str">
        <f t="shared" si="166"/>
        <v>â</v>
      </c>
      <c r="CG108" s="31">
        <v>8.75</v>
      </c>
      <c r="CH108" s="31">
        <f t="shared" si="167"/>
        <v>8.7142857142857135</v>
      </c>
      <c r="CI108" s="10">
        <f t="shared" si="168"/>
        <v>-3.5714285714286476E-2</v>
      </c>
      <c r="CJ108" s="11" t="str">
        <f t="shared" si="169"/>
        <v>â</v>
      </c>
      <c r="CK108" s="22" t="s">
        <v>78</v>
      </c>
      <c r="CL108" s="33" t="s">
        <v>78</v>
      </c>
      <c r="CM108" s="22">
        <v>10</v>
      </c>
      <c r="CN108" s="22">
        <v>10</v>
      </c>
      <c r="CO108" s="22">
        <v>8</v>
      </c>
      <c r="CP108" s="22">
        <v>7</v>
      </c>
      <c r="CQ108" s="22">
        <v>9</v>
      </c>
      <c r="CR108" s="22">
        <v>8</v>
      </c>
      <c r="CS108" s="24">
        <f t="shared" si="170"/>
        <v>10</v>
      </c>
      <c r="CT108" s="5">
        <f t="shared" si="171"/>
        <v>0</v>
      </c>
      <c r="CU108" s="4" t="str">
        <f t="shared" si="172"/>
        <v>Dem.</v>
      </c>
      <c r="CV108" s="22" t="s">
        <v>78</v>
      </c>
      <c r="CW108" s="33" t="s">
        <v>78</v>
      </c>
      <c r="CX108" s="1">
        <f t="shared" si="173"/>
        <v>8.66</v>
      </c>
      <c r="CY108" s="34">
        <f t="shared" si="174"/>
        <v>1</v>
      </c>
      <c r="CZ108" s="35" t="str">
        <f t="shared" si="175"/>
        <v>Highly advanced</v>
      </c>
      <c r="DA108" s="4">
        <f t="shared" si="176"/>
        <v>8.6</v>
      </c>
      <c r="DB108" s="34">
        <f t="shared" si="177"/>
        <v>1</v>
      </c>
      <c r="DC108" s="35" t="str">
        <f t="shared" si="178"/>
        <v>Democracies in consolidation</v>
      </c>
      <c r="DD108" s="10">
        <f t="shared" si="179"/>
        <v>8.7100000000000009</v>
      </c>
      <c r="DE108" s="34">
        <f t="shared" si="180"/>
        <v>1</v>
      </c>
      <c r="DF108" s="35" t="str">
        <f t="shared" si="181"/>
        <v>Developed</v>
      </c>
      <c r="DG108" s="15">
        <f t="shared" si="182"/>
        <v>6.92</v>
      </c>
      <c r="DH108" s="34">
        <f t="shared" si="183"/>
        <v>2</v>
      </c>
      <c r="DI108" s="35" t="str">
        <f t="shared" si="184"/>
        <v>Good</v>
      </c>
      <c r="DJ108" s="20">
        <f t="shared" si="185"/>
        <v>2.1</v>
      </c>
      <c r="DK108" s="34">
        <f t="shared" si="186"/>
        <v>5</v>
      </c>
      <c r="DL108" s="35" t="str">
        <f t="shared" si="187"/>
        <v>Negligible</v>
      </c>
    </row>
    <row r="109" spans="1:116">
      <c r="A109" s="27" t="s">
        <v>207</v>
      </c>
      <c r="B109" s="28">
        <v>5</v>
      </c>
      <c r="C109" s="2">
        <f>IF(D109="-","?",RANK(D109,D2:D130,0))</f>
        <v>119</v>
      </c>
      <c r="D109" s="1">
        <f t="shared" si="141"/>
        <v>3.08</v>
      </c>
      <c r="E109" s="4">
        <f t="shared" si="142"/>
        <v>3.7333333333333334</v>
      </c>
      <c r="F109" s="8">
        <f t="shared" si="143"/>
        <v>6.25</v>
      </c>
      <c r="G109" s="22">
        <v>5</v>
      </c>
      <c r="H109" s="22">
        <v>9</v>
      </c>
      <c r="I109" s="22">
        <v>9</v>
      </c>
      <c r="J109" s="22">
        <v>2</v>
      </c>
      <c r="K109" s="8">
        <f t="shared" si="144"/>
        <v>3.75</v>
      </c>
      <c r="L109" s="22">
        <v>4</v>
      </c>
      <c r="M109" s="22">
        <v>3</v>
      </c>
      <c r="N109" s="22">
        <v>4</v>
      </c>
      <c r="O109" s="22">
        <v>4</v>
      </c>
      <c r="P109" s="8">
        <f t="shared" si="145"/>
        <v>3</v>
      </c>
      <c r="Q109" s="22">
        <v>3</v>
      </c>
      <c r="R109" s="22">
        <v>3</v>
      </c>
      <c r="S109" s="22">
        <v>2</v>
      </c>
      <c r="T109" s="22">
        <v>4</v>
      </c>
      <c r="U109" s="8">
        <f t="shared" si="146"/>
        <v>3</v>
      </c>
      <c r="V109" s="22">
        <v>3</v>
      </c>
      <c r="W109" s="22">
        <v>3</v>
      </c>
      <c r="X109" s="8">
        <f t="shared" si="147"/>
        <v>2.6666666666666665</v>
      </c>
      <c r="Y109" s="22">
        <v>2</v>
      </c>
      <c r="Z109" s="22">
        <v>3</v>
      </c>
      <c r="AA109" s="22" t="s">
        <v>100</v>
      </c>
      <c r="AB109" s="22">
        <v>3</v>
      </c>
      <c r="AC109" s="10">
        <f t="shared" si="148"/>
        <v>2.4285714285714284</v>
      </c>
      <c r="AD109" s="13">
        <f t="shared" si="149"/>
        <v>1</v>
      </c>
      <c r="AE109" s="22">
        <v>1</v>
      </c>
      <c r="AF109" s="13">
        <f t="shared" si="150"/>
        <v>3.5</v>
      </c>
      <c r="AG109" s="22">
        <v>3</v>
      </c>
      <c r="AH109" s="22">
        <v>2</v>
      </c>
      <c r="AI109" s="22">
        <v>6</v>
      </c>
      <c r="AJ109" s="22">
        <v>3</v>
      </c>
      <c r="AK109" s="13">
        <f t="shared" si="151"/>
        <v>2.5</v>
      </c>
      <c r="AL109" s="22">
        <v>3</v>
      </c>
      <c r="AM109" s="22">
        <v>2</v>
      </c>
      <c r="AN109" s="13">
        <f t="shared" si="152"/>
        <v>3.5</v>
      </c>
      <c r="AO109" s="22">
        <v>3</v>
      </c>
      <c r="AP109" s="22">
        <v>4</v>
      </c>
      <c r="AQ109" s="13">
        <f t="shared" si="153"/>
        <v>2.5</v>
      </c>
      <c r="AR109" s="22">
        <v>2</v>
      </c>
      <c r="AS109" s="22">
        <v>3</v>
      </c>
      <c r="AT109" s="13">
        <f t="shared" si="154"/>
        <v>3</v>
      </c>
      <c r="AU109" s="22">
        <v>3</v>
      </c>
      <c r="AV109" s="13">
        <f t="shared" si="155"/>
        <v>1</v>
      </c>
      <c r="AW109" s="22">
        <v>1</v>
      </c>
      <c r="AX109" s="22">
        <v>1</v>
      </c>
      <c r="AY109" s="16">
        <f>IF(AZ109="-","?",RANK(AZ109,AZ2:AZ130,0))</f>
        <v>112</v>
      </c>
      <c r="AZ109" s="15">
        <f t="shared" si="156"/>
        <v>3.52</v>
      </c>
      <c r="BA109" s="20">
        <f t="shared" si="157"/>
        <v>8.3958333333333339</v>
      </c>
      <c r="BB109" s="22">
        <v>9</v>
      </c>
      <c r="BC109" s="22">
        <v>9</v>
      </c>
      <c r="BD109" s="22">
        <v>7</v>
      </c>
      <c r="BE109" s="22">
        <v>9</v>
      </c>
      <c r="BF109" s="22">
        <v>10</v>
      </c>
      <c r="BG109" s="25">
        <f t="shared" si="158"/>
        <v>6.375</v>
      </c>
      <c r="BH109" s="18">
        <f t="shared" si="159"/>
        <v>3.6499999999999995</v>
      </c>
      <c r="BI109" s="20">
        <f t="shared" si="160"/>
        <v>3.3333333333333335</v>
      </c>
      <c r="BJ109" s="22">
        <v>3</v>
      </c>
      <c r="BK109" s="22">
        <v>3</v>
      </c>
      <c r="BL109" s="22">
        <v>4</v>
      </c>
      <c r="BM109" s="20">
        <f t="shared" si="161"/>
        <v>2.3333333333333335</v>
      </c>
      <c r="BN109" s="22">
        <v>2</v>
      </c>
      <c r="BO109" s="22">
        <v>3</v>
      </c>
      <c r="BP109" s="22">
        <v>2</v>
      </c>
      <c r="BQ109" s="20">
        <f t="shared" si="162"/>
        <v>4.5999999999999996</v>
      </c>
      <c r="BR109" s="22">
        <v>6</v>
      </c>
      <c r="BS109" s="22">
        <v>6</v>
      </c>
      <c r="BT109" s="22">
        <v>3</v>
      </c>
      <c r="BU109" s="22">
        <v>4</v>
      </c>
      <c r="BV109" s="22">
        <v>4</v>
      </c>
      <c r="BW109" s="20">
        <f t="shared" si="163"/>
        <v>4.333333333333333</v>
      </c>
      <c r="BX109" s="22">
        <v>6</v>
      </c>
      <c r="BY109" s="22">
        <v>2</v>
      </c>
      <c r="BZ109" s="22">
        <v>5</v>
      </c>
      <c r="CA109" s="22" t="s">
        <v>78</v>
      </c>
      <c r="CB109" s="33" t="s">
        <v>78</v>
      </c>
      <c r="CC109" s="31" t="s">
        <v>208</v>
      </c>
      <c r="CD109" s="31">
        <f t="shared" si="164"/>
        <v>3.7333333333333334</v>
      </c>
      <c r="CE109" s="4" t="str">
        <f t="shared" si="165"/>
        <v>-</v>
      </c>
      <c r="CF109" s="6" t="str">
        <f t="shared" si="166"/>
        <v/>
      </c>
      <c r="CG109" s="31" t="s">
        <v>208</v>
      </c>
      <c r="CH109" s="31">
        <f t="shared" si="167"/>
        <v>2.4285714285714284</v>
      </c>
      <c r="CI109" s="10" t="str">
        <f t="shared" si="168"/>
        <v>-</v>
      </c>
      <c r="CJ109" s="11" t="str">
        <f t="shared" si="169"/>
        <v/>
      </c>
      <c r="CK109" s="22" t="s">
        <v>78</v>
      </c>
      <c r="CL109" s="33" t="s">
        <v>78</v>
      </c>
      <c r="CM109" s="23">
        <v>4</v>
      </c>
      <c r="CN109" s="22">
        <v>3</v>
      </c>
      <c r="CO109" s="22">
        <v>4</v>
      </c>
      <c r="CP109" s="22">
        <v>4</v>
      </c>
      <c r="CQ109" s="22">
        <v>3</v>
      </c>
      <c r="CR109" s="22">
        <v>4</v>
      </c>
      <c r="CS109" s="24">
        <f t="shared" si="170"/>
        <v>3.5</v>
      </c>
      <c r="CT109" s="5">
        <f t="shared" si="171"/>
        <v>1</v>
      </c>
      <c r="CU109" s="4" t="str">
        <f t="shared" si="172"/>
        <v>Aut.</v>
      </c>
      <c r="CV109" s="22" t="s">
        <v>78</v>
      </c>
      <c r="CW109" s="33" t="s">
        <v>78</v>
      </c>
      <c r="CX109" s="1">
        <f t="shared" si="173"/>
        <v>3.08</v>
      </c>
      <c r="CY109" s="34">
        <f t="shared" si="174"/>
        <v>5</v>
      </c>
      <c r="CZ109" s="35" t="str">
        <f t="shared" si="175"/>
        <v>Failed</v>
      </c>
      <c r="DA109" s="4">
        <f t="shared" si="176"/>
        <v>3.73</v>
      </c>
      <c r="DB109" s="34">
        <f t="shared" si="177"/>
        <v>5</v>
      </c>
      <c r="DC109" s="35" t="str">
        <f t="shared" si="178"/>
        <v>Hard-line autocracies</v>
      </c>
      <c r="DD109" s="10">
        <f t="shared" si="179"/>
        <v>2.4300000000000002</v>
      </c>
      <c r="DE109" s="34">
        <f t="shared" si="180"/>
        <v>5</v>
      </c>
      <c r="DF109" s="35" t="str">
        <f t="shared" si="181"/>
        <v>Rudimentary</v>
      </c>
      <c r="DG109" s="15">
        <f t="shared" si="182"/>
        <v>3.52</v>
      </c>
      <c r="DH109" s="34">
        <f t="shared" si="183"/>
        <v>4</v>
      </c>
      <c r="DI109" s="35" t="str">
        <f t="shared" si="184"/>
        <v>Weak</v>
      </c>
      <c r="DJ109" s="20">
        <f t="shared" si="185"/>
        <v>8.4</v>
      </c>
      <c r="DK109" s="34">
        <f t="shared" si="186"/>
        <v>2</v>
      </c>
      <c r="DL109" s="35" t="str">
        <f t="shared" si="187"/>
        <v>Substantial</v>
      </c>
    </row>
    <row r="110" spans="1:116">
      <c r="A110" s="27" t="s">
        <v>209</v>
      </c>
      <c r="B110" s="28">
        <v>7</v>
      </c>
      <c r="C110" s="2">
        <f>IF(D110="-","?",RANK(D110,D2:D130,0))</f>
        <v>67</v>
      </c>
      <c r="D110" s="1">
        <f t="shared" si="141"/>
        <v>5.57</v>
      </c>
      <c r="E110" s="4">
        <f t="shared" si="142"/>
        <v>4.5666666666666664</v>
      </c>
      <c r="F110" s="8">
        <f t="shared" si="143"/>
        <v>7.25</v>
      </c>
      <c r="G110" s="22">
        <v>9</v>
      </c>
      <c r="H110" s="22">
        <v>6</v>
      </c>
      <c r="I110" s="22">
        <v>7</v>
      </c>
      <c r="J110" s="22">
        <v>7</v>
      </c>
      <c r="K110" s="8">
        <f t="shared" si="144"/>
        <v>4.25</v>
      </c>
      <c r="L110" s="22">
        <v>5</v>
      </c>
      <c r="M110" s="22">
        <v>3</v>
      </c>
      <c r="N110" s="22">
        <v>5</v>
      </c>
      <c r="O110" s="22">
        <v>4</v>
      </c>
      <c r="P110" s="8">
        <f t="shared" si="145"/>
        <v>3</v>
      </c>
      <c r="Q110" s="22">
        <v>3</v>
      </c>
      <c r="R110" s="22">
        <v>3</v>
      </c>
      <c r="S110" s="22">
        <v>3</v>
      </c>
      <c r="T110" s="22">
        <v>3</v>
      </c>
      <c r="U110" s="8">
        <f t="shared" si="146"/>
        <v>3</v>
      </c>
      <c r="V110" s="22">
        <v>3</v>
      </c>
      <c r="W110" s="22">
        <v>3</v>
      </c>
      <c r="X110" s="8">
        <f t="shared" si="147"/>
        <v>5.333333333333333</v>
      </c>
      <c r="Y110" s="22">
        <v>6</v>
      </c>
      <c r="Z110" s="22">
        <v>5</v>
      </c>
      <c r="AA110" s="22" t="s">
        <v>100</v>
      </c>
      <c r="AB110" s="22">
        <v>5</v>
      </c>
      <c r="AC110" s="10">
        <f t="shared" si="148"/>
        <v>6.5714285714285712</v>
      </c>
      <c r="AD110" s="13">
        <f t="shared" si="149"/>
        <v>6</v>
      </c>
      <c r="AE110" s="22">
        <v>6</v>
      </c>
      <c r="AF110" s="13">
        <f t="shared" si="150"/>
        <v>7.5</v>
      </c>
      <c r="AG110" s="22">
        <v>8</v>
      </c>
      <c r="AH110" s="22">
        <v>7</v>
      </c>
      <c r="AI110" s="22">
        <v>8</v>
      </c>
      <c r="AJ110" s="22">
        <v>7</v>
      </c>
      <c r="AK110" s="13">
        <f t="shared" si="151"/>
        <v>6.5</v>
      </c>
      <c r="AL110" s="22">
        <v>7</v>
      </c>
      <c r="AM110" s="22">
        <v>6</v>
      </c>
      <c r="AN110" s="13">
        <f t="shared" si="152"/>
        <v>7.5</v>
      </c>
      <c r="AO110" s="22">
        <v>7</v>
      </c>
      <c r="AP110" s="22">
        <v>8</v>
      </c>
      <c r="AQ110" s="13">
        <f t="shared" si="153"/>
        <v>5.5</v>
      </c>
      <c r="AR110" s="22">
        <v>6</v>
      </c>
      <c r="AS110" s="22">
        <v>5</v>
      </c>
      <c r="AT110" s="13">
        <f t="shared" si="154"/>
        <v>8</v>
      </c>
      <c r="AU110" s="22">
        <v>8</v>
      </c>
      <c r="AV110" s="13">
        <f t="shared" si="155"/>
        <v>5</v>
      </c>
      <c r="AW110" s="22">
        <v>5</v>
      </c>
      <c r="AX110" s="22">
        <v>5</v>
      </c>
      <c r="AY110" s="16">
        <f>IF(AZ110="-","?",RANK(AZ110,AZ2:AZ130,0))</f>
        <v>88</v>
      </c>
      <c r="AZ110" s="15">
        <f t="shared" si="156"/>
        <v>4.22</v>
      </c>
      <c r="BA110" s="20">
        <f t="shared" si="157"/>
        <v>5.145833333333333</v>
      </c>
      <c r="BB110" s="22">
        <v>6</v>
      </c>
      <c r="BC110" s="22">
        <v>4</v>
      </c>
      <c r="BD110" s="22">
        <v>6</v>
      </c>
      <c r="BE110" s="22">
        <v>6</v>
      </c>
      <c r="BF110" s="22">
        <v>3</v>
      </c>
      <c r="BG110" s="25">
        <f t="shared" si="158"/>
        <v>5.875</v>
      </c>
      <c r="BH110" s="18">
        <f t="shared" si="159"/>
        <v>4.7333333333333334</v>
      </c>
      <c r="BI110" s="20">
        <f t="shared" si="160"/>
        <v>4.333333333333333</v>
      </c>
      <c r="BJ110" s="22">
        <v>4</v>
      </c>
      <c r="BK110" s="22">
        <v>4</v>
      </c>
      <c r="BL110" s="22">
        <v>5</v>
      </c>
      <c r="BM110" s="20">
        <f t="shared" si="161"/>
        <v>4.333333333333333</v>
      </c>
      <c r="BN110" s="22">
        <v>4</v>
      </c>
      <c r="BO110" s="22">
        <v>5</v>
      </c>
      <c r="BP110" s="22">
        <v>4</v>
      </c>
      <c r="BQ110" s="20">
        <f t="shared" si="162"/>
        <v>3.6</v>
      </c>
      <c r="BR110" s="22">
        <v>4</v>
      </c>
      <c r="BS110" s="22">
        <v>4</v>
      </c>
      <c r="BT110" s="22">
        <v>5</v>
      </c>
      <c r="BU110" s="22">
        <v>3</v>
      </c>
      <c r="BV110" s="22">
        <v>2</v>
      </c>
      <c r="BW110" s="20">
        <f t="shared" si="163"/>
        <v>6.666666666666667</v>
      </c>
      <c r="BX110" s="22">
        <v>6</v>
      </c>
      <c r="BY110" s="22">
        <v>6</v>
      </c>
      <c r="BZ110" s="22">
        <v>8</v>
      </c>
      <c r="CA110" s="22" t="s">
        <v>78</v>
      </c>
      <c r="CB110" s="33" t="s">
        <v>78</v>
      </c>
      <c r="CC110" s="31">
        <v>5.6000000000000005</v>
      </c>
      <c r="CD110" s="31">
        <f t="shared" si="164"/>
        <v>4.5666666666666664</v>
      </c>
      <c r="CE110" s="4">
        <f t="shared" si="165"/>
        <v>-1.0333333333333341</v>
      </c>
      <c r="CF110" s="6" t="str">
        <f t="shared" si="166"/>
        <v>ä</v>
      </c>
      <c r="CG110" s="31">
        <v>6.8214285714285721</v>
      </c>
      <c r="CH110" s="31">
        <f t="shared" si="167"/>
        <v>6.5714285714285712</v>
      </c>
      <c r="CI110" s="10">
        <f t="shared" si="168"/>
        <v>-0.25000000000000089</v>
      </c>
      <c r="CJ110" s="11" t="str">
        <f t="shared" si="169"/>
        <v>â</v>
      </c>
      <c r="CK110" s="22" t="s">
        <v>78</v>
      </c>
      <c r="CL110" s="33" t="s">
        <v>78</v>
      </c>
      <c r="CM110" s="23">
        <v>5</v>
      </c>
      <c r="CN110" s="22">
        <v>3</v>
      </c>
      <c r="CO110" s="22">
        <v>5</v>
      </c>
      <c r="CP110" s="22">
        <v>4</v>
      </c>
      <c r="CQ110" s="22">
        <v>3</v>
      </c>
      <c r="CR110" s="22">
        <v>3</v>
      </c>
      <c r="CS110" s="24">
        <f t="shared" si="170"/>
        <v>8</v>
      </c>
      <c r="CT110" s="5">
        <f t="shared" si="171"/>
        <v>1</v>
      </c>
      <c r="CU110" s="4" t="str">
        <f t="shared" si="172"/>
        <v>Aut.</v>
      </c>
      <c r="CV110" s="22" t="s">
        <v>78</v>
      </c>
      <c r="CW110" s="33" t="s">
        <v>78</v>
      </c>
      <c r="CX110" s="1">
        <f t="shared" si="173"/>
        <v>5.57</v>
      </c>
      <c r="CY110" s="34">
        <f t="shared" si="174"/>
        <v>3</v>
      </c>
      <c r="CZ110" s="35" t="str">
        <f t="shared" si="175"/>
        <v>Limited</v>
      </c>
      <c r="DA110" s="4">
        <f t="shared" si="176"/>
        <v>4.57</v>
      </c>
      <c r="DB110" s="34">
        <f t="shared" si="177"/>
        <v>4</v>
      </c>
      <c r="DC110" s="35" t="str">
        <f t="shared" si="178"/>
        <v>Moderate autocracies</v>
      </c>
      <c r="DD110" s="10">
        <f t="shared" si="179"/>
        <v>6.57</v>
      </c>
      <c r="DE110" s="34">
        <f t="shared" si="180"/>
        <v>3</v>
      </c>
      <c r="DF110" s="35" t="str">
        <f t="shared" si="181"/>
        <v>Functional flaws</v>
      </c>
      <c r="DG110" s="15">
        <f t="shared" si="182"/>
        <v>4.22</v>
      </c>
      <c r="DH110" s="34">
        <f t="shared" si="183"/>
        <v>4</v>
      </c>
      <c r="DI110" s="35" t="str">
        <f t="shared" si="184"/>
        <v>Weak</v>
      </c>
      <c r="DJ110" s="20">
        <f t="shared" si="185"/>
        <v>5.0999999999999996</v>
      </c>
      <c r="DK110" s="34">
        <f t="shared" si="186"/>
        <v>3</v>
      </c>
      <c r="DL110" s="35" t="str">
        <f t="shared" si="187"/>
        <v>Moderate</v>
      </c>
    </row>
    <row r="111" spans="1:116">
      <c r="A111" s="27" t="s">
        <v>210</v>
      </c>
      <c r="B111" s="28">
        <v>4</v>
      </c>
      <c r="C111" s="2">
        <f>IF(D111="-","?",RANK(D111,D2:D130,0))</f>
        <v>124</v>
      </c>
      <c r="D111" s="1">
        <f t="shared" si="141"/>
        <v>2.58</v>
      </c>
      <c r="E111" s="4">
        <f t="shared" si="142"/>
        <v>2.4500000000000002</v>
      </c>
      <c r="F111" s="8">
        <f t="shared" si="143"/>
        <v>3</v>
      </c>
      <c r="G111" s="22">
        <v>3</v>
      </c>
      <c r="H111" s="22">
        <v>3</v>
      </c>
      <c r="I111" s="22">
        <v>3</v>
      </c>
      <c r="J111" s="22">
        <v>3</v>
      </c>
      <c r="K111" s="8">
        <f t="shared" si="144"/>
        <v>3</v>
      </c>
      <c r="L111" s="22">
        <v>3</v>
      </c>
      <c r="M111" s="22">
        <v>2</v>
      </c>
      <c r="N111" s="22">
        <v>4</v>
      </c>
      <c r="O111" s="22">
        <v>3</v>
      </c>
      <c r="P111" s="8">
        <f t="shared" si="145"/>
        <v>2.25</v>
      </c>
      <c r="Q111" s="22">
        <v>3</v>
      </c>
      <c r="R111" s="22">
        <v>3</v>
      </c>
      <c r="S111" s="22">
        <v>2</v>
      </c>
      <c r="T111" s="22">
        <v>1</v>
      </c>
      <c r="U111" s="8">
        <f t="shared" si="146"/>
        <v>1</v>
      </c>
      <c r="V111" s="22">
        <v>1</v>
      </c>
      <c r="W111" s="22">
        <v>1</v>
      </c>
      <c r="X111" s="8">
        <f t="shared" si="147"/>
        <v>3</v>
      </c>
      <c r="Y111" s="22">
        <v>3</v>
      </c>
      <c r="Z111" s="22">
        <v>3</v>
      </c>
      <c r="AA111" s="22" t="s">
        <v>100</v>
      </c>
      <c r="AB111" s="22">
        <v>3</v>
      </c>
      <c r="AC111" s="10">
        <f t="shared" si="148"/>
        <v>2.7142857142857144</v>
      </c>
      <c r="AD111" s="13">
        <f t="shared" si="149"/>
        <v>2</v>
      </c>
      <c r="AE111" s="22">
        <v>2</v>
      </c>
      <c r="AF111" s="13">
        <f t="shared" si="150"/>
        <v>3.5</v>
      </c>
      <c r="AG111" s="22">
        <v>3</v>
      </c>
      <c r="AH111" s="22">
        <v>3</v>
      </c>
      <c r="AI111" s="22">
        <v>5</v>
      </c>
      <c r="AJ111" s="22">
        <v>3</v>
      </c>
      <c r="AK111" s="13">
        <f t="shared" si="151"/>
        <v>3</v>
      </c>
      <c r="AL111" s="22">
        <v>2</v>
      </c>
      <c r="AM111" s="22">
        <v>4</v>
      </c>
      <c r="AN111" s="13">
        <f t="shared" si="152"/>
        <v>3.5</v>
      </c>
      <c r="AO111" s="22">
        <v>3</v>
      </c>
      <c r="AP111" s="22">
        <v>4</v>
      </c>
      <c r="AQ111" s="13">
        <f t="shared" si="153"/>
        <v>1.5</v>
      </c>
      <c r="AR111" s="22">
        <v>1</v>
      </c>
      <c r="AS111" s="22">
        <v>2</v>
      </c>
      <c r="AT111" s="13">
        <f t="shared" si="154"/>
        <v>3</v>
      </c>
      <c r="AU111" s="22">
        <v>3</v>
      </c>
      <c r="AV111" s="13">
        <f t="shared" si="155"/>
        <v>2.5</v>
      </c>
      <c r="AW111" s="22">
        <v>2</v>
      </c>
      <c r="AX111" s="22">
        <v>3</v>
      </c>
      <c r="AY111" s="16">
        <f>IF(AZ111="-","?",RANK(AZ111,AZ2:AZ130,0))</f>
        <v>123</v>
      </c>
      <c r="AZ111" s="15">
        <f t="shared" si="156"/>
        <v>2.12</v>
      </c>
      <c r="BA111" s="20">
        <f t="shared" si="157"/>
        <v>8.7291666666666661</v>
      </c>
      <c r="BB111" s="22">
        <v>9</v>
      </c>
      <c r="BC111" s="22">
        <v>6</v>
      </c>
      <c r="BD111" s="22">
        <v>10</v>
      </c>
      <c r="BE111" s="22">
        <v>9</v>
      </c>
      <c r="BF111" s="22">
        <v>10</v>
      </c>
      <c r="BG111" s="25">
        <f t="shared" si="158"/>
        <v>8.375</v>
      </c>
      <c r="BH111" s="18">
        <f t="shared" si="159"/>
        <v>2.1833333333333336</v>
      </c>
      <c r="BI111" s="20">
        <f t="shared" si="160"/>
        <v>2</v>
      </c>
      <c r="BJ111" s="22">
        <v>2</v>
      </c>
      <c r="BK111" s="22">
        <v>2</v>
      </c>
      <c r="BL111" s="22">
        <v>2</v>
      </c>
      <c r="BM111" s="20">
        <f t="shared" si="161"/>
        <v>2</v>
      </c>
      <c r="BN111" s="22">
        <v>2</v>
      </c>
      <c r="BO111" s="22">
        <v>2</v>
      </c>
      <c r="BP111" s="22">
        <v>2</v>
      </c>
      <c r="BQ111" s="20">
        <f t="shared" si="162"/>
        <v>2.4</v>
      </c>
      <c r="BR111" s="22">
        <v>3</v>
      </c>
      <c r="BS111" s="22">
        <v>3</v>
      </c>
      <c r="BT111" s="22">
        <v>2</v>
      </c>
      <c r="BU111" s="22">
        <v>2</v>
      </c>
      <c r="BV111" s="22">
        <v>2</v>
      </c>
      <c r="BW111" s="20">
        <f t="shared" si="163"/>
        <v>2.3333333333333335</v>
      </c>
      <c r="BX111" s="22">
        <v>2</v>
      </c>
      <c r="BY111" s="22">
        <v>2</v>
      </c>
      <c r="BZ111" s="22">
        <v>3</v>
      </c>
      <c r="CA111" s="22" t="s">
        <v>78</v>
      </c>
      <c r="CB111" s="33" t="s">
        <v>78</v>
      </c>
      <c r="CC111" s="31">
        <v>2.8666666666666663</v>
      </c>
      <c r="CD111" s="31">
        <f t="shared" si="164"/>
        <v>2.4500000000000002</v>
      </c>
      <c r="CE111" s="4">
        <f t="shared" si="165"/>
        <v>-0.41666666666666607</v>
      </c>
      <c r="CF111" s="6" t="str">
        <f t="shared" si="166"/>
        <v>â</v>
      </c>
      <c r="CG111" s="31">
        <v>3.7857142857142856</v>
      </c>
      <c r="CH111" s="31">
        <f t="shared" si="167"/>
        <v>2.7142857142857144</v>
      </c>
      <c r="CI111" s="10">
        <f t="shared" si="168"/>
        <v>-1.0714285714285712</v>
      </c>
      <c r="CJ111" s="11" t="str">
        <f t="shared" si="169"/>
        <v>ä</v>
      </c>
      <c r="CK111" s="22" t="s">
        <v>78</v>
      </c>
      <c r="CL111" s="33" t="s">
        <v>78</v>
      </c>
      <c r="CM111" s="23">
        <v>3</v>
      </c>
      <c r="CN111" s="23">
        <v>2</v>
      </c>
      <c r="CO111" s="22">
        <v>4</v>
      </c>
      <c r="CP111" s="22">
        <v>3</v>
      </c>
      <c r="CQ111" s="22">
        <v>3</v>
      </c>
      <c r="CR111" s="23">
        <v>1</v>
      </c>
      <c r="CS111" s="24">
        <f t="shared" si="170"/>
        <v>3</v>
      </c>
      <c r="CT111" s="5">
        <f t="shared" si="171"/>
        <v>3</v>
      </c>
      <c r="CU111" s="4" t="str">
        <f t="shared" si="172"/>
        <v>Aut.</v>
      </c>
      <c r="CV111" s="22" t="s">
        <v>78</v>
      </c>
      <c r="CW111" s="33" t="s">
        <v>78</v>
      </c>
      <c r="CX111" s="1">
        <f t="shared" si="173"/>
        <v>2.58</v>
      </c>
      <c r="CY111" s="34">
        <f t="shared" si="174"/>
        <v>5</v>
      </c>
      <c r="CZ111" s="35" t="str">
        <f t="shared" si="175"/>
        <v>Failed</v>
      </c>
      <c r="DA111" s="4">
        <f t="shared" si="176"/>
        <v>2.4500000000000002</v>
      </c>
      <c r="DB111" s="34">
        <f t="shared" si="177"/>
        <v>5</v>
      </c>
      <c r="DC111" s="35" t="str">
        <f t="shared" si="178"/>
        <v>Hard-line autocracies</v>
      </c>
      <c r="DD111" s="10">
        <f t="shared" si="179"/>
        <v>2.71</v>
      </c>
      <c r="DE111" s="34">
        <f t="shared" si="180"/>
        <v>5</v>
      </c>
      <c r="DF111" s="35" t="str">
        <f t="shared" si="181"/>
        <v>Rudimentary</v>
      </c>
      <c r="DG111" s="15">
        <f t="shared" si="182"/>
        <v>2.12</v>
      </c>
      <c r="DH111" s="34">
        <f t="shared" si="183"/>
        <v>5</v>
      </c>
      <c r="DI111" s="35" t="str">
        <f t="shared" si="184"/>
        <v>Failed</v>
      </c>
      <c r="DJ111" s="20">
        <f t="shared" si="185"/>
        <v>8.6999999999999993</v>
      </c>
      <c r="DK111" s="34">
        <f t="shared" si="186"/>
        <v>1</v>
      </c>
      <c r="DL111" s="35" t="str">
        <f t="shared" si="187"/>
        <v>Massive</v>
      </c>
    </row>
    <row r="112" spans="1:116">
      <c r="A112" s="27" t="s">
        <v>211</v>
      </c>
      <c r="B112" s="28">
        <v>4</v>
      </c>
      <c r="C112" s="2">
        <f>IF(D112="-","?",RANK(D112,D2:D130,0))</f>
        <v>126</v>
      </c>
      <c r="D112" s="1">
        <f t="shared" si="141"/>
        <v>2.1800000000000002</v>
      </c>
      <c r="E112" s="4">
        <f t="shared" si="142"/>
        <v>2.0333333333333332</v>
      </c>
      <c r="F112" s="8">
        <f t="shared" si="143"/>
        <v>4.25</v>
      </c>
      <c r="G112" s="22">
        <v>2</v>
      </c>
      <c r="H112" s="22">
        <v>6</v>
      </c>
      <c r="I112" s="22">
        <v>7</v>
      </c>
      <c r="J112" s="22">
        <v>2</v>
      </c>
      <c r="K112" s="8">
        <f t="shared" si="144"/>
        <v>1.75</v>
      </c>
      <c r="L112" s="22">
        <v>2</v>
      </c>
      <c r="M112" s="22">
        <v>1</v>
      </c>
      <c r="N112" s="22">
        <v>2</v>
      </c>
      <c r="O112" s="22">
        <v>2</v>
      </c>
      <c r="P112" s="8">
        <f t="shared" si="145"/>
        <v>1.5</v>
      </c>
      <c r="Q112" s="22">
        <v>2</v>
      </c>
      <c r="R112" s="22">
        <v>2</v>
      </c>
      <c r="S112" s="22">
        <v>1</v>
      </c>
      <c r="T112" s="22">
        <v>1</v>
      </c>
      <c r="U112" s="8">
        <f t="shared" si="146"/>
        <v>1</v>
      </c>
      <c r="V112" s="22">
        <v>1</v>
      </c>
      <c r="W112" s="22">
        <v>1</v>
      </c>
      <c r="X112" s="8">
        <f t="shared" si="147"/>
        <v>1.6666666666666667</v>
      </c>
      <c r="Y112" s="22">
        <v>1</v>
      </c>
      <c r="Z112" s="22">
        <v>2</v>
      </c>
      <c r="AA112" s="22" t="s">
        <v>100</v>
      </c>
      <c r="AB112" s="22">
        <v>2</v>
      </c>
      <c r="AC112" s="10">
        <f t="shared" si="148"/>
        <v>2.3214285714285716</v>
      </c>
      <c r="AD112" s="13">
        <f t="shared" si="149"/>
        <v>2</v>
      </c>
      <c r="AE112" s="22">
        <v>2</v>
      </c>
      <c r="AF112" s="13">
        <f t="shared" si="150"/>
        <v>2.25</v>
      </c>
      <c r="AG112" s="22">
        <v>2</v>
      </c>
      <c r="AH112" s="22">
        <v>2</v>
      </c>
      <c r="AI112" s="22">
        <v>2</v>
      </c>
      <c r="AJ112" s="22">
        <v>3</v>
      </c>
      <c r="AK112" s="13">
        <f t="shared" si="151"/>
        <v>1.5</v>
      </c>
      <c r="AL112" s="22">
        <v>1</v>
      </c>
      <c r="AM112" s="22">
        <v>2</v>
      </c>
      <c r="AN112" s="13">
        <f t="shared" si="152"/>
        <v>3.5</v>
      </c>
      <c r="AO112" s="22">
        <v>3</v>
      </c>
      <c r="AP112" s="22">
        <v>4</v>
      </c>
      <c r="AQ112" s="13">
        <f t="shared" si="153"/>
        <v>2.5</v>
      </c>
      <c r="AR112" s="22">
        <v>2</v>
      </c>
      <c r="AS112" s="22">
        <v>3</v>
      </c>
      <c r="AT112" s="13">
        <f t="shared" si="154"/>
        <v>2</v>
      </c>
      <c r="AU112" s="22">
        <v>2</v>
      </c>
      <c r="AV112" s="13">
        <f t="shared" si="155"/>
        <v>2.5</v>
      </c>
      <c r="AW112" s="22">
        <v>2</v>
      </c>
      <c r="AX112" s="22">
        <v>3</v>
      </c>
      <c r="AY112" s="16">
        <f>IF(AZ112="-","?",RANK(AZ112,AZ2:AZ130,0))</f>
        <v>128</v>
      </c>
      <c r="AZ112" s="15">
        <f t="shared" si="156"/>
        <v>1.36</v>
      </c>
      <c r="BA112" s="20">
        <f t="shared" si="157"/>
        <v>7.6875</v>
      </c>
      <c r="BB112" s="22">
        <v>7</v>
      </c>
      <c r="BC112" s="22">
        <v>7</v>
      </c>
      <c r="BD112" s="22">
        <v>10</v>
      </c>
      <c r="BE112" s="22">
        <v>7</v>
      </c>
      <c r="BF112" s="22">
        <v>7</v>
      </c>
      <c r="BG112" s="25">
        <f t="shared" si="158"/>
        <v>8.125</v>
      </c>
      <c r="BH112" s="18">
        <f t="shared" si="159"/>
        <v>1.4333333333333333</v>
      </c>
      <c r="BI112" s="20">
        <f t="shared" si="160"/>
        <v>1</v>
      </c>
      <c r="BJ112" s="22">
        <v>1</v>
      </c>
      <c r="BK112" s="22">
        <v>1</v>
      </c>
      <c r="BL112" s="22">
        <v>1</v>
      </c>
      <c r="BM112" s="20">
        <f t="shared" si="161"/>
        <v>2</v>
      </c>
      <c r="BN112" s="22">
        <v>2</v>
      </c>
      <c r="BO112" s="22">
        <v>3</v>
      </c>
      <c r="BP112" s="22">
        <v>1</v>
      </c>
      <c r="BQ112" s="20">
        <f t="shared" si="162"/>
        <v>1.4</v>
      </c>
      <c r="BR112" s="22">
        <v>1</v>
      </c>
      <c r="BS112" s="22">
        <v>1</v>
      </c>
      <c r="BT112" s="22">
        <v>1</v>
      </c>
      <c r="BU112" s="22">
        <v>1</v>
      </c>
      <c r="BV112" s="22">
        <v>3</v>
      </c>
      <c r="BW112" s="20">
        <f t="shared" si="163"/>
        <v>1.3333333333333333</v>
      </c>
      <c r="BX112" s="22">
        <v>1</v>
      </c>
      <c r="BY112" s="22">
        <v>1</v>
      </c>
      <c r="BZ112" s="22">
        <v>2</v>
      </c>
      <c r="CA112" s="22" t="s">
        <v>78</v>
      </c>
      <c r="CB112" s="33" t="s">
        <v>78</v>
      </c>
      <c r="CC112" s="31">
        <v>3.1833333333333331</v>
      </c>
      <c r="CD112" s="31">
        <f t="shared" si="164"/>
        <v>2.0333333333333332</v>
      </c>
      <c r="CE112" s="4">
        <f t="shared" si="165"/>
        <v>-1.1499999999999999</v>
      </c>
      <c r="CF112" s="6" t="str">
        <f t="shared" si="166"/>
        <v>ä</v>
      </c>
      <c r="CG112" s="31">
        <v>4.6071428571428577</v>
      </c>
      <c r="CH112" s="31">
        <f t="shared" si="167"/>
        <v>2.3214285714285716</v>
      </c>
      <c r="CI112" s="10">
        <f t="shared" si="168"/>
        <v>-2.285714285714286</v>
      </c>
      <c r="CJ112" s="11" t="str">
        <f t="shared" si="169"/>
        <v>ä</v>
      </c>
      <c r="CK112" s="22" t="s">
        <v>78</v>
      </c>
      <c r="CL112" s="33" t="s">
        <v>78</v>
      </c>
      <c r="CM112" s="23">
        <v>2</v>
      </c>
      <c r="CN112" s="23">
        <v>1</v>
      </c>
      <c r="CO112" s="23">
        <v>2</v>
      </c>
      <c r="CP112" s="23">
        <v>2</v>
      </c>
      <c r="CQ112" s="23">
        <v>2</v>
      </c>
      <c r="CR112" s="23">
        <v>1</v>
      </c>
      <c r="CS112" s="23">
        <f t="shared" si="170"/>
        <v>2</v>
      </c>
      <c r="CT112" s="5">
        <f t="shared" si="171"/>
        <v>7</v>
      </c>
      <c r="CU112" s="4" t="str">
        <f t="shared" si="172"/>
        <v>Aut.</v>
      </c>
      <c r="CV112" s="22" t="s">
        <v>78</v>
      </c>
      <c r="CW112" s="33" t="s">
        <v>78</v>
      </c>
      <c r="CX112" s="1">
        <f t="shared" si="173"/>
        <v>2.1800000000000002</v>
      </c>
      <c r="CY112" s="34">
        <f t="shared" si="174"/>
        <v>5</v>
      </c>
      <c r="CZ112" s="35" t="str">
        <f t="shared" si="175"/>
        <v>Failed</v>
      </c>
      <c r="DA112" s="4">
        <f t="shared" si="176"/>
        <v>2.0299999999999998</v>
      </c>
      <c r="DB112" s="34">
        <f t="shared" si="177"/>
        <v>5</v>
      </c>
      <c r="DC112" s="35" t="str">
        <f t="shared" si="178"/>
        <v>Hard-line autocracies</v>
      </c>
      <c r="DD112" s="10">
        <f t="shared" si="179"/>
        <v>2.3199999999999998</v>
      </c>
      <c r="DE112" s="34">
        <f t="shared" si="180"/>
        <v>5</v>
      </c>
      <c r="DF112" s="35" t="str">
        <f t="shared" si="181"/>
        <v>Rudimentary</v>
      </c>
      <c r="DG112" s="15">
        <f t="shared" si="182"/>
        <v>1.36</v>
      </c>
      <c r="DH112" s="34">
        <f t="shared" si="183"/>
        <v>5</v>
      </c>
      <c r="DI112" s="35" t="str">
        <f t="shared" si="184"/>
        <v>Failed</v>
      </c>
      <c r="DJ112" s="20">
        <f t="shared" si="185"/>
        <v>7.7</v>
      </c>
      <c r="DK112" s="34">
        <f t="shared" si="186"/>
        <v>2</v>
      </c>
      <c r="DL112" s="35" t="str">
        <f t="shared" si="187"/>
        <v>Substantial</v>
      </c>
    </row>
    <row r="113" spans="1:116">
      <c r="A113" s="27" t="s">
        <v>212</v>
      </c>
      <c r="B113" s="28">
        <v>7</v>
      </c>
      <c r="C113" s="2">
        <f>IF(D113="-","?",RANK(D113,D2:D130,0))</f>
        <v>1</v>
      </c>
      <c r="D113" s="1">
        <f t="shared" si="141"/>
        <v>9.58</v>
      </c>
      <c r="E113" s="4">
        <f t="shared" si="142"/>
        <v>9.65</v>
      </c>
      <c r="F113" s="8">
        <f t="shared" si="143"/>
        <v>10</v>
      </c>
      <c r="G113" s="22">
        <v>10</v>
      </c>
      <c r="H113" s="22">
        <v>10</v>
      </c>
      <c r="I113" s="22">
        <v>10</v>
      </c>
      <c r="J113" s="22">
        <v>10</v>
      </c>
      <c r="K113" s="8">
        <f t="shared" si="144"/>
        <v>9.75</v>
      </c>
      <c r="L113" s="22">
        <v>10</v>
      </c>
      <c r="M113" s="22">
        <v>10</v>
      </c>
      <c r="N113" s="22">
        <v>10</v>
      </c>
      <c r="O113" s="22">
        <v>9</v>
      </c>
      <c r="P113" s="8">
        <f t="shared" si="145"/>
        <v>10</v>
      </c>
      <c r="Q113" s="22">
        <v>10</v>
      </c>
      <c r="R113" s="22">
        <v>10</v>
      </c>
      <c r="S113" s="22">
        <v>10</v>
      </c>
      <c r="T113" s="22">
        <v>10</v>
      </c>
      <c r="U113" s="8">
        <f t="shared" si="146"/>
        <v>9.5</v>
      </c>
      <c r="V113" s="22">
        <v>9</v>
      </c>
      <c r="W113" s="22">
        <v>10</v>
      </c>
      <c r="X113" s="8">
        <f t="shared" si="147"/>
        <v>9</v>
      </c>
      <c r="Y113" s="22">
        <v>9</v>
      </c>
      <c r="Z113" s="22">
        <v>9</v>
      </c>
      <c r="AA113" s="22">
        <v>9</v>
      </c>
      <c r="AB113" s="22">
        <v>9</v>
      </c>
      <c r="AC113" s="10">
        <f t="shared" si="148"/>
        <v>9.5</v>
      </c>
      <c r="AD113" s="13">
        <f t="shared" si="149"/>
        <v>10</v>
      </c>
      <c r="AE113" s="22">
        <v>10</v>
      </c>
      <c r="AF113" s="13">
        <f t="shared" si="150"/>
        <v>9.5</v>
      </c>
      <c r="AG113" s="22">
        <v>9</v>
      </c>
      <c r="AH113" s="22">
        <v>10</v>
      </c>
      <c r="AI113" s="22">
        <v>10</v>
      </c>
      <c r="AJ113" s="22">
        <v>9</v>
      </c>
      <c r="AK113" s="13">
        <f t="shared" si="151"/>
        <v>10</v>
      </c>
      <c r="AL113" s="22">
        <v>10</v>
      </c>
      <c r="AM113" s="22">
        <v>10</v>
      </c>
      <c r="AN113" s="13">
        <f t="shared" si="152"/>
        <v>9.5</v>
      </c>
      <c r="AO113" s="22">
        <v>10</v>
      </c>
      <c r="AP113" s="22">
        <v>9</v>
      </c>
      <c r="AQ113" s="13">
        <f t="shared" si="153"/>
        <v>9</v>
      </c>
      <c r="AR113" s="22">
        <v>9</v>
      </c>
      <c r="AS113" s="22">
        <v>9</v>
      </c>
      <c r="AT113" s="13">
        <f t="shared" si="154"/>
        <v>9</v>
      </c>
      <c r="AU113" s="22">
        <v>9</v>
      </c>
      <c r="AV113" s="13">
        <f t="shared" si="155"/>
        <v>9.5</v>
      </c>
      <c r="AW113" s="22">
        <v>9</v>
      </c>
      <c r="AX113" s="22">
        <v>10</v>
      </c>
      <c r="AY113" s="16">
        <f>IF(AZ113="-","?",RANK(AZ113,AZ2:AZ130,0))</f>
        <v>1</v>
      </c>
      <c r="AZ113" s="15">
        <f t="shared" si="156"/>
        <v>7.68</v>
      </c>
      <c r="BA113" s="20">
        <f t="shared" si="157"/>
        <v>1.8333333333333333</v>
      </c>
      <c r="BB113" s="22">
        <v>2</v>
      </c>
      <c r="BC113" s="22">
        <v>4</v>
      </c>
      <c r="BD113" s="22">
        <v>2</v>
      </c>
      <c r="BE113" s="22">
        <v>1</v>
      </c>
      <c r="BF113" s="22">
        <v>1</v>
      </c>
      <c r="BG113" s="25">
        <f t="shared" si="158"/>
        <v>1</v>
      </c>
      <c r="BH113" s="18">
        <f t="shared" si="159"/>
        <v>9.3833333333333329</v>
      </c>
      <c r="BI113" s="20">
        <f t="shared" si="160"/>
        <v>9.3333333333333339</v>
      </c>
      <c r="BJ113" s="22">
        <v>9</v>
      </c>
      <c r="BK113" s="22">
        <v>10</v>
      </c>
      <c r="BL113" s="22">
        <v>9</v>
      </c>
      <c r="BM113" s="20">
        <f t="shared" si="161"/>
        <v>9</v>
      </c>
      <c r="BN113" s="22">
        <v>9</v>
      </c>
      <c r="BO113" s="22">
        <v>9</v>
      </c>
      <c r="BP113" s="22">
        <v>9</v>
      </c>
      <c r="BQ113" s="20">
        <f t="shared" si="162"/>
        <v>9.1999999999999993</v>
      </c>
      <c r="BR113" s="22">
        <v>10</v>
      </c>
      <c r="BS113" s="22">
        <v>10</v>
      </c>
      <c r="BT113" s="22">
        <v>9</v>
      </c>
      <c r="BU113" s="22">
        <v>9</v>
      </c>
      <c r="BV113" s="22">
        <v>8</v>
      </c>
      <c r="BW113" s="20">
        <f t="shared" si="163"/>
        <v>10</v>
      </c>
      <c r="BX113" s="22">
        <v>10</v>
      </c>
      <c r="BY113" s="22">
        <v>10</v>
      </c>
      <c r="BZ113" s="22">
        <v>10</v>
      </c>
      <c r="CA113" s="22" t="s">
        <v>78</v>
      </c>
      <c r="CB113" s="33" t="s">
        <v>78</v>
      </c>
      <c r="CC113" s="31">
        <v>9.65</v>
      </c>
      <c r="CD113" s="31">
        <f t="shared" si="164"/>
        <v>9.65</v>
      </c>
      <c r="CE113" s="4">
        <f t="shared" si="165"/>
        <v>0</v>
      </c>
      <c r="CF113" s="6" t="str">
        <f t="shared" si="166"/>
        <v>â</v>
      </c>
      <c r="CG113" s="31">
        <v>9.4285714285714288</v>
      </c>
      <c r="CH113" s="31">
        <f t="shared" si="167"/>
        <v>9.5</v>
      </c>
      <c r="CI113" s="10">
        <f t="shared" si="168"/>
        <v>7.1428571428571175E-2</v>
      </c>
      <c r="CJ113" s="11" t="str">
        <f t="shared" si="169"/>
        <v>â</v>
      </c>
      <c r="CK113" s="22" t="s">
        <v>78</v>
      </c>
      <c r="CL113" s="33" t="s">
        <v>78</v>
      </c>
      <c r="CM113" s="22">
        <v>10</v>
      </c>
      <c r="CN113" s="22">
        <v>10</v>
      </c>
      <c r="CO113" s="22">
        <v>10</v>
      </c>
      <c r="CP113" s="22">
        <v>9</v>
      </c>
      <c r="CQ113" s="22">
        <v>10</v>
      </c>
      <c r="CR113" s="22">
        <v>10</v>
      </c>
      <c r="CS113" s="24">
        <f t="shared" si="170"/>
        <v>10</v>
      </c>
      <c r="CT113" s="5">
        <f t="shared" si="171"/>
        <v>0</v>
      </c>
      <c r="CU113" s="4" t="str">
        <f t="shared" si="172"/>
        <v>Dem.</v>
      </c>
      <c r="CV113" s="22" t="s">
        <v>78</v>
      </c>
      <c r="CW113" s="33" t="s">
        <v>78</v>
      </c>
      <c r="CX113" s="1">
        <f t="shared" si="173"/>
        <v>9.58</v>
      </c>
      <c r="CY113" s="34">
        <f t="shared" si="174"/>
        <v>1</v>
      </c>
      <c r="CZ113" s="35" t="str">
        <f t="shared" si="175"/>
        <v>Highly advanced</v>
      </c>
      <c r="DA113" s="4">
        <f t="shared" si="176"/>
        <v>9.65</v>
      </c>
      <c r="DB113" s="34">
        <f t="shared" si="177"/>
        <v>1</v>
      </c>
      <c r="DC113" s="35" t="str">
        <f t="shared" si="178"/>
        <v>Democracies in consolidation</v>
      </c>
      <c r="DD113" s="10">
        <f t="shared" si="179"/>
        <v>9.5</v>
      </c>
      <c r="DE113" s="34">
        <f t="shared" si="180"/>
        <v>1</v>
      </c>
      <c r="DF113" s="35" t="str">
        <f t="shared" si="181"/>
        <v>Developed</v>
      </c>
      <c r="DG113" s="15">
        <f t="shared" si="182"/>
        <v>7.68</v>
      </c>
      <c r="DH113" s="34">
        <f t="shared" si="183"/>
        <v>1</v>
      </c>
      <c r="DI113" s="35" t="str">
        <f t="shared" si="184"/>
        <v>Very good</v>
      </c>
      <c r="DJ113" s="20">
        <f t="shared" si="185"/>
        <v>1.8</v>
      </c>
      <c r="DK113" s="34">
        <f t="shared" si="186"/>
        <v>5</v>
      </c>
      <c r="DL113" s="35" t="str">
        <f t="shared" si="187"/>
        <v>Negligible</v>
      </c>
    </row>
    <row r="114" spans="1:116">
      <c r="A114" s="27" t="s">
        <v>213</v>
      </c>
      <c r="B114" s="28">
        <v>6</v>
      </c>
      <c r="C114" s="2">
        <f>IF(D114="-","?",RANK(D114,D2:D130,0))</f>
        <v>113</v>
      </c>
      <c r="D114" s="1">
        <f t="shared" si="141"/>
        <v>3.59</v>
      </c>
      <c r="E114" s="4">
        <f t="shared" si="142"/>
        <v>3.6</v>
      </c>
      <c r="F114" s="8">
        <f t="shared" si="143"/>
        <v>7.25</v>
      </c>
      <c r="G114" s="22">
        <v>7</v>
      </c>
      <c r="H114" s="22">
        <v>7</v>
      </c>
      <c r="I114" s="22">
        <v>9</v>
      </c>
      <c r="J114" s="22">
        <v>6</v>
      </c>
      <c r="K114" s="8">
        <f t="shared" si="144"/>
        <v>2.75</v>
      </c>
      <c r="L114" s="22">
        <v>3</v>
      </c>
      <c r="M114" s="22">
        <v>2</v>
      </c>
      <c r="N114" s="22">
        <v>3</v>
      </c>
      <c r="O114" s="22">
        <v>3</v>
      </c>
      <c r="P114" s="8">
        <f t="shared" si="145"/>
        <v>3</v>
      </c>
      <c r="Q114" s="22">
        <v>3</v>
      </c>
      <c r="R114" s="22">
        <v>3</v>
      </c>
      <c r="S114" s="22">
        <v>2</v>
      </c>
      <c r="T114" s="22">
        <v>4</v>
      </c>
      <c r="U114" s="8">
        <f t="shared" si="146"/>
        <v>2</v>
      </c>
      <c r="V114" s="22">
        <v>2</v>
      </c>
      <c r="W114" s="22">
        <v>2</v>
      </c>
      <c r="X114" s="8">
        <f t="shared" si="147"/>
        <v>3</v>
      </c>
      <c r="Y114" s="22">
        <v>3</v>
      </c>
      <c r="Z114" s="22">
        <v>2</v>
      </c>
      <c r="AA114" s="22" t="s">
        <v>100</v>
      </c>
      <c r="AB114" s="22">
        <v>4</v>
      </c>
      <c r="AC114" s="10">
        <f t="shared" si="148"/>
        <v>3.5714285714285716</v>
      </c>
      <c r="AD114" s="13">
        <f t="shared" si="149"/>
        <v>3</v>
      </c>
      <c r="AE114" s="22">
        <v>3</v>
      </c>
      <c r="AF114" s="13">
        <f t="shared" si="150"/>
        <v>3.5</v>
      </c>
      <c r="AG114" s="22">
        <v>4</v>
      </c>
      <c r="AH114" s="22">
        <v>3</v>
      </c>
      <c r="AI114" s="22">
        <v>4</v>
      </c>
      <c r="AJ114" s="22">
        <v>3</v>
      </c>
      <c r="AK114" s="13">
        <f t="shared" si="151"/>
        <v>4</v>
      </c>
      <c r="AL114" s="22">
        <v>4</v>
      </c>
      <c r="AM114" s="22">
        <v>4</v>
      </c>
      <c r="AN114" s="13">
        <f t="shared" si="152"/>
        <v>4</v>
      </c>
      <c r="AO114" s="22">
        <v>4</v>
      </c>
      <c r="AP114" s="22">
        <v>4</v>
      </c>
      <c r="AQ114" s="13">
        <f t="shared" si="153"/>
        <v>3.5</v>
      </c>
      <c r="AR114" s="22">
        <v>3</v>
      </c>
      <c r="AS114" s="22">
        <v>4</v>
      </c>
      <c r="AT114" s="13">
        <f t="shared" si="154"/>
        <v>4</v>
      </c>
      <c r="AU114" s="22">
        <v>4</v>
      </c>
      <c r="AV114" s="13">
        <f t="shared" si="155"/>
        <v>3</v>
      </c>
      <c r="AW114" s="22">
        <v>3</v>
      </c>
      <c r="AX114" s="22">
        <v>3</v>
      </c>
      <c r="AY114" s="16">
        <f>IF(AZ114="-","?",RANK(AZ114,AZ2:AZ130,0))</f>
        <v>110</v>
      </c>
      <c r="AZ114" s="15">
        <f t="shared" si="156"/>
        <v>3.58</v>
      </c>
      <c r="BA114" s="20">
        <f t="shared" si="157"/>
        <v>6.479166666666667</v>
      </c>
      <c r="BB114" s="22">
        <v>8</v>
      </c>
      <c r="BC114" s="22">
        <v>8</v>
      </c>
      <c r="BD114" s="22">
        <v>5</v>
      </c>
      <c r="BE114" s="22">
        <v>9</v>
      </c>
      <c r="BF114" s="22">
        <v>3</v>
      </c>
      <c r="BG114" s="25">
        <f t="shared" si="158"/>
        <v>5.875</v>
      </c>
      <c r="BH114" s="18">
        <f t="shared" si="159"/>
        <v>3.8833333333333337</v>
      </c>
      <c r="BI114" s="20">
        <f t="shared" si="160"/>
        <v>4</v>
      </c>
      <c r="BJ114" s="22">
        <v>4</v>
      </c>
      <c r="BK114" s="22">
        <v>4</v>
      </c>
      <c r="BL114" s="22">
        <v>4</v>
      </c>
      <c r="BM114" s="20">
        <f t="shared" si="161"/>
        <v>3.3333333333333335</v>
      </c>
      <c r="BN114" s="22">
        <v>3</v>
      </c>
      <c r="BO114" s="22">
        <v>5</v>
      </c>
      <c r="BP114" s="22">
        <v>2</v>
      </c>
      <c r="BQ114" s="20">
        <f t="shared" si="162"/>
        <v>3.2</v>
      </c>
      <c r="BR114" s="22">
        <v>3</v>
      </c>
      <c r="BS114" s="22">
        <v>2</v>
      </c>
      <c r="BT114" s="22">
        <v>3</v>
      </c>
      <c r="BU114" s="22">
        <v>4</v>
      </c>
      <c r="BV114" s="22">
        <v>4</v>
      </c>
      <c r="BW114" s="20">
        <f t="shared" si="163"/>
        <v>5</v>
      </c>
      <c r="BX114" s="22">
        <v>6</v>
      </c>
      <c r="BY114" s="22">
        <v>4</v>
      </c>
      <c r="BZ114" s="22">
        <v>5</v>
      </c>
      <c r="CA114" s="22" t="s">
        <v>78</v>
      </c>
      <c r="CB114" s="33" t="s">
        <v>78</v>
      </c>
      <c r="CC114" s="31">
        <v>3.5</v>
      </c>
      <c r="CD114" s="31">
        <f t="shared" si="164"/>
        <v>3.6</v>
      </c>
      <c r="CE114" s="4">
        <f t="shared" si="165"/>
        <v>0.10000000000000009</v>
      </c>
      <c r="CF114" s="6" t="str">
        <f t="shared" si="166"/>
        <v>â</v>
      </c>
      <c r="CG114" s="31">
        <v>3.4999999999999996</v>
      </c>
      <c r="CH114" s="31">
        <f t="shared" si="167"/>
        <v>3.5714285714285716</v>
      </c>
      <c r="CI114" s="10">
        <f t="shared" si="168"/>
        <v>7.1428571428572063E-2</v>
      </c>
      <c r="CJ114" s="11" t="str">
        <f t="shared" si="169"/>
        <v>â</v>
      </c>
      <c r="CK114" s="22" t="s">
        <v>78</v>
      </c>
      <c r="CL114" s="33" t="s">
        <v>78</v>
      </c>
      <c r="CM114" s="23">
        <v>3</v>
      </c>
      <c r="CN114" s="23">
        <v>2</v>
      </c>
      <c r="CO114" s="22">
        <v>3</v>
      </c>
      <c r="CP114" s="22">
        <v>3</v>
      </c>
      <c r="CQ114" s="22">
        <v>3</v>
      </c>
      <c r="CR114" s="22">
        <v>4</v>
      </c>
      <c r="CS114" s="24">
        <f t="shared" si="170"/>
        <v>6.5</v>
      </c>
      <c r="CT114" s="5">
        <f t="shared" si="171"/>
        <v>2</v>
      </c>
      <c r="CU114" s="4" t="str">
        <f t="shared" si="172"/>
        <v>Aut.</v>
      </c>
      <c r="CV114" s="22" t="s">
        <v>78</v>
      </c>
      <c r="CW114" s="33" t="s">
        <v>78</v>
      </c>
      <c r="CX114" s="1">
        <f t="shared" si="173"/>
        <v>3.59</v>
      </c>
      <c r="CY114" s="34">
        <f t="shared" si="174"/>
        <v>5</v>
      </c>
      <c r="CZ114" s="35" t="str">
        <f t="shared" si="175"/>
        <v>Failed</v>
      </c>
      <c r="DA114" s="4">
        <f t="shared" si="176"/>
        <v>3.6</v>
      </c>
      <c r="DB114" s="34">
        <f t="shared" si="177"/>
        <v>5</v>
      </c>
      <c r="DC114" s="35" t="str">
        <f t="shared" si="178"/>
        <v>Hard-line autocracies</v>
      </c>
      <c r="DD114" s="10">
        <f t="shared" si="179"/>
        <v>3.57</v>
      </c>
      <c r="DE114" s="34">
        <f t="shared" si="180"/>
        <v>4</v>
      </c>
      <c r="DF114" s="35" t="str">
        <f t="shared" si="181"/>
        <v>Poorly functioning</v>
      </c>
      <c r="DG114" s="15">
        <f t="shared" si="182"/>
        <v>3.58</v>
      </c>
      <c r="DH114" s="34">
        <f t="shared" si="183"/>
        <v>4</v>
      </c>
      <c r="DI114" s="35" t="str">
        <f t="shared" si="184"/>
        <v>Weak</v>
      </c>
      <c r="DJ114" s="20">
        <f t="shared" si="185"/>
        <v>6.5</v>
      </c>
      <c r="DK114" s="34">
        <f t="shared" si="186"/>
        <v>2</v>
      </c>
      <c r="DL114" s="35" t="str">
        <f t="shared" si="187"/>
        <v>Substantial</v>
      </c>
    </row>
    <row r="115" spans="1:116">
      <c r="A115" s="27" t="s">
        <v>214</v>
      </c>
      <c r="B115" s="28">
        <v>5</v>
      </c>
      <c r="C115" s="2">
        <f>IF(D115="-","?",RANK(D115,D2:D130,0))</f>
        <v>73</v>
      </c>
      <c r="D115" s="1">
        <f t="shared" si="141"/>
        <v>5.45</v>
      </c>
      <c r="E115" s="4">
        <f t="shared" si="142"/>
        <v>6.05</v>
      </c>
      <c r="F115" s="8">
        <f t="shared" si="143"/>
        <v>7</v>
      </c>
      <c r="G115" s="22">
        <v>7</v>
      </c>
      <c r="H115" s="22">
        <v>8</v>
      </c>
      <c r="I115" s="22">
        <v>8</v>
      </c>
      <c r="J115" s="22">
        <v>5</v>
      </c>
      <c r="K115" s="8">
        <f t="shared" si="144"/>
        <v>6.75</v>
      </c>
      <c r="L115" s="22">
        <v>7</v>
      </c>
      <c r="M115" s="22">
        <v>8</v>
      </c>
      <c r="N115" s="22">
        <v>6</v>
      </c>
      <c r="O115" s="22">
        <v>6</v>
      </c>
      <c r="P115" s="8">
        <f t="shared" si="145"/>
        <v>5.5</v>
      </c>
      <c r="Q115" s="22">
        <v>6</v>
      </c>
      <c r="R115" s="22">
        <v>6</v>
      </c>
      <c r="S115" s="22">
        <v>4</v>
      </c>
      <c r="T115" s="22">
        <v>6</v>
      </c>
      <c r="U115" s="8">
        <f t="shared" si="146"/>
        <v>6</v>
      </c>
      <c r="V115" s="22">
        <v>6</v>
      </c>
      <c r="W115" s="22">
        <v>6</v>
      </c>
      <c r="X115" s="8">
        <f t="shared" si="147"/>
        <v>5</v>
      </c>
      <c r="Y115" s="22">
        <v>6</v>
      </c>
      <c r="Z115" s="22">
        <v>4</v>
      </c>
      <c r="AA115" s="22">
        <v>5</v>
      </c>
      <c r="AB115" s="22">
        <v>5</v>
      </c>
      <c r="AC115" s="10">
        <f t="shared" si="148"/>
        <v>4.8571428571428568</v>
      </c>
      <c r="AD115" s="13">
        <f t="shared" si="149"/>
        <v>3</v>
      </c>
      <c r="AE115" s="22">
        <v>3</v>
      </c>
      <c r="AF115" s="13">
        <f t="shared" si="150"/>
        <v>5.5</v>
      </c>
      <c r="AG115" s="22">
        <v>5</v>
      </c>
      <c r="AH115" s="22">
        <v>5</v>
      </c>
      <c r="AI115" s="22">
        <v>6</v>
      </c>
      <c r="AJ115" s="22">
        <v>6</v>
      </c>
      <c r="AK115" s="13">
        <f t="shared" si="151"/>
        <v>6.5</v>
      </c>
      <c r="AL115" s="22">
        <v>6</v>
      </c>
      <c r="AM115" s="22">
        <v>7</v>
      </c>
      <c r="AN115" s="13">
        <f t="shared" si="152"/>
        <v>6</v>
      </c>
      <c r="AO115" s="22">
        <v>6</v>
      </c>
      <c r="AP115" s="22">
        <v>6</v>
      </c>
      <c r="AQ115" s="13">
        <f t="shared" si="153"/>
        <v>4</v>
      </c>
      <c r="AR115" s="22">
        <v>4</v>
      </c>
      <c r="AS115" s="22">
        <v>4</v>
      </c>
      <c r="AT115" s="13">
        <f t="shared" si="154"/>
        <v>6</v>
      </c>
      <c r="AU115" s="22">
        <v>6</v>
      </c>
      <c r="AV115" s="13">
        <f t="shared" si="155"/>
        <v>3</v>
      </c>
      <c r="AW115" s="22">
        <v>3</v>
      </c>
      <c r="AX115" s="22">
        <v>3</v>
      </c>
      <c r="AY115" s="16">
        <f>IF(AZ115="-","?",RANK(AZ115,AZ2:AZ130,0))</f>
        <v>58</v>
      </c>
      <c r="AZ115" s="15">
        <f t="shared" si="156"/>
        <v>5.15</v>
      </c>
      <c r="BA115" s="20">
        <f t="shared" si="157"/>
        <v>6.625</v>
      </c>
      <c r="BB115" s="22">
        <v>7</v>
      </c>
      <c r="BC115" s="22">
        <v>7</v>
      </c>
      <c r="BD115" s="22">
        <v>5</v>
      </c>
      <c r="BE115" s="22">
        <v>9</v>
      </c>
      <c r="BF115" s="22">
        <v>7</v>
      </c>
      <c r="BG115" s="25">
        <f t="shared" si="158"/>
        <v>4.75</v>
      </c>
      <c r="BH115" s="18">
        <f t="shared" si="159"/>
        <v>5.5666666666666664</v>
      </c>
      <c r="BI115" s="20">
        <f t="shared" si="160"/>
        <v>5.666666666666667</v>
      </c>
      <c r="BJ115" s="22">
        <v>5</v>
      </c>
      <c r="BK115" s="22">
        <v>6</v>
      </c>
      <c r="BL115" s="22">
        <v>6</v>
      </c>
      <c r="BM115" s="20">
        <f t="shared" si="161"/>
        <v>4</v>
      </c>
      <c r="BN115" s="22">
        <v>4</v>
      </c>
      <c r="BO115" s="22">
        <v>4</v>
      </c>
      <c r="BP115" s="22">
        <v>4</v>
      </c>
      <c r="BQ115" s="20">
        <f t="shared" si="162"/>
        <v>5.6</v>
      </c>
      <c r="BR115" s="22">
        <v>6</v>
      </c>
      <c r="BS115" s="22">
        <v>7</v>
      </c>
      <c r="BT115" s="22">
        <v>6</v>
      </c>
      <c r="BU115" s="22">
        <v>5</v>
      </c>
      <c r="BV115" s="22">
        <v>4</v>
      </c>
      <c r="BW115" s="20">
        <f t="shared" si="163"/>
        <v>7</v>
      </c>
      <c r="BX115" s="22">
        <v>7</v>
      </c>
      <c r="BY115" s="22">
        <v>7</v>
      </c>
      <c r="BZ115" s="22">
        <v>7</v>
      </c>
      <c r="CA115" s="22" t="s">
        <v>78</v>
      </c>
      <c r="CB115" s="33" t="s">
        <v>78</v>
      </c>
      <c r="CC115" s="31">
        <v>6.3000000000000007</v>
      </c>
      <c r="CD115" s="31">
        <f t="shared" si="164"/>
        <v>6.05</v>
      </c>
      <c r="CE115" s="4">
        <f t="shared" si="165"/>
        <v>-0.25000000000000089</v>
      </c>
      <c r="CF115" s="6" t="str">
        <f t="shared" si="166"/>
        <v>â</v>
      </c>
      <c r="CG115" s="31">
        <v>4.8928571428571423</v>
      </c>
      <c r="CH115" s="31">
        <f t="shared" si="167"/>
        <v>4.8571428571428568</v>
      </c>
      <c r="CI115" s="10">
        <f t="shared" si="168"/>
        <v>-3.5714285714285587E-2</v>
      </c>
      <c r="CJ115" s="11" t="str">
        <f t="shared" si="169"/>
        <v>â</v>
      </c>
      <c r="CK115" s="22" t="s">
        <v>78</v>
      </c>
      <c r="CL115" s="33" t="s">
        <v>78</v>
      </c>
      <c r="CM115" s="22">
        <v>7</v>
      </c>
      <c r="CN115" s="22">
        <v>8</v>
      </c>
      <c r="CO115" s="22">
        <v>6</v>
      </c>
      <c r="CP115" s="22">
        <v>6</v>
      </c>
      <c r="CQ115" s="22">
        <v>6</v>
      </c>
      <c r="CR115" s="22">
        <v>6</v>
      </c>
      <c r="CS115" s="24">
        <f t="shared" si="170"/>
        <v>6</v>
      </c>
      <c r="CT115" s="5">
        <f t="shared" si="171"/>
        <v>0</v>
      </c>
      <c r="CU115" s="4" t="str">
        <f t="shared" si="172"/>
        <v>Dem.</v>
      </c>
      <c r="CV115" s="22" t="s">
        <v>78</v>
      </c>
      <c r="CW115" s="33" t="s">
        <v>78</v>
      </c>
      <c r="CX115" s="1">
        <f t="shared" si="173"/>
        <v>5.45</v>
      </c>
      <c r="CY115" s="34">
        <f t="shared" si="174"/>
        <v>4</v>
      </c>
      <c r="CZ115" s="35" t="str">
        <f t="shared" si="175"/>
        <v>Very limited</v>
      </c>
      <c r="DA115" s="4">
        <f t="shared" si="176"/>
        <v>6.05</v>
      </c>
      <c r="DB115" s="34">
        <f t="shared" si="177"/>
        <v>2</v>
      </c>
      <c r="DC115" s="35" t="str">
        <f t="shared" si="178"/>
        <v>Defective democracies</v>
      </c>
      <c r="DD115" s="10">
        <f t="shared" si="179"/>
        <v>4.8600000000000003</v>
      </c>
      <c r="DE115" s="34">
        <f t="shared" si="180"/>
        <v>4</v>
      </c>
      <c r="DF115" s="35" t="str">
        <f t="shared" si="181"/>
        <v>Poorly functioning</v>
      </c>
      <c r="DG115" s="15">
        <f t="shared" si="182"/>
        <v>5.15</v>
      </c>
      <c r="DH115" s="34">
        <f t="shared" si="183"/>
        <v>3</v>
      </c>
      <c r="DI115" s="35" t="str">
        <f t="shared" si="184"/>
        <v>Moderate</v>
      </c>
      <c r="DJ115" s="20">
        <f t="shared" si="185"/>
        <v>6.6</v>
      </c>
      <c r="DK115" s="34">
        <f t="shared" si="186"/>
        <v>2</v>
      </c>
      <c r="DL115" s="35" t="str">
        <f t="shared" si="187"/>
        <v>Substantial</v>
      </c>
    </row>
    <row r="116" spans="1:116">
      <c r="A116" s="27" t="s">
        <v>215</v>
      </c>
      <c r="B116" s="28">
        <v>7</v>
      </c>
      <c r="C116" s="2">
        <f>IF(D116="-","?",RANK(D116,D2:D130,0))</f>
        <v>61</v>
      </c>
      <c r="D116" s="1">
        <f t="shared" si="141"/>
        <v>5.72</v>
      </c>
      <c r="E116" s="4">
        <f t="shared" si="142"/>
        <v>5.05</v>
      </c>
      <c r="F116" s="8">
        <f t="shared" si="143"/>
        <v>6.5</v>
      </c>
      <c r="G116" s="22">
        <v>6</v>
      </c>
      <c r="H116" s="22">
        <v>7</v>
      </c>
      <c r="I116" s="22">
        <v>6</v>
      </c>
      <c r="J116" s="22">
        <v>7</v>
      </c>
      <c r="K116" s="8">
        <f t="shared" si="144"/>
        <v>5</v>
      </c>
      <c r="L116" s="22">
        <v>6</v>
      </c>
      <c r="M116" s="22">
        <v>4</v>
      </c>
      <c r="N116" s="22">
        <v>6</v>
      </c>
      <c r="O116" s="22">
        <v>4</v>
      </c>
      <c r="P116" s="8">
        <f t="shared" si="145"/>
        <v>4.5</v>
      </c>
      <c r="Q116" s="22">
        <v>4</v>
      </c>
      <c r="R116" s="22">
        <v>5</v>
      </c>
      <c r="S116" s="22">
        <v>5</v>
      </c>
      <c r="T116" s="22">
        <v>4</v>
      </c>
      <c r="U116" s="8">
        <f t="shared" si="146"/>
        <v>4.5</v>
      </c>
      <c r="V116" s="22">
        <v>5</v>
      </c>
      <c r="W116" s="22">
        <v>4</v>
      </c>
      <c r="X116" s="8">
        <f t="shared" si="147"/>
        <v>4.75</v>
      </c>
      <c r="Y116" s="22">
        <v>4</v>
      </c>
      <c r="Z116" s="22">
        <v>5</v>
      </c>
      <c r="AA116" s="22">
        <v>5</v>
      </c>
      <c r="AB116" s="22">
        <v>5</v>
      </c>
      <c r="AC116" s="10">
        <f t="shared" si="148"/>
        <v>6.3928571428571432</v>
      </c>
      <c r="AD116" s="13">
        <f t="shared" si="149"/>
        <v>6</v>
      </c>
      <c r="AE116" s="22">
        <v>6</v>
      </c>
      <c r="AF116" s="13">
        <f t="shared" si="150"/>
        <v>6.25</v>
      </c>
      <c r="AG116" s="22">
        <v>6</v>
      </c>
      <c r="AH116" s="22">
        <v>5</v>
      </c>
      <c r="AI116" s="22">
        <v>7</v>
      </c>
      <c r="AJ116" s="22">
        <v>7</v>
      </c>
      <c r="AK116" s="13">
        <f t="shared" si="151"/>
        <v>7.5</v>
      </c>
      <c r="AL116" s="22">
        <v>8</v>
      </c>
      <c r="AM116" s="22">
        <v>7</v>
      </c>
      <c r="AN116" s="13">
        <f t="shared" si="152"/>
        <v>7</v>
      </c>
      <c r="AO116" s="22">
        <v>7</v>
      </c>
      <c r="AP116" s="22">
        <v>7</v>
      </c>
      <c r="AQ116" s="13">
        <f t="shared" si="153"/>
        <v>6</v>
      </c>
      <c r="AR116" s="22">
        <v>6</v>
      </c>
      <c r="AS116" s="22">
        <v>6</v>
      </c>
      <c r="AT116" s="13">
        <f t="shared" si="154"/>
        <v>6</v>
      </c>
      <c r="AU116" s="22">
        <v>6</v>
      </c>
      <c r="AV116" s="13">
        <f t="shared" si="155"/>
        <v>6</v>
      </c>
      <c r="AW116" s="22">
        <v>6</v>
      </c>
      <c r="AX116" s="22">
        <v>6</v>
      </c>
      <c r="AY116" s="16">
        <f>IF(AZ116="-","?",RANK(AZ116,AZ2:AZ130,0))</f>
        <v>83</v>
      </c>
      <c r="AZ116" s="15">
        <f t="shared" si="156"/>
        <v>4.46</v>
      </c>
      <c r="BA116" s="20">
        <f t="shared" si="157"/>
        <v>5.583333333333333</v>
      </c>
      <c r="BB116" s="22">
        <v>5</v>
      </c>
      <c r="BC116" s="22">
        <v>6</v>
      </c>
      <c r="BD116" s="22">
        <v>7</v>
      </c>
      <c r="BE116" s="22">
        <v>5</v>
      </c>
      <c r="BF116" s="22">
        <v>5</v>
      </c>
      <c r="BG116" s="25">
        <f t="shared" si="158"/>
        <v>5.5</v>
      </c>
      <c r="BH116" s="18">
        <f t="shared" si="159"/>
        <v>4.95</v>
      </c>
      <c r="BI116" s="20">
        <f t="shared" si="160"/>
        <v>5.333333333333333</v>
      </c>
      <c r="BJ116" s="22">
        <v>5</v>
      </c>
      <c r="BK116" s="22">
        <v>6</v>
      </c>
      <c r="BL116" s="22">
        <v>5</v>
      </c>
      <c r="BM116" s="20">
        <f t="shared" si="161"/>
        <v>5</v>
      </c>
      <c r="BN116" s="22">
        <v>6</v>
      </c>
      <c r="BO116" s="22">
        <v>4</v>
      </c>
      <c r="BP116" s="22">
        <v>5</v>
      </c>
      <c r="BQ116" s="20">
        <f t="shared" si="162"/>
        <v>3.8</v>
      </c>
      <c r="BR116" s="22">
        <v>5</v>
      </c>
      <c r="BS116" s="22">
        <v>3</v>
      </c>
      <c r="BT116" s="22">
        <v>3</v>
      </c>
      <c r="BU116" s="22">
        <v>5</v>
      </c>
      <c r="BV116" s="22">
        <v>3</v>
      </c>
      <c r="BW116" s="20">
        <f t="shared" si="163"/>
        <v>5.666666666666667</v>
      </c>
      <c r="BX116" s="22">
        <v>5</v>
      </c>
      <c r="BY116" s="22">
        <v>6</v>
      </c>
      <c r="BZ116" s="22">
        <v>6</v>
      </c>
      <c r="CA116" s="22" t="s">
        <v>78</v>
      </c>
      <c r="CB116" s="33" t="s">
        <v>78</v>
      </c>
      <c r="CC116" s="31">
        <v>4.8500000000000005</v>
      </c>
      <c r="CD116" s="31">
        <f t="shared" si="164"/>
        <v>5.05</v>
      </c>
      <c r="CE116" s="4">
        <f t="shared" si="165"/>
        <v>0.19999999999999929</v>
      </c>
      <c r="CF116" s="6" t="str">
        <f t="shared" si="166"/>
        <v>â</v>
      </c>
      <c r="CG116" s="31">
        <v>6.3928571428571415</v>
      </c>
      <c r="CH116" s="31">
        <f t="shared" si="167"/>
        <v>6.3928571428571432</v>
      </c>
      <c r="CI116" s="10">
        <f t="shared" si="168"/>
        <v>1.7763568394002505E-15</v>
      </c>
      <c r="CJ116" s="11" t="str">
        <f t="shared" si="169"/>
        <v>â</v>
      </c>
      <c r="CK116" s="22" t="s">
        <v>78</v>
      </c>
      <c r="CL116" s="33" t="s">
        <v>78</v>
      </c>
      <c r="CM116" s="22">
        <v>6</v>
      </c>
      <c r="CN116" s="22">
        <v>4</v>
      </c>
      <c r="CO116" s="22">
        <v>6</v>
      </c>
      <c r="CP116" s="22">
        <v>4</v>
      </c>
      <c r="CQ116" s="22">
        <v>4</v>
      </c>
      <c r="CR116" s="22">
        <v>4</v>
      </c>
      <c r="CS116" s="24">
        <f t="shared" si="170"/>
        <v>6.5</v>
      </c>
      <c r="CT116" s="5">
        <f t="shared" si="171"/>
        <v>0</v>
      </c>
      <c r="CU116" s="4" t="str">
        <f t="shared" si="172"/>
        <v>Dem.</v>
      </c>
      <c r="CV116" s="22" t="s">
        <v>78</v>
      </c>
      <c r="CW116" s="33" t="s">
        <v>78</v>
      </c>
      <c r="CX116" s="1">
        <f t="shared" si="173"/>
        <v>5.72</v>
      </c>
      <c r="CY116" s="34">
        <f t="shared" si="174"/>
        <v>3</v>
      </c>
      <c r="CZ116" s="35" t="str">
        <f t="shared" si="175"/>
        <v>Limited</v>
      </c>
      <c r="DA116" s="4">
        <f t="shared" si="176"/>
        <v>5.05</v>
      </c>
      <c r="DB116" s="34">
        <f t="shared" si="177"/>
        <v>3</v>
      </c>
      <c r="DC116" s="35" t="str">
        <f t="shared" si="178"/>
        <v>Highly defective democracies</v>
      </c>
      <c r="DD116" s="10">
        <f t="shared" si="179"/>
        <v>6.39</v>
      </c>
      <c r="DE116" s="34">
        <f t="shared" si="180"/>
        <v>3</v>
      </c>
      <c r="DF116" s="35" t="str">
        <f t="shared" si="181"/>
        <v>Functional flaws</v>
      </c>
      <c r="DG116" s="15">
        <f t="shared" si="182"/>
        <v>4.46</v>
      </c>
      <c r="DH116" s="34">
        <f t="shared" si="183"/>
        <v>3</v>
      </c>
      <c r="DI116" s="35" t="str">
        <f t="shared" si="184"/>
        <v>Moderate</v>
      </c>
      <c r="DJ116" s="20">
        <f t="shared" si="185"/>
        <v>5.6</v>
      </c>
      <c r="DK116" s="34">
        <f t="shared" si="186"/>
        <v>3</v>
      </c>
      <c r="DL116" s="35" t="str">
        <f t="shared" si="187"/>
        <v>Moderate</v>
      </c>
    </row>
    <row r="117" spans="1:116">
      <c r="A117" s="27" t="s">
        <v>216</v>
      </c>
      <c r="B117" s="28">
        <v>3</v>
      </c>
      <c r="C117" s="2">
        <f>IF(D117="-","?",RANK(D117,D2:D130,0))</f>
        <v>94</v>
      </c>
      <c r="D117" s="1">
        <f t="shared" si="141"/>
        <v>4.57</v>
      </c>
      <c r="E117" s="4">
        <f t="shared" si="142"/>
        <v>4.8499999999999996</v>
      </c>
      <c r="F117" s="8">
        <f t="shared" si="143"/>
        <v>7.75</v>
      </c>
      <c r="G117" s="22">
        <v>8</v>
      </c>
      <c r="H117" s="22">
        <v>8</v>
      </c>
      <c r="I117" s="22">
        <v>9</v>
      </c>
      <c r="J117" s="22">
        <v>6</v>
      </c>
      <c r="K117" s="8">
        <f t="shared" si="144"/>
        <v>4.25</v>
      </c>
      <c r="L117" s="22">
        <v>4</v>
      </c>
      <c r="M117" s="22">
        <v>2</v>
      </c>
      <c r="N117" s="22">
        <v>6</v>
      </c>
      <c r="O117" s="22">
        <v>5</v>
      </c>
      <c r="P117" s="8">
        <f t="shared" si="145"/>
        <v>4.25</v>
      </c>
      <c r="Q117" s="22">
        <v>4</v>
      </c>
      <c r="R117" s="22">
        <v>4</v>
      </c>
      <c r="S117" s="22">
        <v>4</v>
      </c>
      <c r="T117" s="22">
        <v>5</v>
      </c>
      <c r="U117" s="8">
        <f t="shared" si="146"/>
        <v>3</v>
      </c>
      <c r="V117" s="22">
        <v>3</v>
      </c>
      <c r="W117" s="22">
        <v>3</v>
      </c>
      <c r="X117" s="8">
        <f t="shared" si="147"/>
        <v>5</v>
      </c>
      <c r="Y117" s="22">
        <v>4</v>
      </c>
      <c r="Z117" s="22">
        <v>5</v>
      </c>
      <c r="AA117" s="22" t="s">
        <v>100</v>
      </c>
      <c r="AB117" s="22">
        <v>6</v>
      </c>
      <c r="AC117" s="10">
        <f t="shared" si="148"/>
        <v>4.2857142857142856</v>
      </c>
      <c r="AD117" s="13">
        <f t="shared" si="149"/>
        <v>2</v>
      </c>
      <c r="AE117" s="22">
        <v>2</v>
      </c>
      <c r="AF117" s="13">
        <f t="shared" si="150"/>
        <v>4.5</v>
      </c>
      <c r="AG117" s="22">
        <v>4</v>
      </c>
      <c r="AH117" s="22">
        <v>4</v>
      </c>
      <c r="AI117" s="22">
        <v>5</v>
      </c>
      <c r="AJ117" s="22">
        <v>5</v>
      </c>
      <c r="AK117" s="13">
        <f t="shared" si="151"/>
        <v>7</v>
      </c>
      <c r="AL117" s="22">
        <v>8</v>
      </c>
      <c r="AM117" s="22">
        <v>6</v>
      </c>
      <c r="AN117" s="13">
        <f t="shared" si="152"/>
        <v>5</v>
      </c>
      <c r="AO117" s="22">
        <v>5</v>
      </c>
      <c r="AP117" s="22">
        <v>5</v>
      </c>
      <c r="AQ117" s="13">
        <f t="shared" si="153"/>
        <v>3.5</v>
      </c>
      <c r="AR117" s="22">
        <v>3</v>
      </c>
      <c r="AS117" s="22">
        <v>4</v>
      </c>
      <c r="AT117" s="13">
        <f t="shared" si="154"/>
        <v>5</v>
      </c>
      <c r="AU117" s="22">
        <v>5</v>
      </c>
      <c r="AV117" s="13">
        <f t="shared" si="155"/>
        <v>3</v>
      </c>
      <c r="AW117" s="22">
        <v>3</v>
      </c>
      <c r="AX117" s="22">
        <v>3</v>
      </c>
      <c r="AY117" s="16">
        <f>IF(AZ117="-","?",RANK(AZ117,AZ2:AZ130,0))</f>
        <v>72</v>
      </c>
      <c r="AZ117" s="15">
        <f t="shared" si="156"/>
        <v>4.8</v>
      </c>
      <c r="BA117" s="20">
        <f t="shared" si="157"/>
        <v>6.5</v>
      </c>
      <c r="BB117" s="22">
        <v>7</v>
      </c>
      <c r="BC117" s="22">
        <v>6</v>
      </c>
      <c r="BD117" s="22">
        <v>5</v>
      </c>
      <c r="BE117" s="22">
        <v>9</v>
      </c>
      <c r="BF117" s="22">
        <v>7</v>
      </c>
      <c r="BG117" s="25">
        <f t="shared" si="158"/>
        <v>5</v>
      </c>
      <c r="BH117" s="18">
        <f t="shared" si="159"/>
        <v>5.2</v>
      </c>
      <c r="BI117" s="20">
        <f t="shared" si="160"/>
        <v>4.333333333333333</v>
      </c>
      <c r="BJ117" s="22">
        <v>4</v>
      </c>
      <c r="BK117" s="22">
        <v>4</v>
      </c>
      <c r="BL117" s="22">
        <v>5</v>
      </c>
      <c r="BM117" s="20">
        <f t="shared" si="161"/>
        <v>5</v>
      </c>
      <c r="BN117" s="22">
        <v>5</v>
      </c>
      <c r="BO117" s="22">
        <v>6</v>
      </c>
      <c r="BP117" s="22">
        <v>4</v>
      </c>
      <c r="BQ117" s="20">
        <f t="shared" si="162"/>
        <v>4.8</v>
      </c>
      <c r="BR117" s="22">
        <v>5</v>
      </c>
      <c r="BS117" s="22">
        <v>5</v>
      </c>
      <c r="BT117" s="22">
        <v>5</v>
      </c>
      <c r="BU117" s="22">
        <v>5</v>
      </c>
      <c r="BV117" s="22">
        <v>4</v>
      </c>
      <c r="BW117" s="20">
        <f t="shared" si="163"/>
        <v>6.666666666666667</v>
      </c>
      <c r="BX117" s="22">
        <v>7</v>
      </c>
      <c r="BY117" s="22">
        <v>6</v>
      </c>
      <c r="BZ117" s="22">
        <v>7</v>
      </c>
      <c r="CA117" s="22" t="s">
        <v>78</v>
      </c>
      <c r="CB117" s="33" t="s">
        <v>78</v>
      </c>
      <c r="CC117" s="31">
        <v>5</v>
      </c>
      <c r="CD117" s="31">
        <f t="shared" si="164"/>
        <v>4.8499999999999996</v>
      </c>
      <c r="CE117" s="4">
        <f t="shared" si="165"/>
        <v>-0.15000000000000036</v>
      </c>
      <c r="CF117" s="6" t="str">
        <f t="shared" si="166"/>
        <v>â</v>
      </c>
      <c r="CG117" s="31">
        <v>4.1428571428571432</v>
      </c>
      <c r="CH117" s="31">
        <f t="shared" si="167"/>
        <v>4.2857142857142856</v>
      </c>
      <c r="CI117" s="10">
        <f t="shared" si="168"/>
        <v>0.14285714285714235</v>
      </c>
      <c r="CJ117" s="11" t="str">
        <f t="shared" si="169"/>
        <v>â</v>
      </c>
      <c r="CK117" s="22" t="s">
        <v>78</v>
      </c>
      <c r="CL117" s="33" t="s">
        <v>78</v>
      </c>
      <c r="CM117" s="23">
        <v>4</v>
      </c>
      <c r="CN117" s="23">
        <v>2</v>
      </c>
      <c r="CO117" s="22">
        <v>6</v>
      </c>
      <c r="CP117" s="22">
        <v>5</v>
      </c>
      <c r="CQ117" s="22">
        <v>4</v>
      </c>
      <c r="CR117" s="22">
        <v>5</v>
      </c>
      <c r="CS117" s="24">
        <f t="shared" si="170"/>
        <v>7</v>
      </c>
      <c r="CT117" s="5">
        <f t="shared" si="171"/>
        <v>2</v>
      </c>
      <c r="CU117" s="4" t="str">
        <f t="shared" si="172"/>
        <v>Aut.</v>
      </c>
      <c r="CV117" s="22" t="s">
        <v>78</v>
      </c>
      <c r="CW117" s="33" t="s">
        <v>78</v>
      </c>
      <c r="CX117" s="1">
        <f t="shared" si="173"/>
        <v>4.57</v>
      </c>
      <c r="CY117" s="34">
        <f t="shared" si="174"/>
        <v>4</v>
      </c>
      <c r="CZ117" s="35" t="str">
        <f t="shared" si="175"/>
        <v>Very limited</v>
      </c>
      <c r="DA117" s="4">
        <f t="shared" si="176"/>
        <v>4.8499999999999996</v>
      </c>
      <c r="DB117" s="34">
        <f t="shared" si="177"/>
        <v>4</v>
      </c>
      <c r="DC117" s="35" t="str">
        <f t="shared" si="178"/>
        <v>Moderate autocracies</v>
      </c>
      <c r="DD117" s="10">
        <f t="shared" si="179"/>
        <v>4.29</v>
      </c>
      <c r="DE117" s="34">
        <f t="shared" si="180"/>
        <v>4</v>
      </c>
      <c r="DF117" s="35" t="str">
        <f t="shared" si="181"/>
        <v>Poorly functioning</v>
      </c>
      <c r="DG117" s="15">
        <f t="shared" si="182"/>
        <v>4.8</v>
      </c>
      <c r="DH117" s="34">
        <f t="shared" si="183"/>
        <v>3</v>
      </c>
      <c r="DI117" s="35" t="str">
        <f t="shared" si="184"/>
        <v>Moderate</v>
      </c>
      <c r="DJ117" s="20">
        <f t="shared" si="185"/>
        <v>6.5</v>
      </c>
      <c r="DK117" s="34">
        <f t="shared" si="186"/>
        <v>2</v>
      </c>
      <c r="DL117" s="35" t="str">
        <f t="shared" si="187"/>
        <v>Substantial</v>
      </c>
    </row>
    <row r="118" spans="1:116">
      <c r="A118" s="27" t="s">
        <v>217</v>
      </c>
      <c r="B118" s="28">
        <v>4</v>
      </c>
      <c r="C118" s="2">
        <f>IF(D118="-","?",RANK(D118,D2:D130,0))</f>
        <v>60</v>
      </c>
      <c r="D118" s="1">
        <f t="shared" si="141"/>
        <v>5.74</v>
      </c>
      <c r="E118" s="4">
        <f t="shared" si="142"/>
        <v>5.8</v>
      </c>
      <c r="F118" s="8">
        <f t="shared" si="143"/>
        <v>7.25</v>
      </c>
      <c r="G118" s="22">
        <v>7</v>
      </c>
      <c r="H118" s="22">
        <v>9</v>
      </c>
      <c r="I118" s="22">
        <v>6</v>
      </c>
      <c r="J118" s="22">
        <v>7</v>
      </c>
      <c r="K118" s="8">
        <f t="shared" si="144"/>
        <v>7.25</v>
      </c>
      <c r="L118" s="22">
        <v>8</v>
      </c>
      <c r="M118" s="22">
        <v>8</v>
      </c>
      <c r="N118" s="22">
        <v>7</v>
      </c>
      <c r="O118" s="22">
        <v>6</v>
      </c>
      <c r="P118" s="8">
        <f t="shared" si="145"/>
        <v>5</v>
      </c>
      <c r="Q118" s="22">
        <v>6</v>
      </c>
      <c r="R118" s="22">
        <v>5</v>
      </c>
      <c r="S118" s="22">
        <v>4</v>
      </c>
      <c r="T118" s="22">
        <v>5</v>
      </c>
      <c r="U118" s="8">
        <f t="shared" si="146"/>
        <v>4.5</v>
      </c>
      <c r="V118" s="22">
        <v>4</v>
      </c>
      <c r="W118" s="22">
        <v>5</v>
      </c>
      <c r="X118" s="8">
        <f t="shared" si="147"/>
        <v>5</v>
      </c>
      <c r="Y118" s="22">
        <v>4</v>
      </c>
      <c r="Z118" s="22">
        <v>6</v>
      </c>
      <c r="AA118" s="22">
        <v>5</v>
      </c>
      <c r="AB118" s="22">
        <v>5</v>
      </c>
      <c r="AC118" s="10">
        <f t="shared" si="148"/>
        <v>5.6785714285714288</v>
      </c>
      <c r="AD118" s="13">
        <f t="shared" si="149"/>
        <v>5</v>
      </c>
      <c r="AE118" s="22">
        <v>5</v>
      </c>
      <c r="AF118" s="13">
        <f t="shared" si="150"/>
        <v>5.75</v>
      </c>
      <c r="AG118" s="22">
        <v>6</v>
      </c>
      <c r="AH118" s="22">
        <v>5</v>
      </c>
      <c r="AI118" s="22">
        <v>7</v>
      </c>
      <c r="AJ118" s="22">
        <v>5</v>
      </c>
      <c r="AK118" s="13">
        <f t="shared" si="151"/>
        <v>6</v>
      </c>
      <c r="AL118" s="22">
        <v>6</v>
      </c>
      <c r="AM118" s="22">
        <v>6</v>
      </c>
      <c r="AN118" s="13">
        <f t="shared" si="152"/>
        <v>6</v>
      </c>
      <c r="AO118" s="22">
        <v>6</v>
      </c>
      <c r="AP118" s="22">
        <v>6</v>
      </c>
      <c r="AQ118" s="13">
        <f t="shared" si="153"/>
        <v>6</v>
      </c>
      <c r="AR118" s="22">
        <v>6</v>
      </c>
      <c r="AS118" s="22">
        <v>6</v>
      </c>
      <c r="AT118" s="13">
        <f t="shared" si="154"/>
        <v>6</v>
      </c>
      <c r="AU118" s="22">
        <v>6</v>
      </c>
      <c r="AV118" s="13">
        <f t="shared" si="155"/>
        <v>5</v>
      </c>
      <c r="AW118" s="22">
        <v>4</v>
      </c>
      <c r="AX118" s="22">
        <v>6</v>
      </c>
      <c r="AY118" s="16">
        <f>IF(AZ118="-","?",RANK(AZ118,AZ2:AZ130,0))</f>
        <v>78</v>
      </c>
      <c r="AZ118" s="15">
        <f t="shared" si="156"/>
        <v>4.5599999999999996</v>
      </c>
      <c r="BA118" s="20">
        <f t="shared" si="157"/>
        <v>5.479166666666667</v>
      </c>
      <c r="BB118" s="22">
        <v>6</v>
      </c>
      <c r="BC118" s="22">
        <v>7</v>
      </c>
      <c r="BD118" s="22">
        <v>6</v>
      </c>
      <c r="BE118" s="22">
        <v>4</v>
      </c>
      <c r="BF118" s="22">
        <v>5</v>
      </c>
      <c r="BG118" s="25">
        <f t="shared" si="158"/>
        <v>4.875</v>
      </c>
      <c r="BH118" s="18">
        <f t="shared" si="159"/>
        <v>5.0666666666666664</v>
      </c>
      <c r="BI118" s="20">
        <f t="shared" si="160"/>
        <v>5</v>
      </c>
      <c r="BJ118" s="22">
        <v>6</v>
      </c>
      <c r="BK118" s="22">
        <v>4</v>
      </c>
      <c r="BL118" s="22">
        <v>5</v>
      </c>
      <c r="BM118" s="20">
        <f t="shared" si="161"/>
        <v>4.666666666666667</v>
      </c>
      <c r="BN118" s="22">
        <v>4</v>
      </c>
      <c r="BO118" s="22">
        <v>6</v>
      </c>
      <c r="BP118" s="22">
        <v>4</v>
      </c>
      <c r="BQ118" s="20">
        <f t="shared" si="162"/>
        <v>4.5999999999999996</v>
      </c>
      <c r="BR118" s="22">
        <v>5</v>
      </c>
      <c r="BS118" s="22">
        <v>4</v>
      </c>
      <c r="BT118" s="22">
        <v>5</v>
      </c>
      <c r="BU118" s="22">
        <v>5</v>
      </c>
      <c r="BV118" s="22">
        <v>4</v>
      </c>
      <c r="BW118" s="20">
        <f t="shared" si="163"/>
        <v>6</v>
      </c>
      <c r="BX118" s="22">
        <v>6</v>
      </c>
      <c r="BY118" s="22">
        <v>5</v>
      </c>
      <c r="BZ118" s="22">
        <v>7</v>
      </c>
      <c r="CA118" s="22" t="s">
        <v>78</v>
      </c>
      <c r="CB118" s="33" t="s">
        <v>78</v>
      </c>
      <c r="CC118" s="31">
        <v>3.8499999999999996</v>
      </c>
      <c r="CD118" s="31">
        <f t="shared" si="164"/>
        <v>5.8</v>
      </c>
      <c r="CE118" s="4">
        <f t="shared" si="165"/>
        <v>1.9500000000000002</v>
      </c>
      <c r="CF118" s="6" t="str">
        <f t="shared" si="166"/>
        <v>ã</v>
      </c>
      <c r="CG118" s="31">
        <v>6.1071428571428568</v>
      </c>
      <c r="CH118" s="31">
        <f t="shared" si="167"/>
        <v>5.6785714285714288</v>
      </c>
      <c r="CI118" s="10">
        <f t="shared" si="168"/>
        <v>-0.42857142857142794</v>
      </c>
      <c r="CJ118" s="11" t="str">
        <f t="shared" si="169"/>
        <v>â</v>
      </c>
      <c r="CK118" s="22" t="s">
        <v>78</v>
      </c>
      <c r="CL118" s="33" t="s">
        <v>78</v>
      </c>
      <c r="CM118" s="22">
        <v>8</v>
      </c>
      <c r="CN118" s="22">
        <v>8</v>
      </c>
      <c r="CO118" s="22">
        <v>7</v>
      </c>
      <c r="CP118" s="22">
        <v>6</v>
      </c>
      <c r="CQ118" s="22">
        <v>6</v>
      </c>
      <c r="CR118" s="22">
        <v>5</v>
      </c>
      <c r="CS118" s="24">
        <f t="shared" si="170"/>
        <v>7</v>
      </c>
      <c r="CT118" s="5">
        <f t="shared" si="171"/>
        <v>0</v>
      </c>
      <c r="CU118" s="4" t="str">
        <f t="shared" si="172"/>
        <v>Dem.</v>
      </c>
      <c r="CV118" s="22" t="s">
        <v>78</v>
      </c>
      <c r="CW118" s="33" t="s">
        <v>78</v>
      </c>
      <c r="CX118" s="1">
        <f t="shared" si="173"/>
        <v>5.74</v>
      </c>
      <c r="CY118" s="34">
        <f t="shared" si="174"/>
        <v>3</v>
      </c>
      <c r="CZ118" s="35" t="str">
        <f t="shared" si="175"/>
        <v>Limited</v>
      </c>
      <c r="DA118" s="4">
        <f t="shared" si="176"/>
        <v>5.8</v>
      </c>
      <c r="DB118" s="34">
        <f t="shared" si="177"/>
        <v>3</v>
      </c>
      <c r="DC118" s="35" t="str">
        <f t="shared" si="178"/>
        <v>Highly defective democracies</v>
      </c>
      <c r="DD118" s="10">
        <f t="shared" si="179"/>
        <v>5.68</v>
      </c>
      <c r="DE118" s="34">
        <f t="shared" si="180"/>
        <v>3</v>
      </c>
      <c r="DF118" s="35" t="str">
        <f t="shared" si="181"/>
        <v>Functional flaws</v>
      </c>
      <c r="DG118" s="15">
        <f t="shared" si="182"/>
        <v>4.5599999999999996</v>
      </c>
      <c r="DH118" s="34">
        <f t="shared" si="183"/>
        <v>3</v>
      </c>
      <c r="DI118" s="35" t="str">
        <f t="shared" si="184"/>
        <v>Moderate</v>
      </c>
      <c r="DJ118" s="20">
        <f t="shared" si="185"/>
        <v>5.5</v>
      </c>
      <c r="DK118" s="34">
        <f t="shared" si="186"/>
        <v>3</v>
      </c>
      <c r="DL118" s="35" t="str">
        <f t="shared" si="187"/>
        <v>Moderate</v>
      </c>
    </row>
    <row r="119" spans="1:116">
      <c r="A119" s="27" t="s">
        <v>218</v>
      </c>
      <c r="B119" s="28">
        <v>4</v>
      </c>
      <c r="C119" s="2">
        <f>IF(D119="-","?",RANK(D119,D2:D130,0))</f>
        <v>20</v>
      </c>
      <c r="D119" s="1">
        <f t="shared" si="141"/>
        <v>7.51</v>
      </c>
      <c r="E119" s="4">
        <f t="shared" si="142"/>
        <v>7.55</v>
      </c>
      <c r="F119" s="8">
        <f t="shared" si="143"/>
        <v>7.75</v>
      </c>
      <c r="G119" s="22">
        <v>8</v>
      </c>
      <c r="H119" s="22">
        <v>7</v>
      </c>
      <c r="I119" s="22">
        <v>7</v>
      </c>
      <c r="J119" s="22">
        <v>9</v>
      </c>
      <c r="K119" s="8">
        <f t="shared" si="144"/>
        <v>7.75</v>
      </c>
      <c r="L119" s="22">
        <v>8</v>
      </c>
      <c r="M119" s="22">
        <v>10</v>
      </c>
      <c r="N119" s="22">
        <v>7</v>
      </c>
      <c r="O119" s="22">
        <v>6</v>
      </c>
      <c r="P119" s="8">
        <f t="shared" si="145"/>
        <v>7.25</v>
      </c>
      <c r="Q119" s="22">
        <v>8</v>
      </c>
      <c r="R119" s="22">
        <v>7</v>
      </c>
      <c r="S119" s="22">
        <v>7</v>
      </c>
      <c r="T119" s="22">
        <v>7</v>
      </c>
      <c r="U119" s="8">
        <f t="shared" si="146"/>
        <v>8</v>
      </c>
      <c r="V119" s="22">
        <v>8</v>
      </c>
      <c r="W119" s="22">
        <v>8</v>
      </c>
      <c r="X119" s="8">
        <f t="shared" si="147"/>
        <v>7</v>
      </c>
      <c r="Y119" s="22">
        <v>7</v>
      </c>
      <c r="Z119" s="22">
        <v>8</v>
      </c>
      <c r="AA119" s="22">
        <v>8</v>
      </c>
      <c r="AB119" s="22">
        <v>5</v>
      </c>
      <c r="AC119" s="10">
        <f t="shared" si="148"/>
        <v>7.4642857142857144</v>
      </c>
      <c r="AD119" s="13">
        <f t="shared" si="149"/>
        <v>5</v>
      </c>
      <c r="AE119" s="22">
        <v>5</v>
      </c>
      <c r="AF119" s="13">
        <f t="shared" si="150"/>
        <v>8.25</v>
      </c>
      <c r="AG119" s="22">
        <v>8</v>
      </c>
      <c r="AH119" s="22">
        <v>8</v>
      </c>
      <c r="AI119" s="22">
        <v>8</v>
      </c>
      <c r="AJ119" s="22">
        <v>9</v>
      </c>
      <c r="AK119" s="13">
        <f t="shared" si="151"/>
        <v>8.5</v>
      </c>
      <c r="AL119" s="22">
        <v>9</v>
      </c>
      <c r="AM119" s="22">
        <v>8</v>
      </c>
      <c r="AN119" s="13">
        <f t="shared" si="152"/>
        <v>9.5</v>
      </c>
      <c r="AO119" s="22">
        <v>9</v>
      </c>
      <c r="AP119" s="22">
        <v>10</v>
      </c>
      <c r="AQ119" s="13">
        <f t="shared" si="153"/>
        <v>6.5</v>
      </c>
      <c r="AR119" s="22">
        <v>6</v>
      </c>
      <c r="AS119" s="22">
        <v>7</v>
      </c>
      <c r="AT119" s="13">
        <f t="shared" si="154"/>
        <v>8</v>
      </c>
      <c r="AU119" s="22">
        <v>8</v>
      </c>
      <c r="AV119" s="13">
        <f t="shared" si="155"/>
        <v>6.5</v>
      </c>
      <c r="AW119" s="22">
        <v>5</v>
      </c>
      <c r="AX119" s="22">
        <v>8</v>
      </c>
      <c r="AY119" s="16">
        <f>IF(AZ119="-","?",RANK(AZ119,AZ2:AZ130,0))</f>
        <v>14</v>
      </c>
      <c r="AZ119" s="15">
        <f t="shared" si="156"/>
        <v>6.66</v>
      </c>
      <c r="BA119" s="20">
        <f t="shared" si="157"/>
        <v>4.083333333333333</v>
      </c>
      <c r="BB119" s="22">
        <v>4</v>
      </c>
      <c r="BC119" s="22">
        <v>6</v>
      </c>
      <c r="BD119" s="22">
        <v>5</v>
      </c>
      <c r="BE119" s="22">
        <v>1</v>
      </c>
      <c r="BF119" s="22">
        <v>5</v>
      </c>
      <c r="BG119" s="25">
        <f t="shared" si="158"/>
        <v>3.5</v>
      </c>
      <c r="BH119" s="18">
        <f t="shared" si="159"/>
        <v>7.6666666666666679</v>
      </c>
      <c r="BI119" s="20">
        <f t="shared" si="160"/>
        <v>8.3333333333333339</v>
      </c>
      <c r="BJ119" s="22">
        <v>8</v>
      </c>
      <c r="BK119" s="22">
        <v>9</v>
      </c>
      <c r="BL119" s="22">
        <v>8</v>
      </c>
      <c r="BM119" s="20">
        <f t="shared" si="161"/>
        <v>7</v>
      </c>
      <c r="BN119" s="22">
        <v>6</v>
      </c>
      <c r="BO119" s="22">
        <v>9</v>
      </c>
      <c r="BP119" s="22">
        <v>6</v>
      </c>
      <c r="BQ119" s="20">
        <f t="shared" si="162"/>
        <v>7</v>
      </c>
      <c r="BR119" s="22">
        <v>9</v>
      </c>
      <c r="BS119" s="22">
        <v>9</v>
      </c>
      <c r="BT119" s="22">
        <v>7</v>
      </c>
      <c r="BU119" s="22">
        <v>5</v>
      </c>
      <c r="BV119" s="22">
        <v>5</v>
      </c>
      <c r="BW119" s="20">
        <f t="shared" si="163"/>
        <v>8.3333333333333339</v>
      </c>
      <c r="BX119" s="22">
        <v>9</v>
      </c>
      <c r="BY119" s="22">
        <v>9</v>
      </c>
      <c r="BZ119" s="22">
        <v>7</v>
      </c>
      <c r="CA119" s="22" t="s">
        <v>78</v>
      </c>
      <c r="CB119" s="33" t="s">
        <v>78</v>
      </c>
      <c r="CC119" s="31">
        <v>7.6499999999999995</v>
      </c>
      <c r="CD119" s="31">
        <f t="shared" si="164"/>
        <v>7.55</v>
      </c>
      <c r="CE119" s="4">
        <f t="shared" si="165"/>
        <v>-9.9999999999999645E-2</v>
      </c>
      <c r="CF119" s="6" t="str">
        <f t="shared" si="166"/>
        <v>â</v>
      </c>
      <c r="CG119" s="31">
        <v>7.4285714285714288</v>
      </c>
      <c r="CH119" s="31">
        <f t="shared" si="167"/>
        <v>7.4642857142857144</v>
      </c>
      <c r="CI119" s="10">
        <f t="shared" si="168"/>
        <v>3.5714285714285587E-2</v>
      </c>
      <c r="CJ119" s="11" t="str">
        <f t="shared" si="169"/>
        <v>â</v>
      </c>
      <c r="CK119" s="22" t="s">
        <v>78</v>
      </c>
      <c r="CL119" s="33" t="s">
        <v>78</v>
      </c>
      <c r="CM119" s="22">
        <v>8</v>
      </c>
      <c r="CN119" s="22">
        <v>10</v>
      </c>
      <c r="CO119" s="22">
        <v>7</v>
      </c>
      <c r="CP119" s="22">
        <v>6</v>
      </c>
      <c r="CQ119" s="22">
        <v>8</v>
      </c>
      <c r="CR119" s="22">
        <v>7</v>
      </c>
      <c r="CS119" s="24">
        <f t="shared" si="170"/>
        <v>8.5</v>
      </c>
      <c r="CT119" s="5">
        <f t="shared" si="171"/>
        <v>0</v>
      </c>
      <c r="CU119" s="4" t="str">
        <f t="shared" si="172"/>
        <v>Dem.</v>
      </c>
      <c r="CV119" s="22" t="s">
        <v>78</v>
      </c>
      <c r="CW119" s="33" t="s">
        <v>78</v>
      </c>
      <c r="CX119" s="1">
        <f t="shared" si="173"/>
        <v>7.51</v>
      </c>
      <c r="CY119" s="34">
        <f t="shared" si="174"/>
        <v>2</v>
      </c>
      <c r="CZ119" s="35" t="str">
        <f t="shared" si="175"/>
        <v>Advanced</v>
      </c>
      <c r="DA119" s="4">
        <f t="shared" si="176"/>
        <v>7.55</v>
      </c>
      <c r="DB119" s="34">
        <f t="shared" si="177"/>
        <v>2</v>
      </c>
      <c r="DC119" s="35" t="str">
        <f t="shared" si="178"/>
        <v>Defective democracies</v>
      </c>
      <c r="DD119" s="10">
        <f t="shared" si="179"/>
        <v>7.46</v>
      </c>
      <c r="DE119" s="34">
        <f t="shared" si="180"/>
        <v>2</v>
      </c>
      <c r="DF119" s="35" t="str">
        <f t="shared" si="181"/>
        <v>Functioning</v>
      </c>
      <c r="DG119" s="15">
        <f t="shared" si="182"/>
        <v>6.66</v>
      </c>
      <c r="DH119" s="34">
        <f t="shared" si="183"/>
        <v>2</v>
      </c>
      <c r="DI119" s="35" t="str">
        <f t="shared" si="184"/>
        <v>Good</v>
      </c>
      <c r="DJ119" s="20">
        <f t="shared" si="185"/>
        <v>4.0999999999999996</v>
      </c>
      <c r="DK119" s="34">
        <f t="shared" si="186"/>
        <v>4</v>
      </c>
      <c r="DL119" s="35" t="str">
        <f t="shared" si="187"/>
        <v>Minor</v>
      </c>
    </row>
    <row r="120" spans="1:116">
      <c r="A120" s="27" t="s">
        <v>219</v>
      </c>
      <c r="B120" s="28">
        <v>6</v>
      </c>
      <c r="C120" s="2">
        <f>IF(D120="-","?",RANK(D120,D2:D130,0))</f>
        <v>115</v>
      </c>
      <c r="D120" s="1">
        <f t="shared" si="141"/>
        <v>3.45</v>
      </c>
      <c r="E120" s="4">
        <f t="shared" si="142"/>
        <v>2.7833333333333332</v>
      </c>
      <c r="F120" s="8">
        <f t="shared" si="143"/>
        <v>7.75</v>
      </c>
      <c r="G120" s="22">
        <v>9</v>
      </c>
      <c r="H120" s="22">
        <v>7</v>
      </c>
      <c r="I120" s="22">
        <v>9</v>
      </c>
      <c r="J120" s="22">
        <v>6</v>
      </c>
      <c r="K120" s="8">
        <f t="shared" si="144"/>
        <v>1.25</v>
      </c>
      <c r="L120" s="22">
        <v>1</v>
      </c>
      <c r="M120" s="22">
        <v>2</v>
      </c>
      <c r="N120" s="22">
        <v>1</v>
      </c>
      <c r="O120" s="22">
        <v>1</v>
      </c>
      <c r="P120" s="8">
        <f t="shared" si="145"/>
        <v>2.25</v>
      </c>
      <c r="Q120" s="22">
        <v>2</v>
      </c>
      <c r="R120" s="22">
        <v>3</v>
      </c>
      <c r="S120" s="22">
        <v>3</v>
      </c>
      <c r="T120" s="22">
        <v>1</v>
      </c>
      <c r="U120" s="8">
        <f t="shared" si="146"/>
        <v>1</v>
      </c>
      <c r="V120" s="22">
        <v>1</v>
      </c>
      <c r="W120" s="22">
        <v>1</v>
      </c>
      <c r="X120" s="8">
        <f t="shared" si="147"/>
        <v>1.6666666666666667</v>
      </c>
      <c r="Y120" s="22">
        <v>1</v>
      </c>
      <c r="Z120" s="22">
        <v>2</v>
      </c>
      <c r="AA120" s="22" t="s">
        <v>100</v>
      </c>
      <c r="AB120" s="22">
        <v>2</v>
      </c>
      <c r="AC120" s="10">
        <f t="shared" si="148"/>
        <v>4.1071428571428568</v>
      </c>
      <c r="AD120" s="13">
        <f t="shared" si="149"/>
        <v>4</v>
      </c>
      <c r="AE120" s="22">
        <v>4</v>
      </c>
      <c r="AF120" s="13">
        <f t="shared" si="150"/>
        <v>2.25</v>
      </c>
      <c r="AG120" s="22">
        <v>3</v>
      </c>
      <c r="AH120" s="22">
        <v>2</v>
      </c>
      <c r="AI120" s="22">
        <v>2</v>
      </c>
      <c r="AJ120" s="22">
        <v>2</v>
      </c>
      <c r="AK120" s="13">
        <f t="shared" si="151"/>
        <v>5</v>
      </c>
      <c r="AL120" s="22">
        <v>4</v>
      </c>
      <c r="AM120" s="22">
        <v>6</v>
      </c>
      <c r="AN120" s="13">
        <f t="shared" si="152"/>
        <v>3</v>
      </c>
      <c r="AO120" s="22">
        <v>3</v>
      </c>
      <c r="AP120" s="22">
        <v>3</v>
      </c>
      <c r="AQ120" s="13">
        <f t="shared" si="153"/>
        <v>3.5</v>
      </c>
      <c r="AR120" s="22">
        <v>4</v>
      </c>
      <c r="AS120" s="22">
        <v>3</v>
      </c>
      <c r="AT120" s="13">
        <f t="shared" si="154"/>
        <v>7</v>
      </c>
      <c r="AU120" s="22">
        <v>7</v>
      </c>
      <c r="AV120" s="13">
        <f t="shared" si="155"/>
        <v>4</v>
      </c>
      <c r="AW120" s="22">
        <v>3</v>
      </c>
      <c r="AX120" s="22">
        <v>5</v>
      </c>
      <c r="AY120" s="16">
        <f>IF(AZ120="-","?",RANK(AZ120,AZ2:AZ130,0))</f>
        <v>122</v>
      </c>
      <c r="AZ120" s="15">
        <f t="shared" si="156"/>
        <v>2.19</v>
      </c>
      <c r="BA120" s="20">
        <f t="shared" si="157"/>
        <v>5.166666666666667</v>
      </c>
      <c r="BB120" s="22">
        <v>5</v>
      </c>
      <c r="BC120" s="22">
        <v>10</v>
      </c>
      <c r="BD120" s="22">
        <v>3</v>
      </c>
      <c r="BE120" s="22">
        <v>4</v>
      </c>
      <c r="BF120" s="22">
        <v>3</v>
      </c>
      <c r="BG120" s="25">
        <f t="shared" si="158"/>
        <v>6</v>
      </c>
      <c r="BH120" s="18">
        <f t="shared" si="159"/>
        <v>2.4499999999999997</v>
      </c>
      <c r="BI120" s="20">
        <f t="shared" si="160"/>
        <v>2.6666666666666665</v>
      </c>
      <c r="BJ120" s="22">
        <v>3</v>
      </c>
      <c r="BK120" s="22">
        <v>3</v>
      </c>
      <c r="BL120" s="22">
        <v>2</v>
      </c>
      <c r="BM120" s="20">
        <f t="shared" si="161"/>
        <v>2</v>
      </c>
      <c r="BN120" s="22">
        <v>2</v>
      </c>
      <c r="BO120" s="22">
        <v>2</v>
      </c>
      <c r="BP120" s="22">
        <v>2</v>
      </c>
      <c r="BQ120" s="20">
        <f t="shared" si="162"/>
        <v>1.8</v>
      </c>
      <c r="BR120" s="22">
        <v>2</v>
      </c>
      <c r="BS120" s="22">
        <v>1</v>
      </c>
      <c r="BT120" s="22">
        <v>3</v>
      </c>
      <c r="BU120" s="22">
        <v>1</v>
      </c>
      <c r="BV120" s="22">
        <v>2</v>
      </c>
      <c r="BW120" s="20">
        <f t="shared" si="163"/>
        <v>3.3333333333333335</v>
      </c>
      <c r="BX120" s="22">
        <v>3</v>
      </c>
      <c r="BY120" s="22">
        <v>2</v>
      </c>
      <c r="BZ120" s="22">
        <v>5</v>
      </c>
      <c r="CA120" s="22" t="s">
        <v>78</v>
      </c>
      <c r="CB120" s="33" t="s">
        <v>78</v>
      </c>
      <c r="CC120" s="31">
        <v>2.8333333333333339</v>
      </c>
      <c r="CD120" s="31">
        <f t="shared" si="164"/>
        <v>2.7833333333333332</v>
      </c>
      <c r="CE120" s="4">
        <f t="shared" si="165"/>
        <v>-5.0000000000000711E-2</v>
      </c>
      <c r="CF120" s="6" t="str">
        <f t="shared" si="166"/>
        <v>â</v>
      </c>
      <c r="CG120" s="31">
        <v>4.25</v>
      </c>
      <c r="CH120" s="31">
        <f t="shared" si="167"/>
        <v>4.1071428571428568</v>
      </c>
      <c r="CI120" s="10">
        <f t="shared" si="168"/>
        <v>-0.14285714285714324</v>
      </c>
      <c r="CJ120" s="11" t="str">
        <f t="shared" si="169"/>
        <v>â</v>
      </c>
      <c r="CK120" s="22" t="s">
        <v>78</v>
      </c>
      <c r="CL120" s="33" t="s">
        <v>78</v>
      </c>
      <c r="CM120" s="23">
        <v>1</v>
      </c>
      <c r="CN120" s="23">
        <v>2</v>
      </c>
      <c r="CO120" s="23">
        <v>1</v>
      </c>
      <c r="CP120" s="23">
        <v>1</v>
      </c>
      <c r="CQ120" s="23">
        <v>2</v>
      </c>
      <c r="CR120" s="23">
        <v>1</v>
      </c>
      <c r="CS120" s="24">
        <f t="shared" si="170"/>
        <v>7.5</v>
      </c>
      <c r="CT120" s="5">
        <f t="shared" si="171"/>
        <v>6</v>
      </c>
      <c r="CU120" s="4" t="str">
        <f t="shared" si="172"/>
        <v>Aut.</v>
      </c>
      <c r="CV120" s="22" t="s">
        <v>78</v>
      </c>
      <c r="CW120" s="33" t="s">
        <v>78</v>
      </c>
      <c r="CX120" s="1">
        <f t="shared" si="173"/>
        <v>3.45</v>
      </c>
      <c r="CY120" s="34">
        <f t="shared" si="174"/>
        <v>5</v>
      </c>
      <c r="CZ120" s="35" t="str">
        <f t="shared" si="175"/>
        <v>Failed</v>
      </c>
      <c r="DA120" s="4">
        <f t="shared" si="176"/>
        <v>2.78</v>
      </c>
      <c r="DB120" s="34">
        <f t="shared" si="177"/>
        <v>5</v>
      </c>
      <c r="DC120" s="35" t="str">
        <f t="shared" si="178"/>
        <v>Hard-line autocracies</v>
      </c>
      <c r="DD120" s="10">
        <f t="shared" si="179"/>
        <v>4.1100000000000003</v>
      </c>
      <c r="DE120" s="34">
        <f t="shared" si="180"/>
        <v>4</v>
      </c>
      <c r="DF120" s="35" t="str">
        <f t="shared" si="181"/>
        <v>Poorly functioning</v>
      </c>
      <c r="DG120" s="15">
        <f t="shared" si="182"/>
        <v>2.19</v>
      </c>
      <c r="DH120" s="34">
        <f t="shared" si="183"/>
        <v>5</v>
      </c>
      <c r="DI120" s="35" t="str">
        <f t="shared" si="184"/>
        <v>Failed</v>
      </c>
      <c r="DJ120" s="20">
        <f t="shared" si="185"/>
        <v>5.2</v>
      </c>
      <c r="DK120" s="34">
        <f t="shared" si="186"/>
        <v>3</v>
      </c>
      <c r="DL120" s="35" t="str">
        <f t="shared" si="187"/>
        <v>Moderate</v>
      </c>
    </row>
    <row r="121" spans="1:116">
      <c r="A121" s="27" t="s">
        <v>220</v>
      </c>
      <c r="B121" s="28">
        <v>5</v>
      </c>
      <c r="C121" s="2">
        <f>IF(D121="-","?",RANK(D121,D2:D130,0))</f>
        <v>46</v>
      </c>
      <c r="D121" s="1">
        <f t="shared" si="141"/>
        <v>6.27</v>
      </c>
      <c r="E121" s="4">
        <f t="shared" si="142"/>
        <v>6.9</v>
      </c>
      <c r="F121" s="8">
        <f t="shared" si="143"/>
        <v>7.75</v>
      </c>
      <c r="G121" s="22">
        <v>8</v>
      </c>
      <c r="H121" s="22">
        <v>8</v>
      </c>
      <c r="I121" s="22">
        <v>8</v>
      </c>
      <c r="J121" s="22">
        <v>7</v>
      </c>
      <c r="K121" s="8">
        <f t="shared" si="144"/>
        <v>6</v>
      </c>
      <c r="L121" s="22">
        <v>6</v>
      </c>
      <c r="M121" s="22">
        <v>7</v>
      </c>
      <c r="N121" s="22">
        <v>5</v>
      </c>
      <c r="O121" s="22">
        <v>6</v>
      </c>
      <c r="P121" s="8">
        <f t="shared" si="145"/>
        <v>6.25</v>
      </c>
      <c r="Q121" s="22">
        <v>6</v>
      </c>
      <c r="R121" s="22">
        <v>7</v>
      </c>
      <c r="S121" s="22">
        <v>5</v>
      </c>
      <c r="T121" s="22">
        <v>7</v>
      </c>
      <c r="U121" s="8">
        <f t="shared" si="146"/>
        <v>7.5</v>
      </c>
      <c r="V121" s="22">
        <v>7</v>
      </c>
      <c r="W121" s="22">
        <v>8</v>
      </c>
      <c r="X121" s="8">
        <f t="shared" si="147"/>
        <v>7</v>
      </c>
      <c r="Y121" s="22">
        <v>7</v>
      </c>
      <c r="Z121" s="22">
        <v>7</v>
      </c>
      <c r="AA121" s="22">
        <v>8</v>
      </c>
      <c r="AB121" s="22">
        <v>6</v>
      </c>
      <c r="AC121" s="10">
        <f t="shared" si="148"/>
        <v>5.6428571428571432</v>
      </c>
      <c r="AD121" s="13">
        <f t="shared" si="149"/>
        <v>3</v>
      </c>
      <c r="AE121" s="22">
        <v>3</v>
      </c>
      <c r="AF121" s="13">
        <f t="shared" si="150"/>
        <v>6.5</v>
      </c>
      <c r="AG121" s="22">
        <v>6</v>
      </c>
      <c r="AH121" s="22">
        <v>6</v>
      </c>
      <c r="AI121" s="22">
        <v>7</v>
      </c>
      <c r="AJ121" s="22">
        <v>7</v>
      </c>
      <c r="AK121" s="13">
        <f t="shared" si="151"/>
        <v>7.5</v>
      </c>
      <c r="AL121" s="22">
        <v>8</v>
      </c>
      <c r="AM121" s="22">
        <v>7</v>
      </c>
      <c r="AN121" s="13">
        <f t="shared" si="152"/>
        <v>6.5</v>
      </c>
      <c r="AO121" s="22">
        <v>5</v>
      </c>
      <c r="AP121" s="22">
        <v>8</v>
      </c>
      <c r="AQ121" s="13">
        <f t="shared" si="153"/>
        <v>5</v>
      </c>
      <c r="AR121" s="22">
        <v>4</v>
      </c>
      <c r="AS121" s="22">
        <v>6</v>
      </c>
      <c r="AT121" s="13">
        <f t="shared" si="154"/>
        <v>6</v>
      </c>
      <c r="AU121" s="22">
        <v>6</v>
      </c>
      <c r="AV121" s="13">
        <f t="shared" si="155"/>
        <v>5</v>
      </c>
      <c r="AW121" s="22">
        <v>5</v>
      </c>
      <c r="AX121" s="22">
        <v>5</v>
      </c>
      <c r="AY121" s="16">
        <f>IF(AZ121="-","?",RANK(AZ121,AZ2:AZ130,0))</f>
        <v>38</v>
      </c>
      <c r="AZ121" s="15">
        <f t="shared" si="156"/>
        <v>5.86</v>
      </c>
      <c r="BA121" s="20">
        <f t="shared" si="157"/>
        <v>6.333333333333333</v>
      </c>
      <c r="BB121" s="22">
        <v>7</v>
      </c>
      <c r="BC121" s="22">
        <v>5</v>
      </c>
      <c r="BD121" s="22">
        <v>6</v>
      </c>
      <c r="BE121" s="22">
        <v>9</v>
      </c>
      <c r="BF121" s="22">
        <v>7</v>
      </c>
      <c r="BG121" s="25">
        <f t="shared" si="158"/>
        <v>4</v>
      </c>
      <c r="BH121" s="18">
        <f t="shared" si="159"/>
        <v>6.3833333333333329</v>
      </c>
      <c r="BI121" s="20">
        <f t="shared" si="160"/>
        <v>7</v>
      </c>
      <c r="BJ121" s="22">
        <v>7</v>
      </c>
      <c r="BK121" s="22">
        <v>7</v>
      </c>
      <c r="BL121" s="22">
        <v>7</v>
      </c>
      <c r="BM121" s="20">
        <f t="shared" si="161"/>
        <v>5.333333333333333</v>
      </c>
      <c r="BN121" s="22">
        <v>5</v>
      </c>
      <c r="BO121" s="22">
        <v>7</v>
      </c>
      <c r="BP121" s="22">
        <v>4</v>
      </c>
      <c r="BQ121" s="20">
        <f t="shared" si="162"/>
        <v>6.2</v>
      </c>
      <c r="BR121" s="22">
        <v>7</v>
      </c>
      <c r="BS121" s="22">
        <v>6</v>
      </c>
      <c r="BT121" s="22">
        <v>7</v>
      </c>
      <c r="BU121" s="22">
        <v>6</v>
      </c>
      <c r="BV121" s="22">
        <v>5</v>
      </c>
      <c r="BW121" s="20">
        <f t="shared" si="163"/>
        <v>7</v>
      </c>
      <c r="BX121" s="22">
        <v>7</v>
      </c>
      <c r="BY121" s="22">
        <v>6</v>
      </c>
      <c r="BZ121" s="22">
        <v>8</v>
      </c>
      <c r="CA121" s="22" t="s">
        <v>78</v>
      </c>
      <c r="CB121" s="33" t="s">
        <v>78</v>
      </c>
      <c r="CC121" s="31">
        <v>6.6999999999999993</v>
      </c>
      <c r="CD121" s="31">
        <f t="shared" si="164"/>
        <v>6.9</v>
      </c>
      <c r="CE121" s="4">
        <f t="shared" si="165"/>
        <v>0.20000000000000107</v>
      </c>
      <c r="CF121" s="6" t="str">
        <f t="shared" si="166"/>
        <v>â</v>
      </c>
      <c r="CG121" s="31">
        <v>5.7857142857142856</v>
      </c>
      <c r="CH121" s="31">
        <f t="shared" si="167"/>
        <v>5.6428571428571432</v>
      </c>
      <c r="CI121" s="10">
        <f t="shared" si="168"/>
        <v>-0.14285714285714235</v>
      </c>
      <c r="CJ121" s="11" t="str">
        <f t="shared" si="169"/>
        <v>â</v>
      </c>
      <c r="CK121" s="22" t="s">
        <v>78</v>
      </c>
      <c r="CL121" s="33" t="s">
        <v>78</v>
      </c>
      <c r="CM121" s="22">
        <v>6</v>
      </c>
      <c r="CN121" s="22">
        <v>7</v>
      </c>
      <c r="CO121" s="22">
        <v>5</v>
      </c>
      <c r="CP121" s="22">
        <v>6</v>
      </c>
      <c r="CQ121" s="22">
        <v>6</v>
      </c>
      <c r="CR121" s="22">
        <v>7</v>
      </c>
      <c r="CS121" s="24">
        <f t="shared" si="170"/>
        <v>7.5</v>
      </c>
      <c r="CT121" s="5">
        <f t="shared" si="171"/>
        <v>0</v>
      </c>
      <c r="CU121" s="4" t="str">
        <f t="shared" si="172"/>
        <v>Dem.</v>
      </c>
      <c r="CV121" s="22" t="s">
        <v>78</v>
      </c>
      <c r="CW121" s="33" t="s">
        <v>78</v>
      </c>
      <c r="CX121" s="1">
        <f t="shared" si="173"/>
        <v>6.27</v>
      </c>
      <c r="CY121" s="34">
        <f t="shared" si="174"/>
        <v>3</v>
      </c>
      <c r="CZ121" s="35" t="str">
        <f t="shared" si="175"/>
        <v>Limited</v>
      </c>
      <c r="DA121" s="4">
        <f t="shared" si="176"/>
        <v>6.9</v>
      </c>
      <c r="DB121" s="34">
        <f t="shared" si="177"/>
        <v>2</v>
      </c>
      <c r="DC121" s="35" t="str">
        <f t="shared" si="178"/>
        <v>Defective democracies</v>
      </c>
      <c r="DD121" s="10">
        <f t="shared" si="179"/>
        <v>5.64</v>
      </c>
      <c r="DE121" s="34">
        <f t="shared" si="180"/>
        <v>3</v>
      </c>
      <c r="DF121" s="35" t="str">
        <f t="shared" si="181"/>
        <v>Functional flaws</v>
      </c>
      <c r="DG121" s="15">
        <f t="shared" si="182"/>
        <v>5.86</v>
      </c>
      <c r="DH121" s="34">
        <f t="shared" si="183"/>
        <v>2</v>
      </c>
      <c r="DI121" s="35" t="str">
        <f t="shared" si="184"/>
        <v>Good</v>
      </c>
      <c r="DJ121" s="20">
        <f t="shared" si="185"/>
        <v>6.3</v>
      </c>
      <c r="DK121" s="34">
        <f t="shared" si="186"/>
        <v>3</v>
      </c>
      <c r="DL121" s="35" t="str">
        <f t="shared" si="187"/>
        <v>Moderate</v>
      </c>
    </row>
    <row r="122" spans="1:116">
      <c r="A122" s="27" t="s">
        <v>221</v>
      </c>
      <c r="B122" s="28">
        <v>6</v>
      </c>
      <c r="C122" s="2">
        <f>IF(D122="-","?",RANK(D122,D2:D130,0))</f>
        <v>57</v>
      </c>
      <c r="D122" s="1">
        <f t="shared" si="141"/>
        <v>5.89</v>
      </c>
      <c r="E122" s="4">
        <f t="shared" si="142"/>
        <v>6.1</v>
      </c>
      <c r="F122" s="8">
        <f t="shared" si="143"/>
        <v>8.75</v>
      </c>
      <c r="G122" s="22">
        <v>9</v>
      </c>
      <c r="H122" s="22">
        <v>9</v>
      </c>
      <c r="I122" s="22">
        <v>9</v>
      </c>
      <c r="J122" s="22">
        <v>8</v>
      </c>
      <c r="K122" s="8">
        <f t="shared" si="144"/>
        <v>6</v>
      </c>
      <c r="L122" s="22">
        <v>6</v>
      </c>
      <c r="M122" s="22">
        <v>6</v>
      </c>
      <c r="N122" s="22">
        <v>6</v>
      </c>
      <c r="O122" s="22">
        <v>6</v>
      </c>
      <c r="P122" s="8">
        <f t="shared" si="145"/>
        <v>5</v>
      </c>
      <c r="Q122" s="22">
        <v>5</v>
      </c>
      <c r="R122" s="22">
        <v>5</v>
      </c>
      <c r="S122" s="22">
        <v>4</v>
      </c>
      <c r="T122" s="22">
        <v>6</v>
      </c>
      <c r="U122" s="8">
        <f t="shared" si="146"/>
        <v>5.5</v>
      </c>
      <c r="V122" s="22">
        <v>6</v>
      </c>
      <c r="W122" s="22">
        <v>5</v>
      </c>
      <c r="X122" s="8">
        <f t="shared" si="147"/>
        <v>5.25</v>
      </c>
      <c r="Y122" s="22">
        <v>4</v>
      </c>
      <c r="Z122" s="22">
        <v>5</v>
      </c>
      <c r="AA122" s="22">
        <v>6</v>
      </c>
      <c r="AB122" s="22">
        <v>6</v>
      </c>
      <c r="AC122" s="10">
        <f t="shared" si="148"/>
        <v>5.6785714285714288</v>
      </c>
      <c r="AD122" s="13">
        <f t="shared" si="149"/>
        <v>6</v>
      </c>
      <c r="AE122" s="22">
        <v>6</v>
      </c>
      <c r="AF122" s="13">
        <f t="shared" si="150"/>
        <v>6.25</v>
      </c>
      <c r="AG122" s="22">
        <v>6</v>
      </c>
      <c r="AH122" s="22">
        <v>6</v>
      </c>
      <c r="AI122" s="22">
        <v>7</v>
      </c>
      <c r="AJ122" s="22">
        <v>6</v>
      </c>
      <c r="AK122" s="13">
        <f t="shared" si="151"/>
        <v>5.5</v>
      </c>
      <c r="AL122" s="22">
        <v>6</v>
      </c>
      <c r="AM122" s="22">
        <v>5</v>
      </c>
      <c r="AN122" s="13">
        <f t="shared" si="152"/>
        <v>5.5</v>
      </c>
      <c r="AO122" s="22">
        <v>5</v>
      </c>
      <c r="AP122" s="22">
        <v>6</v>
      </c>
      <c r="AQ122" s="13">
        <f t="shared" si="153"/>
        <v>6</v>
      </c>
      <c r="AR122" s="22">
        <v>6</v>
      </c>
      <c r="AS122" s="22">
        <v>6</v>
      </c>
      <c r="AT122" s="13">
        <f t="shared" si="154"/>
        <v>5</v>
      </c>
      <c r="AU122" s="22">
        <v>5</v>
      </c>
      <c r="AV122" s="13">
        <f t="shared" si="155"/>
        <v>5.5</v>
      </c>
      <c r="AW122" s="22">
        <v>5</v>
      </c>
      <c r="AX122" s="22">
        <v>6</v>
      </c>
      <c r="AY122" s="16">
        <f>IF(AZ122="-","?",RANK(AZ122,AZ2:AZ130,0))</f>
        <v>87</v>
      </c>
      <c r="AZ122" s="15">
        <f t="shared" si="156"/>
        <v>4.25</v>
      </c>
      <c r="BA122" s="20">
        <f t="shared" si="157"/>
        <v>3.8541666666666665</v>
      </c>
      <c r="BB122" s="22">
        <v>5</v>
      </c>
      <c r="BC122" s="22">
        <v>5</v>
      </c>
      <c r="BD122" s="22">
        <v>3</v>
      </c>
      <c r="BE122" s="22">
        <v>5</v>
      </c>
      <c r="BF122" s="22">
        <v>1</v>
      </c>
      <c r="BG122" s="25">
        <f t="shared" si="158"/>
        <v>4.125</v>
      </c>
      <c r="BH122" s="18">
        <f t="shared" si="159"/>
        <v>4.916666666666667</v>
      </c>
      <c r="BI122" s="20">
        <f t="shared" si="160"/>
        <v>4.666666666666667</v>
      </c>
      <c r="BJ122" s="22">
        <v>4</v>
      </c>
      <c r="BK122" s="22">
        <v>5</v>
      </c>
      <c r="BL122" s="22">
        <v>5</v>
      </c>
      <c r="BM122" s="20">
        <f t="shared" si="161"/>
        <v>4</v>
      </c>
      <c r="BN122" s="22">
        <v>4</v>
      </c>
      <c r="BO122" s="22">
        <v>5</v>
      </c>
      <c r="BP122" s="22">
        <v>3</v>
      </c>
      <c r="BQ122" s="20">
        <f t="shared" si="162"/>
        <v>5</v>
      </c>
      <c r="BR122" s="22">
        <v>7</v>
      </c>
      <c r="BS122" s="22">
        <v>5</v>
      </c>
      <c r="BT122" s="22">
        <v>5</v>
      </c>
      <c r="BU122" s="22">
        <v>4</v>
      </c>
      <c r="BV122" s="22">
        <v>4</v>
      </c>
      <c r="BW122" s="20">
        <f t="shared" si="163"/>
        <v>6</v>
      </c>
      <c r="BX122" s="22">
        <v>5</v>
      </c>
      <c r="BY122" s="22">
        <v>5</v>
      </c>
      <c r="BZ122" s="22">
        <v>8</v>
      </c>
      <c r="CA122" s="22" t="s">
        <v>78</v>
      </c>
      <c r="CB122" s="33" t="s">
        <v>78</v>
      </c>
      <c r="CC122" s="31">
        <v>6.1000000000000005</v>
      </c>
      <c r="CD122" s="31">
        <f t="shared" si="164"/>
        <v>6.1</v>
      </c>
      <c r="CE122" s="4">
        <f t="shared" si="165"/>
        <v>-8.8817841970012523E-16</v>
      </c>
      <c r="CF122" s="6" t="str">
        <f t="shared" si="166"/>
        <v>â</v>
      </c>
      <c r="CG122" s="31">
        <v>5.8214285714285712</v>
      </c>
      <c r="CH122" s="31">
        <f t="shared" si="167"/>
        <v>5.6785714285714288</v>
      </c>
      <c r="CI122" s="10">
        <f t="shared" si="168"/>
        <v>-0.14285714285714235</v>
      </c>
      <c r="CJ122" s="11" t="str">
        <f t="shared" si="169"/>
        <v>â</v>
      </c>
      <c r="CK122" s="22" t="s">
        <v>78</v>
      </c>
      <c r="CL122" s="33" t="s">
        <v>78</v>
      </c>
      <c r="CM122" s="22">
        <v>6</v>
      </c>
      <c r="CN122" s="22">
        <v>6</v>
      </c>
      <c r="CO122" s="22">
        <v>6</v>
      </c>
      <c r="CP122" s="22">
        <v>6</v>
      </c>
      <c r="CQ122" s="22">
        <v>5</v>
      </c>
      <c r="CR122" s="22">
        <v>6</v>
      </c>
      <c r="CS122" s="24">
        <f t="shared" si="170"/>
        <v>8.5</v>
      </c>
      <c r="CT122" s="5">
        <f t="shared" si="171"/>
        <v>0</v>
      </c>
      <c r="CU122" s="4" t="str">
        <f t="shared" si="172"/>
        <v>Dem.</v>
      </c>
      <c r="CV122" s="22" t="s">
        <v>78</v>
      </c>
      <c r="CW122" s="33" t="s">
        <v>78</v>
      </c>
      <c r="CX122" s="1">
        <f t="shared" si="173"/>
        <v>5.89</v>
      </c>
      <c r="CY122" s="34">
        <f t="shared" si="174"/>
        <v>3</v>
      </c>
      <c r="CZ122" s="35" t="str">
        <f t="shared" si="175"/>
        <v>Limited</v>
      </c>
      <c r="DA122" s="4">
        <f t="shared" si="176"/>
        <v>6.1</v>
      </c>
      <c r="DB122" s="34">
        <f t="shared" si="177"/>
        <v>2</v>
      </c>
      <c r="DC122" s="35" t="str">
        <f t="shared" si="178"/>
        <v>Defective democracies</v>
      </c>
      <c r="DD122" s="10">
        <f t="shared" si="179"/>
        <v>5.68</v>
      </c>
      <c r="DE122" s="34">
        <f t="shared" si="180"/>
        <v>3</v>
      </c>
      <c r="DF122" s="35" t="str">
        <f t="shared" si="181"/>
        <v>Functional flaws</v>
      </c>
      <c r="DG122" s="15">
        <f t="shared" si="182"/>
        <v>4.25</v>
      </c>
      <c r="DH122" s="34">
        <f t="shared" si="183"/>
        <v>4</v>
      </c>
      <c r="DI122" s="35" t="str">
        <f t="shared" si="184"/>
        <v>Weak</v>
      </c>
      <c r="DJ122" s="20">
        <f t="shared" si="185"/>
        <v>3.9</v>
      </c>
      <c r="DK122" s="34">
        <f t="shared" si="186"/>
        <v>4</v>
      </c>
      <c r="DL122" s="35" t="str">
        <f t="shared" si="187"/>
        <v>Minor</v>
      </c>
    </row>
    <row r="123" spans="1:116">
      <c r="A123" s="27" t="s">
        <v>222</v>
      </c>
      <c r="B123" s="28">
        <v>4</v>
      </c>
      <c r="C123" s="2">
        <f>IF(D123="-","?",RANK(D123,D2:D130,0))</f>
        <v>53</v>
      </c>
      <c r="D123" s="1">
        <f t="shared" si="141"/>
        <v>5.96</v>
      </c>
      <c r="E123" s="4">
        <f t="shared" si="142"/>
        <v>3.95</v>
      </c>
      <c r="F123" s="8">
        <f t="shared" si="143"/>
        <v>7.75</v>
      </c>
      <c r="G123" s="22">
        <v>9</v>
      </c>
      <c r="H123" s="22">
        <v>7</v>
      </c>
      <c r="I123" s="22">
        <v>6</v>
      </c>
      <c r="J123" s="22">
        <v>9</v>
      </c>
      <c r="K123" s="8">
        <f t="shared" si="144"/>
        <v>2.25</v>
      </c>
      <c r="L123" s="22">
        <v>2</v>
      </c>
      <c r="M123" s="22">
        <v>1</v>
      </c>
      <c r="N123" s="22">
        <v>3</v>
      </c>
      <c r="O123" s="22">
        <v>3</v>
      </c>
      <c r="P123" s="8">
        <f t="shared" si="145"/>
        <v>4.25</v>
      </c>
      <c r="Q123" s="22">
        <v>2</v>
      </c>
      <c r="R123" s="22">
        <v>3</v>
      </c>
      <c r="S123" s="22">
        <v>7</v>
      </c>
      <c r="T123" s="22">
        <v>5</v>
      </c>
      <c r="U123" s="8">
        <f t="shared" si="146"/>
        <v>2.5</v>
      </c>
      <c r="V123" s="22">
        <v>2</v>
      </c>
      <c r="W123" s="22">
        <v>3</v>
      </c>
      <c r="X123" s="8">
        <f t="shared" si="147"/>
        <v>3</v>
      </c>
      <c r="Y123" s="22">
        <v>1</v>
      </c>
      <c r="Z123" s="22">
        <v>2</v>
      </c>
      <c r="AA123" s="22" t="s">
        <v>100</v>
      </c>
      <c r="AB123" s="22">
        <v>6</v>
      </c>
      <c r="AC123" s="10">
        <f t="shared" si="148"/>
        <v>7.9642857142857144</v>
      </c>
      <c r="AD123" s="13">
        <f t="shared" si="149"/>
        <v>8</v>
      </c>
      <c r="AE123" s="22">
        <v>8</v>
      </c>
      <c r="AF123" s="13">
        <f t="shared" si="150"/>
        <v>7.25</v>
      </c>
      <c r="AG123" s="22">
        <v>7</v>
      </c>
      <c r="AH123" s="22">
        <v>6</v>
      </c>
      <c r="AI123" s="22">
        <v>9</v>
      </c>
      <c r="AJ123" s="22">
        <v>7</v>
      </c>
      <c r="AK123" s="13">
        <f t="shared" si="151"/>
        <v>9</v>
      </c>
      <c r="AL123" s="22">
        <v>8</v>
      </c>
      <c r="AM123" s="22">
        <v>10</v>
      </c>
      <c r="AN123" s="13">
        <f t="shared" si="152"/>
        <v>7</v>
      </c>
      <c r="AO123" s="22">
        <v>6</v>
      </c>
      <c r="AP123" s="22">
        <v>8</v>
      </c>
      <c r="AQ123" s="13">
        <f t="shared" si="153"/>
        <v>8</v>
      </c>
      <c r="AR123" s="22">
        <v>9</v>
      </c>
      <c r="AS123" s="22">
        <v>7</v>
      </c>
      <c r="AT123" s="13">
        <f t="shared" si="154"/>
        <v>10</v>
      </c>
      <c r="AU123" s="22">
        <v>10</v>
      </c>
      <c r="AV123" s="13">
        <f t="shared" si="155"/>
        <v>6.5</v>
      </c>
      <c r="AW123" s="22">
        <v>5</v>
      </c>
      <c r="AX123" s="22">
        <v>8</v>
      </c>
      <c r="AY123" s="16">
        <f>IF(AZ123="-","?",RANK(AZ123,AZ2:AZ130,0))</f>
        <v>55</v>
      </c>
      <c r="AZ123" s="15">
        <f t="shared" si="156"/>
        <v>5.25</v>
      </c>
      <c r="BA123" s="20">
        <f t="shared" si="157"/>
        <v>3.8333333333333335</v>
      </c>
      <c r="BB123" s="22">
        <v>3</v>
      </c>
      <c r="BC123" s="22">
        <v>9</v>
      </c>
      <c r="BD123" s="22">
        <v>2</v>
      </c>
      <c r="BE123" s="22">
        <v>1</v>
      </c>
      <c r="BF123" s="22">
        <v>3</v>
      </c>
      <c r="BG123" s="25">
        <f t="shared" si="158"/>
        <v>5</v>
      </c>
      <c r="BH123" s="18">
        <f t="shared" si="159"/>
        <v>6.083333333333333</v>
      </c>
      <c r="BI123" s="20">
        <f t="shared" si="160"/>
        <v>5</v>
      </c>
      <c r="BJ123" s="22">
        <v>5</v>
      </c>
      <c r="BK123" s="22">
        <v>5</v>
      </c>
      <c r="BL123" s="22">
        <v>5</v>
      </c>
      <c r="BM123" s="20">
        <f t="shared" si="161"/>
        <v>7.333333333333333</v>
      </c>
      <c r="BN123" s="22">
        <v>6</v>
      </c>
      <c r="BO123" s="22">
        <v>9</v>
      </c>
      <c r="BP123" s="22">
        <v>7</v>
      </c>
      <c r="BQ123" s="20">
        <f t="shared" si="162"/>
        <v>4</v>
      </c>
      <c r="BR123" s="22">
        <v>7</v>
      </c>
      <c r="BS123" s="22">
        <v>1</v>
      </c>
      <c r="BT123" s="22">
        <v>6</v>
      </c>
      <c r="BU123" s="22">
        <v>2</v>
      </c>
      <c r="BV123" s="22" t="s">
        <v>100</v>
      </c>
      <c r="BW123" s="20">
        <f t="shared" si="163"/>
        <v>8</v>
      </c>
      <c r="BX123" s="22">
        <v>8</v>
      </c>
      <c r="BY123" s="22">
        <v>8</v>
      </c>
      <c r="BZ123" s="22">
        <v>8</v>
      </c>
      <c r="CA123" s="22" t="s">
        <v>78</v>
      </c>
      <c r="CB123" s="33" t="s">
        <v>78</v>
      </c>
      <c r="CC123" s="31">
        <v>4.166666666666667</v>
      </c>
      <c r="CD123" s="31">
        <f t="shared" si="164"/>
        <v>3.95</v>
      </c>
      <c r="CE123" s="4">
        <f t="shared" si="165"/>
        <v>-0.21666666666666679</v>
      </c>
      <c r="CF123" s="6" t="str">
        <f t="shared" si="166"/>
        <v>â</v>
      </c>
      <c r="CG123" s="31">
        <v>7.2857142857142847</v>
      </c>
      <c r="CH123" s="31">
        <f t="shared" si="167"/>
        <v>7.9642857142857144</v>
      </c>
      <c r="CI123" s="10">
        <f t="shared" si="168"/>
        <v>0.67857142857142971</v>
      </c>
      <c r="CJ123" s="11" t="str">
        <f t="shared" si="169"/>
        <v>æ</v>
      </c>
      <c r="CK123" s="22" t="s">
        <v>78</v>
      </c>
      <c r="CL123" s="33" t="s">
        <v>78</v>
      </c>
      <c r="CM123" s="23">
        <v>2</v>
      </c>
      <c r="CN123" s="23">
        <v>1</v>
      </c>
      <c r="CO123" s="22">
        <v>3</v>
      </c>
      <c r="CP123" s="22">
        <v>3</v>
      </c>
      <c r="CQ123" s="23">
        <v>2</v>
      </c>
      <c r="CR123" s="22">
        <v>5</v>
      </c>
      <c r="CS123" s="24">
        <f t="shared" si="170"/>
        <v>9</v>
      </c>
      <c r="CT123" s="5">
        <f t="shared" si="171"/>
        <v>3</v>
      </c>
      <c r="CU123" s="4" t="str">
        <f t="shared" si="172"/>
        <v>Aut.</v>
      </c>
      <c r="CV123" s="22" t="s">
        <v>78</v>
      </c>
      <c r="CW123" s="33" t="s">
        <v>78</v>
      </c>
      <c r="CX123" s="1">
        <f t="shared" si="173"/>
        <v>5.96</v>
      </c>
      <c r="CY123" s="34">
        <f t="shared" si="174"/>
        <v>3</v>
      </c>
      <c r="CZ123" s="35" t="str">
        <f t="shared" si="175"/>
        <v>Limited</v>
      </c>
      <c r="DA123" s="4">
        <f t="shared" si="176"/>
        <v>3.95</v>
      </c>
      <c r="DB123" s="34">
        <f t="shared" si="177"/>
        <v>5</v>
      </c>
      <c r="DC123" s="35" t="str">
        <f t="shared" si="178"/>
        <v>Hard-line autocracies</v>
      </c>
      <c r="DD123" s="10">
        <f t="shared" si="179"/>
        <v>7.96</v>
      </c>
      <c r="DE123" s="34">
        <f t="shared" si="180"/>
        <v>2</v>
      </c>
      <c r="DF123" s="35" t="str">
        <f t="shared" si="181"/>
        <v>Functioning</v>
      </c>
      <c r="DG123" s="15">
        <f t="shared" si="182"/>
        <v>5.25</v>
      </c>
      <c r="DH123" s="34">
        <f t="shared" si="183"/>
        <v>3</v>
      </c>
      <c r="DI123" s="35" t="str">
        <f t="shared" si="184"/>
        <v>Moderate</v>
      </c>
      <c r="DJ123" s="20">
        <f t="shared" si="185"/>
        <v>3.8</v>
      </c>
      <c r="DK123" s="34">
        <f t="shared" si="186"/>
        <v>4</v>
      </c>
      <c r="DL123" s="35" t="str">
        <f t="shared" si="187"/>
        <v>Minor</v>
      </c>
    </row>
    <row r="124" spans="1:116">
      <c r="A124" s="27" t="s">
        <v>223</v>
      </c>
      <c r="B124" s="28">
        <v>2</v>
      </c>
      <c r="C124" s="2">
        <f>IF(D124="-","?",RANK(D124,D2:D130,0))</f>
        <v>4</v>
      </c>
      <c r="D124" s="1">
        <f t="shared" si="141"/>
        <v>9.33</v>
      </c>
      <c r="E124" s="4">
        <f t="shared" si="142"/>
        <v>9.9499999999999993</v>
      </c>
      <c r="F124" s="8">
        <f t="shared" si="143"/>
        <v>10</v>
      </c>
      <c r="G124" s="22">
        <v>10</v>
      </c>
      <c r="H124" s="22">
        <v>10</v>
      </c>
      <c r="I124" s="22">
        <v>10</v>
      </c>
      <c r="J124" s="22">
        <v>10</v>
      </c>
      <c r="K124" s="8">
        <f t="shared" si="144"/>
        <v>10</v>
      </c>
      <c r="L124" s="22">
        <v>10</v>
      </c>
      <c r="M124" s="22">
        <v>10</v>
      </c>
      <c r="N124" s="22">
        <v>10</v>
      </c>
      <c r="O124" s="22">
        <v>10</v>
      </c>
      <c r="P124" s="8">
        <f t="shared" si="145"/>
        <v>10</v>
      </c>
      <c r="Q124" s="22">
        <v>10</v>
      </c>
      <c r="R124" s="22">
        <v>10</v>
      </c>
      <c r="S124" s="22">
        <v>10</v>
      </c>
      <c r="T124" s="22">
        <v>10</v>
      </c>
      <c r="U124" s="8">
        <f t="shared" si="146"/>
        <v>10</v>
      </c>
      <c r="V124" s="22">
        <v>10</v>
      </c>
      <c r="W124" s="22">
        <v>10</v>
      </c>
      <c r="X124" s="8">
        <f t="shared" si="147"/>
        <v>9.75</v>
      </c>
      <c r="Y124" s="22">
        <v>10</v>
      </c>
      <c r="Z124" s="22">
        <v>10</v>
      </c>
      <c r="AA124" s="22">
        <v>10</v>
      </c>
      <c r="AB124" s="22">
        <v>9</v>
      </c>
      <c r="AC124" s="10">
        <f t="shared" si="148"/>
        <v>8.7142857142857135</v>
      </c>
      <c r="AD124" s="13">
        <f t="shared" si="149"/>
        <v>8</v>
      </c>
      <c r="AE124" s="22">
        <v>8</v>
      </c>
      <c r="AF124" s="13">
        <f t="shared" si="150"/>
        <v>8.5</v>
      </c>
      <c r="AG124" s="22">
        <v>8</v>
      </c>
      <c r="AH124" s="22">
        <v>8</v>
      </c>
      <c r="AI124" s="22">
        <v>9</v>
      </c>
      <c r="AJ124" s="22">
        <v>9</v>
      </c>
      <c r="AK124" s="13">
        <f t="shared" si="151"/>
        <v>9.5</v>
      </c>
      <c r="AL124" s="22">
        <v>9</v>
      </c>
      <c r="AM124" s="22">
        <v>10</v>
      </c>
      <c r="AN124" s="13">
        <f t="shared" si="152"/>
        <v>9.5</v>
      </c>
      <c r="AO124" s="22">
        <v>10</v>
      </c>
      <c r="AP124" s="22">
        <v>9</v>
      </c>
      <c r="AQ124" s="13">
        <f t="shared" si="153"/>
        <v>9</v>
      </c>
      <c r="AR124" s="22">
        <v>9</v>
      </c>
      <c r="AS124" s="22">
        <v>9</v>
      </c>
      <c r="AT124" s="13">
        <f t="shared" si="154"/>
        <v>9</v>
      </c>
      <c r="AU124" s="22">
        <v>9</v>
      </c>
      <c r="AV124" s="13">
        <f t="shared" si="155"/>
        <v>7.5</v>
      </c>
      <c r="AW124" s="22">
        <v>8</v>
      </c>
      <c r="AX124" s="22">
        <v>7</v>
      </c>
      <c r="AY124" s="16">
        <f>IF(AZ124="-","?",RANK(AZ124,AZ2:AZ130,0))</f>
        <v>2</v>
      </c>
      <c r="AZ124" s="15">
        <f t="shared" si="156"/>
        <v>7.46</v>
      </c>
      <c r="BA124" s="20">
        <f t="shared" si="157"/>
        <v>1.3333333333333333</v>
      </c>
      <c r="BB124" s="22">
        <v>2</v>
      </c>
      <c r="BC124" s="22">
        <v>2</v>
      </c>
      <c r="BD124" s="22">
        <v>1</v>
      </c>
      <c r="BE124" s="22">
        <v>1</v>
      </c>
      <c r="BF124" s="22">
        <v>1</v>
      </c>
      <c r="BG124" s="25">
        <f t="shared" si="158"/>
        <v>1</v>
      </c>
      <c r="BH124" s="18">
        <f t="shared" si="159"/>
        <v>9.2333333333333343</v>
      </c>
      <c r="BI124" s="20">
        <f t="shared" si="160"/>
        <v>9</v>
      </c>
      <c r="BJ124" s="22">
        <v>9</v>
      </c>
      <c r="BK124" s="22">
        <v>9</v>
      </c>
      <c r="BL124" s="22">
        <v>9</v>
      </c>
      <c r="BM124" s="20">
        <f t="shared" si="161"/>
        <v>8.3333333333333339</v>
      </c>
      <c r="BN124" s="22">
        <v>8</v>
      </c>
      <c r="BO124" s="22">
        <v>8</v>
      </c>
      <c r="BP124" s="22">
        <v>9</v>
      </c>
      <c r="BQ124" s="20">
        <f t="shared" si="162"/>
        <v>9.6</v>
      </c>
      <c r="BR124" s="22">
        <v>10</v>
      </c>
      <c r="BS124" s="22">
        <v>10</v>
      </c>
      <c r="BT124" s="22">
        <v>9</v>
      </c>
      <c r="BU124" s="22">
        <v>10</v>
      </c>
      <c r="BV124" s="22">
        <v>9</v>
      </c>
      <c r="BW124" s="20">
        <f t="shared" si="163"/>
        <v>10</v>
      </c>
      <c r="BX124" s="22">
        <v>10</v>
      </c>
      <c r="BY124" s="22">
        <v>10</v>
      </c>
      <c r="BZ124" s="22">
        <v>10</v>
      </c>
      <c r="CA124" s="22" t="s">
        <v>78</v>
      </c>
      <c r="CB124" s="33" t="s">
        <v>78</v>
      </c>
      <c r="CC124" s="31">
        <v>9.9499999999999993</v>
      </c>
      <c r="CD124" s="31">
        <f t="shared" si="164"/>
        <v>9.9499999999999993</v>
      </c>
      <c r="CE124" s="4">
        <f t="shared" si="165"/>
        <v>0</v>
      </c>
      <c r="CF124" s="6" t="str">
        <f t="shared" si="166"/>
        <v>â</v>
      </c>
      <c r="CG124" s="31">
        <v>8.6428571428571423</v>
      </c>
      <c r="CH124" s="31">
        <f t="shared" si="167"/>
        <v>8.7142857142857135</v>
      </c>
      <c r="CI124" s="10">
        <f t="shared" si="168"/>
        <v>7.1428571428571175E-2</v>
      </c>
      <c r="CJ124" s="11" t="str">
        <f t="shared" si="169"/>
        <v>â</v>
      </c>
      <c r="CK124" s="22" t="s">
        <v>78</v>
      </c>
      <c r="CL124" s="33" t="s">
        <v>78</v>
      </c>
      <c r="CM124" s="22">
        <v>10</v>
      </c>
      <c r="CN124" s="22">
        <v>10</v>
      </c>
      <c r="CO124" s="22">
        <v>10</v>
      </c>
      <c r="CP124" s="22">
        <v>10</v>
      </c>
      <c r="CQ124" s="22">
        <v>10</v>
      </c>
      <c r="CR124" s="22">
        <v>10</v>
      </c>
      <c r="CS124" s="24">
        <f t="shared" si="170"/>
        <v>10</v>
      </c>
      <c r="CT124" s="5">
        <f t="shared" si="171"/>
        <v>0</v>
      </c>
      <c r="CU124" s="4" t="str">
        <f t="shared" si="172"/>
        <v>Dem.</v>
      </c>
      <c r="CV124" s="22" t="s">
        <v>78</v>
      </c>
      <c r="CW124" s="33" t="s">
        <v>78</v>
      </c>
      <c r="CX124" s="1">
        <f t="shared" si="173"/>
        <v>9.33</v>
      </c>
      <c r="CY124" s="34">
        <f t="shared" si="174"/>
        <v>1</v>
      </c>
      <c r="CZ124" s="35" t="str">
        <f t="shared" si="175"/>
        <v>Highly advanced</v>
      </c>
      <c r="DA124" s="4">
        <f t="shared" si="176"/>
        <v>9.9499999999999993</v>
      </c>
      <c r="DB124" s="34">
        <f t="shared" si="177"/>
        <v>1</v>
      </c>
      <c r="DC124" s="35" t="str">
        <f t="shared" si="178"/>
        <v>Democracies in consolidation</v>
      </c>
      <c r="DD124" s="10">
        <f t="shared" si="179"/>
        <v>8.7100000000000009</v>
      </c>
      <c r="DE124" s="34">
        <f t="shared" si="180"/>
        <v>1</v>
      </c>
      <c r="DF124" s="35" t="str">
        <f t="shared" si="181"/>
        <v>Developed</v>
      </c>
      <c r="DG124" s="15">
        <f t="shared" si="182"/>
        <v>7.46</v>
      </c>
      <c r="DH124" s="34">
        <f t="shared" si="183"/>
        <v>1</v>
      </c>
      <c r="DI124" s="35" t="str">
        <f t="shared" si="184"/>
        <v>Very good</v>
      </c>
      <c r="DJ124" s="20">
        <f t="shared" si="185"/>
        <v>1.3</v>
      </c>
      <c r="DK124" s="34">
        <f t="shared" si="186"/>
        <v>5</v>
      </c>
      <c r="DL124" s="35" t="str">
        <f t="shared" si="187"/>
        <v>Negligible</v>
      </c>
    </row>
    <row r="125" spans="1:116">
      <c r="A125" s="27" t="s">
        <v>224</v>
      </c>
      <c r="B125" s="28">
        <v>6</v>
      </c>
      <c r="C125" s="2">
        <f>IF(D125="-","?",RANK(D125,D2:D130,0))</f>
        <v>118</v>
      </c>
      <c r="D125" s="1">
        <f t="shared" si="141"/>
        <v>3.09</v>
      </c>
      <c r="E125" s="4">
        <f t="shared" si="142"/>
        <v>2.85</v>
      </c>
      <c r="F125" s="8">
        <f t="shared" si="143"/>
        <v>7.25</v>
      </c>
      <c r="G125" s="22">
        <v>7</v>
      </c>
      <c r="H125" s="22">
        <v>7</v>
      </c>
      <c r="I125" s="22">
        <v>9</v>
      </c>
      <c r="J125" s="22">
        <v>6</v>
      </c>
      <c r="K125" s="8">
        <f t="shared" si="144"/>
        <v>1.75</v>
      </c>
      <c r="L125" s="22">
        <v>1</v>
      </c>
      <c r="M125" s="22">
        <v>2</v>
      </c>
      <c r="N125" s="22">
        <v>2</v>
      </c>
      <c r="O125" s="22">
        <v>2</v>
      </c>
      <c r="P125" s="8">
        <f t="shared" si="145"/>
        <v>2.25</v>
      </c>
      <c r="Q125" s="22">
        <v>2</v>
      </c>
      <c r="R125" s="22">
        <v>3</v>
      </c>
      <c r="S125" s="22">
        <v>2</v>
      </c>
      <c r="T125" s="22">
        <v>2</v>
      </c>
      <c r="U125" s="8">
        <f t="shared" si="146"/>
        <v>1</v>
      </c>
      <c r="V125" s="22">
        <v>1</v>
      </c>
      <c r="W125" s="22">
        <v>1</v>
      </c>
      <c r="X125" s="8">
        <f t="shared" si="147"/>
        <v>2</v>
      </c>
      <c r="Y125" s="22">
        <v>1</v>
      </c>
      <c r="Z125" s="22">
        <v>2</v>
      </c>
      <c r="AA125" s="22" t="s">
        <v>100</v>
      </c>
      <c r="AB125" s="22">
        <v>3</v>
      </c>
      <c r="AC125" s="10">
        <f t="shared" si="148"/>
        <v>3.3214285714285716</v>
      </c>
      <c r="AD125" s="13">
        <f t="shared" si="149"/>
        <v>3</v>
      </c>
      <c r="AE125" s="22">
        <v>3</v>
      </c>
      <c r="AF125" s="13">
        <f t="shared" si="150"/>
        <v>2.25</v>
      </c>
      <c r="AG125" s="22">
        <v>2</v>
      </c>
      <c r="AH125" s="22">
        <v>3</v>
      </c>
      <c r="AI125" s="22">
        <v>2</v>
      </c>
      <c r="AJ125" s="22">
        <v>2</v>
      </c>
      <c r="AK125" s="13">
        <f t="shared" si="151"/>
        <v>3.5</v>
      </c>
      <c r="AL125" s="22">
        <v>3</v>
      </c>
      <c r="AM125" s="22">
        <v>4</v>
      </c>
      <c r="AN125" s="13">
        <f t="shared" si="152"/>
        <v>3</v>
      </c>
      <c r="AO125" s="22">
        <v>3</v>
      </c>
      <c r="AP125" s="22">
        <v>3</v>
      </c>
      <c r="AQ125" s="13">
        <f t="shared" si="153"/>
        <v>4</v>
      </c>
      <c r="AR125" s="22">
        <v>4</v>
      </c>
      <c r="AS125" s="22">
        <v>4</v>
      </c>
      <c r="AT125" s="13">
        <f t="shared" si="154"/>
        <v>4</v>
      </c>
      <c r="AU125" s="22">
        <v>4</v>
      </c>
      <c r="AV125" s="13">
        <f t="shared" si="155"/>
        <v>3.5</v>
      </c>
      <c r="AW125" s="22">
        <v>3</v>
      </c>
      <c r="AX125" s="22">
        <v>4</v>
      </c>
      <c r="AY125" s="16">
        <f>IF(AZ125="-","?",RANK(AZ125,AZ2:AZ130,0))</f>
        <v>125</v>
      </c>
      <c r="AZ125" s="15">
        <f t="shared" si="156"/>
        <v>1.79</v>
      </c>
      <c r="BA125" s="20">
        <f t="shared" si="157"/>
        <v>6.208333333333333</v>
      </c>
      <c r="BB125" s="22">
        <v>7</v>
      </c>
      <c r="BC125" s="22">
        <v>8</v>
      </c>
      <c r="BD125" s="22">
        <v>5</v>
      </c>
      <c r="BE125" s="22">
        <v>8</v>
      </c>
      <c r="BF125" s="22">
        <v>3</v>
      </c>
      <c r="BG125" s="25">
        <f t="shared" si="158"/>
        <v>6.25</v>
      </c>
      <c r="BH125" s="18">
        <f t="shared" si="159"/>
        <v>1.9500000000000002</v>
      </c>
      <c r="BI125" s="20">
        <f t="shared" si="160"/>
        <v>1.6666666666666667</v>
      </c>
      <c r="BJ125" s="22">
        <v>2</v>
      </c>
      <c r="BK125" s="22">
        <v>2</v>
      </c>
      <c r="BL125" s="22">
        <v>1</v>
      </c>
      <c r="BM125" s="20">
        <f t="shared" si="161"/>
        <v>2</v>
      </c>
      <c r="BN125" s="22">
        <v>2</v>
      </c>
      <c r="BO125" s="22">
        <v>2</v>
      </c>
      <c r="BP125" s="22">
        <v>2</v>
      </c>
      <c r="BQ125" s="20">
        <f t="shared" si="162"/>
        <v>1.8</v>
      </c>
      <c r="BR125" s="22">
        <v>2</v>
      </c>
      <c r="BS125" s="22">
        <v>2</v>
      </c>
      <c r="BT125" s="22">
        <v>3</v>
      </c>
      <c r="BU125" s="22">
        <v>1</v>
      </c>
      <c r="BV125" s="22">
        <v>1</v>
      </c>
      <c r="BW125" s="20">
        <f t="shared" si="163"/>
        <v>2.3333333333333335</v>
      </c>
      <c r="BX125" s="22">
        <v>2</v>
      </c>
      <c r="BY125" s="22">
        <v>2</v>
      </c>
      <c r="BZ125" s="22">
        <v>3</v>
      </c>
      <c r="CA125" s="22" t="s">
        <v>78</v>
      </c>
      <c r="CB125" s="33" t="s">
        <v>78</v>
      </c>
      <c r="CC125" s="31">
        <v>2.85</v>
      </c>
      <c r="CD125" s="31">
        <f t="shared" si="164"/>
        <v>2.85</v>
      </c>
      <c r="CE125" s="4">
        <f t="shared" si="165"/>
        <v>0</v>
      </c>
      <c r="CF125" s="6" t="str">
        <f t="shared" si="166"/>
        <v>â</v>
      </c>
      <c r="CG125" s="31">
        <v>3.1785714285714288</v>
      </c>
      <c r="CH125" s="31">
        <f t="shared" si="167"/>
        <v>3.3214285714285716</v>
      </c>
      <c r="CI125" s="10">
        <f t="shared" si="168"/>
        <v>0.14285714285714279</v>
      </c>
      <c r="CJ125" s="11" t="str">
        <f t="shared" si="169"/>
        <v>â</v>
      </c>
      <c r="CK125" s="22" t="s">
        <v>78</v>
      </c>
      <c r="CL125" s="33" t="s">
        <v>78</v>
      </c>
      <c r="CM125" s="23">
        <v>1</v>
      </c>
      <c r="CN125" s="23">
        <v>2</v>
      </c>
      <c r="CO125" s="23">
        <v>2</v>
      </c>
      <c r="CP125" s="23">
        <v>2</v>
      </c>
      <c r="CQ125" s="23">
        <v>2</v>
      </c>
      <c r="CR125" s="23">
        <v>2</v>
      </c>
      <c r="CS125" s="24">
        <f t="shared" si="170"/>
        <v>6.5</v>
      </c>
      <c r="CT125" s="5">
        <f t="shared" si="171"/>
        <v>6</v>
      </c>
      <c r="CU125" s="4" t="str">
        <f t="shared" si="172"/>
        <v>Aut.</v>
      </c>
      <c r="CV125" s="22" t="s">
        <v>78</v>
      </c>
      <c r="CW125" s="33" t="s">
        <v>78</v>
      </c>
      <c r="CX125" s="1">
        <f t="shared" si="173"/>
        <v>3.09</v>
      </c>
      <c r="CY125" s="34">
        <f t="shared" si="174"/>
        <v>5</v>
      </c>
      <c r="CZ125" s="35" t="str">
        <f t="shared" si="175"/>
        <v>Failed</v>
      </c>
      <c r="DA125" s="4">
        <f t="shared" si="176"/>
        <v>2.85</v>
      </c>
      <c r="DB125" s="34">
        <f t="shared" si="177"/>
        <v>5</v>
      </c>
      <c r="DC125" s="35" t="str">
        <f t="shared" si="178"/>
        <v>Hard-line autocracies</v>
      </c>
      <c r="DD125" s="10">
        <f t="shared" si="179"/>
        <v>3.32</v>
      </c>
      <c r="DE125" s="34">
        <f t="shared" si="180"/>
        <v>4</v>
      </c>
      <c r="DF125" s="35" t="str">
        <f t="shared" si="181"/>
        <v>Poorly functioning</v>
      </c>
      <c r="DG125" s="15">
        <f t="shared" si="182"/>
        <v>1.79</v>
      </c>
      <c r="DH125" s="34">
        <f t="shared" si="183"/>
        <v>5</v>
      </c>
      <c r="DI125" s="35" t="str">
        <f t="shared" si="184"/>
        <v>Failed</v>
      </c>
      <c r="DJ125" s="20">
        <f t="shared" si="185"/>
        <v>6.2</v>
      </c>
      <c r="DK125" s="34">
        <f t="shared" si="186"/>
        <v>3</v>
      </c>
      <c r="DL125" s="35" t="str">
        <f t="shared" si="187"/>
        <v>Moderate</v>
      </c>
    </row>
    <row r="126" spans="1:116">
      <c r="A126" s="27" t="s">
        <v>225</v>
      </c>
      <c r="B126" s="28">
        <v>2</v>
      </c>
      <c r="C126" s="2">
        <f>IF(D126="-","?",RANK(D126,D2:D130,0))</f>
        <v>93</v>
      </c>
      <c r="D126" s="1">
        <f t="shared" si="141"/>
        <v>4.5999999999999996</v>
      </c>
      <c r="E126" s="4">
        <f t="shared" si="142"/>
        <v>4.5166666666666666</v>
      </c>
      <c r="F126" s="8">
        <f t="shared" si="143"/>
        <v>7.75</v>
      </c>
      <c r="G126" s="22">
        <v>6</v>
      </c>
      <c r="H126" s="22">
        <v>9</v>
      </c>
      <c r="I126" s="22">
        <v>10</v>
      </c>
      <c r="J126" s="22">
        <v>6</v>
      </c>
      <c r="K126" s="8">
        <f t="shared" si="144"/>
        <v>4.25</v>
      </c>
      <c r="L126" s="22">
        <v>6</v>
      </c>
      <c r="M126" s="22">
        <v>2</v>
      </c>
      <c r="N126" s="22">
        <v>5</v>
      </c>
      <c r="O126" s="22">
        <v>4</v>
      </c>
      <c r="P126" s="8">
        <f t="shared" si="145"/>
        <v>3.25</v>
      </c>
      <c r="Q126" s="22">
        <v>3</v>
      </c>
      <c r="R126" s="22">
        <v>2</v>
      </c>
      <c r="S126" s="22">
        <v>3</v>
      </c>
      <c r="T126" s="22">
        <v>5</v>
      </c>
      <c r="U126" s="8">
        <f t="shared" si="146"/>
        <v>3</v>
      </c>
      <c r="V126" s="22">
        <v>3</v>
      </c>
      <c r="W126" s="22">
        <v>3</v>
      </c>
      <c r="X126" s="8">
        <f t="shared" si="147"/>
        <v>4.333333333333333</v>
      </c>
      <c r="Y126" s="22">
        <v>4</v>
      </c>
      <c r="Z126" s="22">
        <v>4</v>
      </c>
      <c r="AA126" s="22" t="s">
        <v>100</v>
      </c>
      <c r="AB126" s="22">
        <v>5</v>
      </c>
      <c r="AC126" s="10">
        <f t="shared" si="148"/>
        <v>4.6785714285714288</v>
      </c>
      <c r="AD126" s="13">
        <f t="shared" si="149"/>
        <v>6</v>
      </c>
      <c r="AE126" s="22">
        <v>6</v>
      </c>
      <c r="AF126" s="13">
        <f t="shared" si="150"/>
        <v>3.75</v>
      </c>
      <c r="AG126" s="22">
        <v>3</v>
      </c>
      <c r="AH126" s="22">
        <v>3</v>
      </c>
      <c r="AI126" s="22">
        <v>4</v>
      </c>
      <c r="AJ126" s="22">
        <v>5</v>
      </c>
      <c r="AK126" s="13">
        <f t="shared" si="151"/>
        <v>3.5</v>
      </c>
      <c r="AL126" s="22">
        <v>3</v>
      </c>
      <c r="AM126" s="22">
        <v>4</v>
      </c>
      <c r="AN126" s="13">
        <f t="shared" si="152"/>
        <v>3.5</v>
      </c>
      <c r="AO126" s="22">
        <v>3</v>
      </c>
      <c r="AP126" s="22">
        <v>4</v>
      </c>
      <c r="AQ126" s="13">
        <f t="shared" si="153"/>
        <v>6.5</v>
      </c>
      <c r="AR126" s="22">
        <v>6</v>
      </c>
      <c r="AS126" s="22">
        <v>7</v>
      </c>
      <c r="AT126" s="13">
        <f t="shared" si="154"/>
        <v>5</v>
      </c>
      <c r="AU126" s="22">
        <v>5</v>
      </c>
      <c r="AV126" s="13">
        <f t="shared" si="155"/>
        <v>4.5</v>
      </c>
      <c r="AW126" s="22">
        <v>3</v>
      </c>
      <c r="AX126" s="22">
        <v>6</v>
      </c>
      <c r="AY126" s="16">
        <f>IF(AZ126="-","?",RANK(AZ126,AZ2:AZ130,0))</f>
        <v>121</v>
      </c>
      <c r="AZ126" s="15">
        <f t="shared" si="156"/>
        <v>2.52</v>
      </c>
      <c r="BA126" s="20">
        <f t="shared" si="157"/>
        <v>3.9166666666666665</v>
      </c>
      <c r="BB126" s="22">
        <v>4</v>
      </c>
      <c r="BC126" s="22">
        <v>4</v>
      </c>
      <c r="BD126" s="22">
        <v>5</v>
      </c>
      <c r="BE126" s="22">
        <v>2</v>
      </c>
      <c r="BF126" s="22">
        <v>3</v>
      </c>
      <c r="BG126" s="25">
        <f t="shared" si="158"/>
        <v>5.5</v>
      </c>
      <c r="BH126" s="18">
        <f t="shared" si="159"/>
        <v>2.916666666666667</v>
      </c>
      <c r="BI126" s="20">
        <f t="shared" si="160"/>
        <v>2.3333333333333335</v>
      </c>
      <c r="BJ126" s="22">
        <v>3</v>
      </c>
      <c r="BK126" s="22">
        <v>3</v>
      </c>
      <c r="BL126" s="22">
        <v>1</v>
      </c>
      <c r="BM126" s="20">
        <f t="shared" si="161"/>
        <v>3</v>
      </c>
      <c r="BN126" s="22">
        <v>3</v>
      </c>
      <c r="BO126" s="22">
        <v>4</v>
      </c>
      <c r="BP126" s="22">
        <v>2</v>
      </c>
      <c r="BQ126" s="20">
        <f t="shared" si="162"/>
        <v>3</v>
      </c>
      <c r="BR126" s="22">
        <v>3</v>
      </c>
      <c r="BS126" s="22">
        <v>3</v>
      </c>
      <c r="BT126" s="22">
        <v>3</v>
      </c>
      <c r="BU126" s="22">
        <v>3</v>
      </c>
      <c r="BV126" s="22" t="s">
        <v>100</v>
      </c>
      <c r="BW126" s="20">
        <f t="shared" si="163"/>
        <v>3.3333333333333335</v>
      </c>
      <c r="BX126" s="22">
        <v>3</v>
      </c>
      <c r="BY126" s="22">
        <v>2</v>
      </c>
      <c r="BZ126" s="22">
        <v>5</v>
      </c>
      <c r="CA126" s="22" t="s">
        <v>78</v>
      </c>
      <c r="CB126" s="33" t="s">
        <v>78</v>
      </c>
      <c r="CC126" s="31">
        <v>4.4000000000000004</v>
      </c>
      <c r="CD126" s="31">
        <f t="shared" si="164"/>
        <v>4.5166666666666666</v>
      </c>
      <c r="CE126" s="4">
        <f t="shared" si="165"/>
        <v>0.11666666666666625</v>
      </c>
      <c r="CF126" s="6" t="str">
        <f t="shared" si="166"/>
        <v>â</v>
      </c>
      <c r="CG126" s="31">
        <v>4.5357142857142865</v>
      </c>
      <c r="CH126" s="31">
        <f t="shared" si="167"/>
        <v>4.6785714285714288</v>
      </c>
      <c r="CI126" s="10">
        <f t="shared" si="168"/>
        <v>0.14285714285714235</v>
      </c>
      <c r="CJ126" s="11" t="str">
        <f t="shared" si="169"/>
        <v>â</v>
      </c>
      <c r="CK126" s="22" t="s">
        <v>78</v>
      </c>
      <c r="CL126" s="33" t="s">
        <v>78</v>
      </c>
      <c r="CM126" s="22">
        <v>6</v>
      </c>
      <c r="CN126" s="23">
        <v>2</v>
      </c>
      <c r="CO126" s="22">
        <v>5</v>
      </c>
      <c r="CP126" s="22">
        <v>4</v>
      </c>
      <c r="CQ126" s="22">
        <v>3</v>
      </c>
      <c r="CR126" s="22">
        <v>5</v>
      </c>
      <c r="CS126" s="24">
        <f t="shared" si="170"/>
        <v>6</v>
      </c>
      <c r="CT126" s="5">
        <f t="shared" si="171"/>
        <v>1</v>
      </c>
      <c r="CU126" s="4" t="str">
        <f t="shared" si="172"/>
        <v>Aut.</v>
      </c>
      <c r="CV126" s="22" t="s">
        <v>78</v>
      </c>
      <c r="CW126" s="33" t="s">
        <v>78</v>
      </c>
      <c r="CX126" s="1">
        <f t="shared" si="173"/>
        <v>4.5999999999999996</v>
      </c>
      <c r="CY126" s="34">
        <f t="shared" si="174"/>
        <v>4</v>
      </c>
      <c r="CZ126" s="35" t="str">
        <f t="shared" si="175"/>
        <v>Very limited</v>
      </c>
      <c r="DA126" s="4">
        <f t="shared" si="176"/>
        <v>4.5199999999999996</v>
      </c>
      <c r="DB126" s="34">
        <f t="shared" si="177"/>
        <v>4</v>
      </c>
      <c r="DC126" s="35" t="str">
        <f t="shared" si="178"/>
        <v>Moderate autocracies</v>
      </c>
      <c r="DD126" s="10">
        <f t="shared" si="179"/>
        <v>4.68</v>
      </c>
      <c r="DE126" s="34">
        <f t="shared" si="180"/>
        <v>4</v>
      </c>
      <c r="DF126" s="35" t="str">
        <f t="shared" si="181"/>
        <v>Poorly functioning</v>
      </c>
      <c r="DG126" s="15">
        <f t="shared" si="182"/>
        <v>2.52</v>
      </c>
      <c r="DH126" s="34">
        <f t="shared" si="183"/>
        <v>5</v>
      </c>
      <c r="DI126" s="35" t="str">
        <f t="shared" si="184"/>
        <v>Failed</v>
      </c>
      <c r="DJ126" s="20">
        <f t="shared" si="185"/>
        <v>3.9</v>
      </c>
      <c r="DK126" s="34">
        <f t="shared" si="186"/>
        <v>4</v>
      </c>
      <c r="DL126" s="35" t="str">
        <f t="shared" si="187"/>
        <v>Minor</v>
      </c>
    </row>
    <row r="127" spans="1:116">
      <c r="A127" s="27" t="s">
        <v>226</v>
      </c>
      <c r="B127" s="28">
        <v>7</v>
      </c>
      <c r="C127" s="2">
        <f>IF(D127="-","?",RANK(D127,D2:D130,0))</f>
        <v>89</v>
      </c>
      <c r="D127" s="1">
        <f t="shared" si="141"/>
        <v>4.6900000000000004</v>
      </c>
      <c r="E127" s="4">
        <f t="shared" si="142"/>
        <v>3.5666666666666664</v>
      </c>
      <c r="F127" s="8">
        <f t="shared" si="143"/>
        <v>9.25</v>
      </c>
      <c r="G127" s="22">
        <v>10</v>
      </c>
      <c r="H127" s="22">
        <v>9</v>
      </c>
      <c r="I127" s="22">
        <v>10</v>
      </c>
      <c r="J127" s="22">
        <v>8</v>
      </c>
      <c r="K127" s="8">
        <f t="shared" si="144"/>
        <v>2.25</v>
      </c>
      <c r="L127" s="22">
        <v>2</v>
      </c>
      <c r="M127" s="22">
        <v>2</v>
      </c>
      <c r="N127" s="22">
        <v>3</v>
      </c>
      <c r="O127" s="22">
        <v>2</v>
      </c>
      <c r="P127" s="8">
        <f t="shared" si="145"/>
        <v>2.5</v>
      </c>
      <c r="Q127" s="22">
        <v>2</v>
      </c>
      <c r="R127" s="22">
        <v>2</v>
      </c>
      <c r="S127" s="22">
        <v>3</v>
      </c>
      <c r="T127" s="22">
        <v>3</v>
      </c>
      <c r="U127" s="8">
        <f t="shared" si="146"/>
        <v>1.5</v>
      </c>
      <c r="V127" s="22">
        <v>1</v>
      </c>
      <c r="W127" s="22">
        <v>2</v>
      </c>
      <c r="X127" s="8">
        <f t="shared" si="147"/>
        <v>2.3333333333333335</v>
      </c>
      <c r="Y127" s="22">
        <v>1</v>
      </c>
      <c r="Z127" s="22">
        <v>3</v>
      </c>
      <c r="AA127" s="22" t="s">
        <v>100</v>
      </c>
      <c r="AB127" s="22">
        <v>3</v>
      </c>
      <c r="AC127" s="10">
        <f t="shared" si="148"/>
        <v>5.8214285714285712</v>
      </c>
      <c r="AD127" s="13">
        <f t="shared" si="149"/>
        <v>5</v>
      </c>
      <c r="AE127" s="22">
        <v>5</v>
      </c>
      <c r="AF127" s="13">
        <f t="shared" si="150"/>
        <v>5.25</v>
      </c>
      <c r="AG127" s="22">
        <v>4</v>
      </c>
      <c r="AH127" s="22">
        <v>6</v>
      </c>
      <c r="AI127" s="22">
        <v>7</v>
      </c>
      <c r="AJ127" s="22">
        <v>4</v>
      </c>
      <c r="AK127" s="13">
        <f t="shared" si="151"/>
        <v>6.5</v>
      </c>
      <c r="AL127" s="22">
        <v>6</v>
      </c>
      <c r="AM127" s="22">
        <v>7</v>
      </c>
      <c r="AN127" s="13">
        <f t="shared" si="152"/>
        <v>4.5</v>
      </c>
      <c r="AO127" s="22">
        <v>4</v>
      </c>
      <c r="AP127" s="22">
        <v>5</v>
      </c>
      <c r="AQ127" s="13">
        <f t="shared" si="153"/>
        <v>6.5</v>
      </c>
      <c r="AR127" s="22">
        <v>6</v>
      </c>
      <c r="AS127" s="22">
        <v>7</v>
      </c>
      <c r="AT127" s="13">
        <f t="shared" si="154"/>
        <v>7</v>
      </c>
      <c r="AU127" s="22">
        <v>7</v>
      </c>
      <c r="AV127" s="13">
        <f t="shared" si="155"/>
        <v>6</v>
      </c>
      <c r="AW127" s="22">
        <v>6</v>
      </c>
      <c r="AX127" s="22">
        <v>6</v>
      </c>
      <c r="AY127" s="16">
        <f>IF(AZ127="-","?",RANK(AZ127,AZ2:AZ130,0))</f>
        <v>61</v>
      </c>
      <c r="AZ127" s="15">
        <f t="shared" si="156"/>
        <v>5.05</v>
      </c>
      <c r="BA127" s="20">
        <f t="shared" si="157"/>
        <v>6.1875</v>
      </c>
      <c r="BB127" s="22">
        <v>5</v>
      </c>
      <c r="BC127" s="22">
        <v>9</v>
      </c>
      <c r="BD127" s="22">
        <v>3</v>
      </c>
      <c r="BE127" s="22">
        <v>8</v>
      </c>
      <c r="BF127" s="22">
        <v>7</v>
      </c>
      <c r="BG127" s="25">
        <f t="shared" si="158"/>
        <v>5.125</v>
      </c>
      <c r="BH127" s="18">
        <f t="shared" si="159"/>
        <v>5.5166666666666666</v>
      </c>
      <c r="BI127" s="20">
        <f t="shared" si="160"/>
        <v>5</v>
      </c>
      <c r="BJ127" s="22">
        <v>5</v>
      </c>
      <c r="BK127" s="22">
        <v>5</v>
      </c>
      <c r="BL127" s="22">
        <v>5</v>
      </c>
      <c r="BM127" s="20">
        <f t="shared" si="161"/>
        <v>5</v>
      </c>
      <c r="BN127" s="22">
        <v>5</v>
      </c>
      <c r="BO127" s="22">
        <v>6</v>
      </c>
      <c r="BP127" s="22">
        <v>4</v>
      </c>
      <c r="BQ127" s="20">
        <f t="shared" si="162"/>
        <v>4.4000000000000004</v>
      </c>
      <c r="BR127" s="22">
        <v>6</v>
      </c>
      <c r="BS127" s="22">
        <v>2</v>
      </c>
      <c r="BT127" s="22">
        <v>7</v>
      </c>
      <c r="BU127" s="22">
        <v>3</v>
      </c>
      <c r="BV127" s="22">
        <v>4</v>
      </c>
      <c r="BW127" s="20">
        <f t="shared" si="163"/>
        <v>7.666666666666667</v>
      </c>
      <c r="BX127" s="22">
        <v>7</v>
      </c>
      <c r="BY127" s="22">
        <v>8</v>
      </c>
      <c r="BZ127" s="22">
        <v>8</v>
      </c>
      <c r="CA127" s="22" t="s">
        <v>78</v>
      </c>
      <c r="CB127" s="33" t="s">
        <v>78</v>
      </c>
      <c r="CC127" s="31">
        <v>3.5</v>
      </c>
      <c r="CD127" s="31">
        <f t="shared" si="164"/>
        <v>3.5666666666666664</v>
      </c>
      <c r="CE127" s="4">
        <f t="shared" si="165"/>
        <v>6.666666666666643E-2</v>
      </c>
      <c r="CF127" s="6" t="str">
        <f t="shared" si="166"/>
        <v>â</v>
      </c>
      <c r="CG127" s="31">
        <v>6.1785714285714279</v>
      </c>
      <c r="CH127" s="31">
        <f t="shared" si="167"/>
        <v>5.8214285714285712</v>
      </c>
      <c r="CI127" s="10">
        <f t="shared" si="168"/>
        <v>-0.35714285714285676</v>
      </c>
      <c r="CJ127" s="11" t="str">
        <f t="shared" si="169"/>
        <v>â</v>
      </c>
      <c r="CK127" s="22" t="s">
        <v>78</v>
      </c>
      <c r="CL127" s="33" t="s">
        <v>78</v>
      </c>
      <c r="CM127" s="23">
        <v>2</v>
      </c>
      <c r="CN127" s="23">
        <v>2</v>
      </c>
      <c r="CO127" s="22">
        <v>3</v>
      </c>
      <c r="CP127" s="23">
        <v>2</v>
      </c>
      <c r="CQ127" s="23">
        <v>2</v>
      </c>
      <c r="CR127" s="22">
        <v>3</v>
      </c>
      <c r="CS127" s="24">
        <f t="shared" si="170"/>
        <v>9</v>
      </c>
      <c r="CT127" s="5">
        <f t="shared" si="171"/>
        <v>4</v>
      </c>
      <c r="CU127" s="4" t="str">
        <f t="shared" si="172"/>
        <v>Aut.</v>
      </c>
      <c r="CV127" s="22" t="s">
        <v>78</v>
      </c>
      <c r="CW127" s="33" t="s">
        <v>78</v>
      </c>
      <c r="CX127" s="1">
        <f t="shared" si="173"/>
        <v>4.6900000000000004</v>
      </c>
      <c r="CY127" s="34">
        <f t="shared" si="174"/>
        <v>4</v>
      </c>
      <c r="CZ127" s="35" t="str">
        <f t="shared" si="175"/>
        <v>Very limited</v>
      </c>
      <c r="DA127" s="4">
        <f t="shared" si="176"/>
        <v>3.57</v>
      </c>
      <c r="DB127" s="34">
        <f t="shared" si="177"/>
        <v>5</v>
      </c>
      <c r="DC127" s="35" t="str">
        <f t="shared" si="178"/>
        <v>Hard-line autocracies</v>
      </c>
      <c r="DD127" s="10">
        <f t="shared" si="179"/>
        <v>5.82</v>
      </c>
      <c r="DE127" s="34">
        <f t="shared" si="180"/>
        <v>3</v>
      </c>
      <c r="DF127" s="35" t="str">
        <f t="shared" si="181"/>
        <v>Functional flaws</v>
      </c>
      <c r="DG127" s="15">
        <f t="shared" si="182"/>
        <v>5.05</v>
      </c>
      <c r="DH127" s="34">
        <f t="shared" si="183"/>
        <v>3</v>
      </c>
      <c r="DI127" s="35" t="str">
        <f t="shared" si="184"/>
        <v>Moderate</v>
      </c>
      <c r="DJ127" s="20">
        <f t="shared" si="185"/>
        <v>6.2</v>
      </c>
      <c r="DK127" s="34">
        <f t="shared" si="186"/>
        <v>3</v>
      </c>
      <c r="DL127" s="35" t="str">
        <f t="shared" si="187"/>
        <v>Moderate</v>
      </c>
    </row>
    <row r="128" spans="1:116">
      <c r="A128" s="27" t="s">
        <v>227</v>
      </c>
      <c r="B128" s="28">
        <v>4</v>
      </c>
      <c r="C128" s="2">
        <f>IF(D128="-","?",RANK(D128,D2:D130,0))</f>
        <v>119</v>
      </c>
      <c r="D128" s="1">
        <f t="shared" si="141"/>
        <v>3.08</v>
      </c>
      <c r="E128" s="4">
        <f t="shared" si="142"/>
        <v>3.2666666666666666</v>
      </c>
      <c r="F128" s="8">
        <f t="shared" si="143"/>
        <v>3.5</v>
      </c>
      <c r="G128" s="22">
        <v>4</v>
      </c>
      <c r="H128" s="22">
        <v>4</v>
      </c>
      <c r="I128" s="22">
        <v>3</v>
      </c>
      <c r="J128" s="22">
        <v>3</v>
      </c>
      <c r="K128" s="8">
        <f t="shared" si="144"/>
        <v>4.25</v>
      </c>
      <c r="L128" s="22">
        <v>4</v>
      </c>
      <c r="M128" s="22">
        <v>2</v>
      </c>
      <c r="N128" s="22">
        <v>7</v>
      </c>
      <c r="O128" s="22">
        <v>4</v>
      </c>
      <c r="P128" s="8">
        <f t="shared" si="145"/>
        <v>3.25</v>
      </c>
      <c r="Q128" s="22">
        <v>3</v>
      </c>
      <c r="R128" s="22">
        <v>4</v>
      </c>
      <c r="S128" s="22">
        <v>3</v>
      </c>
      <c r="T128" s="22">
        <v>3</v>
      </c>
      <c r="U128" s="8">
        <f t="shared" si="146"/>
        <v>2</v>
      </c>
      <c r="V128" s="22">
        <v>2</v>
      </c>
      <c r="W128" s="22">
        <v>2</v>
      </c>
      <c r="X128" s="8">
        <f t="shared" si="147"/>
        <v>3.3333333333333335</v>
      </c>
      <c r="Y128" s="22">
        <v>4</v>
      </c>
      <c r="Z128" s="22">
        <v>4</v>
      </c>
      <c r="AA128" s="22" t="s">
        <v>100</v>
      </c>
      <c r="AB128" s="22">
        <v>2</v>
      </c>
      <c r="AC128" s="10">
        <f t="shared" si="148"/>
        <v>2.8928571428571428</v>
      </c>
      <c r="AD128" s="13">
        <f t="shared" si="149"/>
        <v>1</v>
      </c>
      <c r="AE128" s="22">
        <v>1</v>
      </c>
      <c r="AF128" s="13">
        <f t="shared" si="150"/>
        <v>4.25</v>
      </c>
      <c r="AG128" s="22">
        <v>4</v>
      </c>
      <c r="AH128" s="22">
        <v>3</v>
      </c>
      <c r="AI128" s="22">
        <v>6</v>
      </c>
      <c r="AJ128" s="22">
        <v>4</v>
      </c>
      <c r="AK128" s="13">
        <f t="shared" si="151"/>
        <v>3</v>
      </c>
      <c r="AL128" s="22">
        <v>2</v>
      </c>
      <c r="AM128" s="22">
        <v>4</v>
      </c>
      <c r="AN128" s="13">
        <f t="shared" si="152"/>
        <v>4.5</v>
      </c>
      <c r="AO128" s="22">
        <v>3</v>
      </c>
      <c r="AP128" s="22">
        <v>6</v>
      </c>
      <c r="AQ128" s="13">
        <f t="shared" si="153"/>
        <v>2.5</v>
      </c>
      <c r="AR128" s="22">
        <v>2</v>
      </c>
      <c r="AS128" s="22">
        <v>3</v>
      </c>
      <c r="AT128" s="13">
        <f t="shared" si="154"/>
        <v>2</v>
      </c>
      <c r="AU128" s="22">
        <v>2</v>
      </c>
      <c r="AV128" s="13">
        <f t="shared" si="155"/>
        <v>3</v>
      </c>
      <c r="AW128" s="22">
        <v>3</v>
      </c>
      <c r="AX128" s="22">
        <v>3</v>
      </c>
      <c r="AY128" s="16">
        <f>IF(AZ128="-","?",RANK(AZ128,AZ2:AZ130,0))</f>
        <v>81</v>
      </c>
      <c r="AZ128" s="15">
        <f t="shared" si="156"/>
        <v>4.5199999999999996</v>
      </c>
      <c r="BA128" s="20">
        <f t="shared" si="157"/>
        <v>8.4375</v>
      </c>
      <c r="BB128" s="22">
        <v>9</v>
      </c>
      <c r="BC128" s="22">
        <v>6</v>
      </c>
      <c r="BD128" s="22">
        <v>9</v>
      </c>
      <c r="BE128" s="22">
        <v>9</v>
      </c>
      <c r="BF128" s="22">
        <v>10</v>
      </c>
      <c r="BG128" s="25">
        <f t="shared" si="158"/>
        <v>7.625</v>
      </c>
      <c r="BH128" s="18">
        <f t="shared" si="159"/>
        <v>4.6833333333333336</v>
      </c>
      <c r="BI128" s="20">
        <f t="shared" si="160"/>
        <v>3.6666666666666665</v>
      </c>
      <c r="BJ128" s="22">
        <v>4</v>
      </c>
      <c r="BK128" s="22">
        <v>3</v>
      </c>
      <c r="BL128" s="22">
        <v>4</v>
      </c>
      <c r="BM128" s="20">
        <f t="shared" si="161"/>
        <v>3.3333333333333335</v>
      </c>
      <c r="BN128" s="22">
        <v>3</v>
      </c>
      <c r="BO128" s="22">
        <v>3</v>
      </c>
      <c r="BP128" s="22">
        <v>4</v>
      </c>
      <c r="BQ128" s="20">
        <f t="shared" si="162"/>
        <v>4.4000000000000004</v>
      </c>
      <c r="BR128" s="22">
        <v>5</v>
      </c>
      <c r="BS128" s="22">
        <v>2</v>
      </c>
      <c r="BT128" s="22">
        <v>4</v>
      </c>
      <c r="BU128" s="22">
        <v>5</v>
      </c>
      <c r="BV128" s="22">
        <v>6</v>
      </c>
      <c r="BW128" s="20">
        <f t="shared" si="163"/>
        <v>7.333333333333333</v>
      </c>
      <c r="BX128" s="22">
        <v>6</v>
      </c>
      <c r="BY128" s="22">
        <v>7</v>
      </c>
      <c r="BZ128" s="22">
        <v>9</v>
      </c>
      <c r="CA128" s="22" t="s">
        <v>78</v>
      </c>
      <c r="CB128" s="33" t="s">
        <v>78</v>
      </c>
      <c r="CC128" s="31">
        <v>3.7</v>
      </c>
      <c r="CD128" s="31">
        <f t="shared" si="164"/>
        <v>3.2666666666666666</v>
      </c>
      <c r="CE128" s="4">
        <f t="shared" si="165"/>
        <v>-0.43333333333333357</v>
      </c>
      <c r="CF128" s="6" t="str">
        <f t="shared" si="166"/>
        <v>â</v>
      </c>
      <c r="CG128" s="31">
        <v>4</v>
      </c>
      <c r="CH128" s="31">
        <f t="shared" si="167"/>
        <v>2.8928571428571428</v>
      </c>
      <c r="CI128" s="10">
        <f t="shared" si="168"/>
        <v>-1.1071428571428572</v>
      </c>
      <c r="CJ128" s="11" t="str">
        <f t="shared" si="169"/>
        <v>ä</v>
      </c>
      <c r="CK128" s="22" t="s">
        <v>78</v>
      </c>
      <c r="CL128" s="33" t="s">
        <v>78</v>
      </c>
      <c r="CM128" s="23">
        <v>4</v>
      </c>
      <c r="CN128" s="23">
        <v>2</v>
      </c>
      <c r="CO128" s="22">
        <v>7</v>
      </c>
      <c r="CP128" s="22">
        <v>4</v>
      </c>
      <c r="CQ128" s="22">
        <v>3</v>
      </c>
      <c r="CR128" s="22">
        <v>3</v>
      </c>
      <c r="CS128" s="24">
        <f t="shared" si="170"/>
        <v>3.5</v>
      </c>
      <c r="CT128" s="5">
        <f t="shared" si="171"/>
        <v>2</v>
      </c>
      <c r="CU128" s="4" t="str">
        <f t="shared" si="172"/>
        <v>Aut.</v>
      </c>
      <c r="CV128" s="22" t="s">
        <v>78</v>
      </c>
      <c r="CW128" s="33" t="s">
        <v>78</v>
      </c>
      <c r="CX128" s="1">
        <f t="shared" si="173"/>
        <v>3.08</v>
      </c>
      <c r="CY128" s="34">
        <f t="shared" si="174"/>
        <v>5</v>
      </c>
      <c r="CZ128" s="35" t="str">
        <f t="shared" si="175"/>
        <v>Failed</v>
      </c>
      <c r="DA128" s="4">
        <f t="shared" si="176"/>
        <v>3.27</v>
      </c>
      <c r="DB128" s="34">
        <f t="shared" si="177"/>
        <v>5</v>
      </c>
      <c r="DC128" s="35" t="str">
        <f t="shared" si="178"/>
        <v>Hard-line autocracies</v>
      </c>
      <c r="DD128" s="10">
        <f t="shared" si="179"/>
        <v>2.89</v>
      </c>
      <c r="DE128" s="34">
        <f t="shared" si="180"/>
        <v>5</v>
      </c>
      <c r="DF128" s="35" t="str">
        <f t="shared" si="181"/>
        <v>Rudimentary</v>
      </c>
      <c r="DG128" s="15">
        <f t="shared" si="182"/>
        <v>4.5199999999999996</v>
      </c>
      <c r="DH128" s="34">
        <f t="shared" si="183"/>
        <v>3</v>
      </c>
      <c r="DI128" s="35" t="str">
        <f t="shared" si="184"/>
        <v>Moderate</v>
      </c>
      <c r="DJ128" s="20">
        <f t="shared" si="185"/>
        <v>8.4</v>
      </c>
      <c r="DK128" s="34">
        <f t="shared" si="186"/>
        <v>2</v>
      </c>
      <c r="DL128" s="35" t="str">
        <f t="shared" si="187"/>
        <v>Substantial</v>
      </c>
    </row>
    <row r="129" spans="1:116">
      <c r="A129" s="27" t="s">
        <v>228</v>
      </c>
      <c r="B129" s="28">
        <v>5</v>
      </c>
      <c r="C129" s="2">
        <f>IF(D129="-","?",RANK(D129,D2:D130,0))</f>
        <v>56</v>
      </c>
      <c r="D129" s="1">
        <f t="shared" si="141"/>
        <v>5.9</v>
      </c>
      <c r="E129" s="4">
        <f t="shared" si="142"/>
        <v>6.4</v>
      </c>
      <c r="F129" s="8">
        <f t="shared" si="143"/>
        <v>8.25</v>
      </c>
      <c r="G129" s="22">
        <v>9</v>
      </c>
      <c r="H129" s="22">
        <v>8</v>
      </c>
      <c r="I129" s="22">
        <v>9</v>
      </c>
      <c r="J129" s="22">
        <v>7</v>
      </c>
      <c r="K129" s="8">
        <f t="shared" si="144"/>
        <v>7</v>
      </c>
      <c r="L129" s="22">
        <v>7</v>
      </c>
      <c r="M129" s="22">
        <v>8</v>
      </c>
      <c r="N129" s="22">
        <v>6</v>
      </c>
      <c r="O129" s="22">
        <v>7</v>
      </c>
      <c r="P129" s="8">
        <f t="shared" si="145"/>
        <v>5.5</v>
      </c>
      <c r="Q129" s="22">
        <v>6</v>
      </c>
      <c r="R129" s="22">
        <v>7</v>
      </c>
      <c r="S129" s="22">
        <v>4</v>
      </c>
      <c r="T129" s="22">
        <v>5</v>
      </c>
      <c r="U129" s="8">
        <f t="shared" si="146"/>
        <v>6</v>
      </c>
      <c r="V129" s="22">
        <v>6</v>
      </c>
      <c r="W129" s="22">
        <v>6</v>
      </c>
      <c r="X129" s="8">
        <f t="shared" si="147"/>
        <v>5.25</v>
      </c>
      <c r="Y129" s="22">
        <v>4</v>
      </c>
      <c r="Z129" s="22">
        <v>5</v>
      </c>
      <c r="AA129" s="22">
        <v>6</v>
      </c>
      <c r="AB129" s="22">
        <v>6</v>
      </c>
      <c r="AC129" s="10">
        <f t="shared" si="148"/>
        <v>5.3928571428571432</v>
      </c>
      <c r="AD129" s="13">
        <f t="shared" si="149"/>
        <v>3</v>
      </c>
      <c r="AE129" s="22">
        <v>3</v>
      </c>
      <c r="AF129" s="13">
        <f t="shared" si="150"/>
        <v>6.25</v>
      </c>
      <c r="AG129" s="22">
        <v>5</v>
      </c>
      <c r="AH129" s="22">
        <v>6</v>
      </c>
      <c r="AI129" s="22">
        <v>6</v>
      </c>
      <c r="AJ129" s="22">
        <v>8</v>
      </c>
      <c r="AK129" s="13">
        <f t="shared" si="151"/>
        <v>7.5</v>
      </c>
      <c r="AL129" s="22">
        <v>8</v>
      </c>
      <c r="AM129" s="22">
        <v>7</v>
      </c>
      <c r="AN129" s="13">
        <f t="shared" si="152"/>
        <v>6</v>
      </c>
      <c r="AO129" s="22">
        <v>5</v>
      </c>
      <c r="AP129" s="22">
        <v>7</v>
      </c>
      <c r="AQ129" s="13">
        <f t="shared" si="153"/>
        <v>4.5</v>
      </c>
      <c r="AR129" s="22">
        <v>4</v>
      </c>
      <c r="AS129" s="22">
        <v>5</v>
      </c>
      <c r="AT129" s="13">
        <f t="shared" si="154"/>
        <v>7</v>
      </c>
      <c r="AU129" s="22">
        <v>7</v>
      </c>
      <c r="AV129" s="13">
        <f t="shared" si="155"/>
        <v>3.5</v>
      </c>
      <c r="AW129" s="22">
        <v>3</v>
      </c>
      <c r="AX129" s="22">
        <v>4</v>
      </c>
      <c r="AY129" s="16">
        <f>IF(AZ129="-","?",RANK(AZ129,AZ2:AZ130,0))</f>
        <v>46</v>
      </c>
      <c r="AZ129" s="15">
        <f t="shared" si="156"/>
        <v>5.55</v>
      </c>
      <c r="BA129" s="20">
        <f t="shared" si="157"/>
        <v>6.1875</v>
      </c>
      <c r="BB129" s="22">
        <v>7</v>
      </c>
      <c r="BC129" s="22">
        <v>6</v>
      </c>
      <c r="BD129" s="22">
        <v>4</v>
      </c>
      <c r="BE129" s="22">
        <v>9</v>
      </c>
      <c r="BF129" s="22">
        <v>7</v>
      </c>
      <c r="BG129" s="25">
        <f t="shared" si="158"/>
        <v>4.125</v>
      </c>
      <c r="BH129" s="18">
        <f t="shared" si="159"/>
        <v>6.0625</v>
      </c>
      <c r="BI129" s="20">
        <f t="shared" si="160"/>
        <v>6</v>
      </c>
      <c r="BJ129" s="22">
        <v>6</v>
      </c>
      <c r="BK129" s="22">
        <v>7</v>
      </c>
      <c r="BL129" s="22">
        <v>5</v>
      </c>
      <c r="BM129" s="20">
        <f t="shared" si="161"/>
        <v>4.666666666666667</v>
      </c>
      <c r="BN129" s="22">
        <v>5</v>
      </c>
      <c r="BO129" s="22">
        <v>5</v>
      </c>
      <c r="BP129" s="22">
        <v>4</v>
      </c>
      <c r="BQ129" s="20">
        <f t="shared" si="162"/>
        <v>6.25</v>
      </c>
      <c r="BR129" s="22">
        <v>6</v>
      </c>
      <c r="BS129" s="22">
        <v>6</v>
      </c>
      <c r="BT129" s="22">
        <v>7</v>
      </c>
      <c r="BU129" s="22">
        <v>6</v>
      </c>
      <c r="BV129" s="22" t="s">
        <v>100</v>
      </c>
      <c r="BW129" s="20">
        <f t="shared" si="163"/>
        <v>7.333333333333333</v>
      </c>
      <c r="BX129" s="22">
        <v>7</v>
      </c>
      <c r="BY129" s="22">
        <v>8</v>
      </c>
      <c r="BZ129" s="22">
        <v>7</v>
      </c>
      <c r="CA129" s="22" t="s">
        <v>78</v>
      </c>
      <c r="CB129" s="33" t="s">
        <v>78</v>
      </c>
      <c r="CC129" s="31">
        <v>6.75</v>
      </c>
      <c r="CD129" s="31">
        <f t="shared" si="164"/>
        <v>6.4</v>
      </c>
      <c r="CE129" s="4">
        <f t="shared" si="165"/>
        <v>-0.34999999999999964</v>
      </c>
      <c r="CF129" s="6" t="str">
        <f t="shared" si="166"/>
        <v>â</v>
      </c>
      <c r="CG129" s="31">
        <v>5.1785714285714288</v>
      </c>
      <c r="CH129" s="31">
        <f t="shared" si="167"/>
        <v>5.3928571428571432</v>
      </c>
      <c r="CI129" s="10">
        <f t="shared" si="168"/>
        <v>0.21428571428571441</v>
      </c>
      <c r="CJ129" s="11" t="str">
        <f t="shared" si="169"/>
        <v>â</v>
      </c>
      <c r="CK129" s="22" t="s">
        <v>78</v>
      </c>
      <c r="CL129" s="33" t="s">
        <v>78</v>
      </c>
      <c r="CM129" s="22">
        <v>7</v>
      </c>
      <c r="CN129" s="22">
        <v>8</v>
      </c>
      <c r="CO129" s="22">
        <v>6</v>
      </c>
      <c r="CP129" s="22">
        <v>7</v>
      </c>
      <c r="CQ129" s="22">
        <v>6</v>
      </c>
      <c r="CR129" s="22">
        <v>5</v>
      </c>
      <c r="CS129" s="24">
        <f t="shared" si="170"/>
        <v>8</v>
      </c>
      <c r="CT129" s="5">
        <f t="shared" si="171"/>
        <v>0</v>
      </c>
      <c r="CU129" s="4" t="str">
        <f t="shared" si="172"/>
        <v>Dem.</v>
      </c>
      <c r="CV129" s="22" t="s">
        <v>78</v>
      </c>
      <c r="CW129" s="33" t="s">
        <v>78</v>
      </c>
      <c r="CX129" s="1">
        <f t="shared" si="173"/>
        <v>5.9</v>
      </c>
      <c r="CY129" s="34">
        <f t="shared" si="174"/>
        <v>3</v>
      </c>
      <c r="CZ129" s="35" t="str">
        <f t="shared" si="175"/>
        <v>Limited</v>
      </c>
      <c r="DA129" s="4">
        <f t="shared" si="176"/>
        <v>6.4</v>
      </c>
      <c r="DB129" s="34">
        <f t="shared" si="177"/>
        <v>2</v>
      </c>
      <c r="DC129" s="35" t="str">
        <f t="shared" si="178"/>
        <v>Defective democracies</v>
      </c>
      <c r="DD129" s="10">
        <f t="shared" si="179"/>
        <v>5.39</v>
      </c>
      <c r="DE129" s="34">
        <f t="shared" si="180"/>
        <v>3</v>
      </c>
      <c r="DF129" s="35" t="str">
        <f t="shared" si="181"/>
        <v>Functional flaws</v>
      </c>
      <c r="DG129" s="15">
        <f t="shared" si="182"/>
        <v>5.55</v>
      </c>
      <c r="DH129" s="34">
        <f t="shared" si="183"/>
        <v>3</v>
      </c>
      <c r="DI129" s="35" t="str">
        <f t="shared" si="184"/>
        <v>Moderate</v>
      </c>
      <c r="DJ129" s="20">
        <f t="shared" si="185"/>
        <v>6.2</v>
      </c>
      <c r="DK129" s="34">
        <f t="shared" si="186"/>
        <v>3</v>
      </c>
      <c r="DL129" s="35" t="str">
        <f t="shared" si="187"/>
        <v>Moderate</v>
      </c>
    </row>
    <row r="130" spans="1:116">
      <c r="A130" s="27" t="s">
        <v>229</v>
      </c>
      <c r="B130" s="28">
        <v>5</v>
      </c>
      <c r="C130" s="2">
        <f>IF(D130="-","?",RANK(D130,D2:D130,0))</f>
        <v>108</v>
      </c>
      <c r="D130" s="1">
        <f>IF(ISERROR(ROUND(AVERAGE(E130,AC130),2)),"-",ROUND(AVERAGE(E130,AC130),2))</f>
        <v>3.91</v>
      </c>
      <c r="E130" s="4">
        <f>IF(ISERROR(AVERAGE(F130,K130,P130,U130,X130)),"-",AVERAGE(F130,K130,P130,U130,X130))</f>
        <v>4.3833333333333337</v>
      </c>
      <c r="F130" s="8">
        <f>IF(ISERROR(AVERAGE(G130:J130)),"-",AVERAGE(G130:J130))</f>
        <v>7.25</v>
      </c>
      <c r="G130" s="22">
        <v>8</v>
      </c>
      <c r="H130" s="22">
        <v>7</v>
      </c>
      <c r="I130" s="22">
        <v>9</v>
      </c>
      <c r="J130" s="22">
        <v>5</v>
      </c>
      <c r="K130" s="8">
        <f>IF(ISERROR(AVERAGE(L130:O130)),"-",AVERAGE(L130:O130))</f>
        <v>3.5</v>
      </c>
      <c r="L130" s="22">
        <v>3</v>
      </c>
      <c r="M130" s="22">
        <v>2</v>
      </c>
      <c r="N130" s="22">
        <v>5</v>
      </c>
      <c r="O130" s="22">
        <v>4</v>
      </c>
      <c r="P130" s="8">
        <f>IF(ISERROR(AVERAGE(Q130:T130)),"-",AVERAGE(Q130:T130))</f>
        <v>3.5</v>
      </c>
      <c r="Q130" s="22">
        <v>4</v>
      </c>
      <c r="R130" s="22">
        <v>4</v>
      </c>
      <c r="S130" s="22">
        <v>3</v>
      </c>
      <c r="T130" s="22">
        <v>3</v>
      </c>
      <c r="U130" s="8">
        <f>IF(ISERROR(AVERAGE(V130:W130)),"-",AVERAGE(V130:W130))</f>
        <v>3</v>
      </c>
      <c r="V130" s="22">
        <v>3</v>
      </c>
      <c r="W130" s="22">
        <v>3</v>
      </c>
      <c r="X130" s="8">
        <f>IF(ISERROR(AVERAGE(Y130:AB130)),"-",AVERAGE(Y130:AB130))</f>
        <v>4.666666666666667</v>
      </c>
      <c r="Y130" s="22">
        <v>6</v>
      </c>
      <c r="Z130" s="22">
        <v>4</v>
      </c>
      <c r="AA130" s="22" t="s">
        <v>100</v>
      </c>
      <c r="AB130" s="22">
        <v>4</v>
      </c>
      <c r="AC130" s="10">
        <f>IF(ISERROR(AVERAGE(AD130,AF130,AK130,AN130,AQ130,AT130,AV130)),"-",AVERAGE(AD130,AF130,AK130,AN130,AQ130,AT130,AV130))</f>
        <v>3.4285714285714284</v>
      </c>
      <c r="AD130" s="13">
        <f>IF(ISERROR(AVERAGE(AE130)),"-",AVERAGE(AE130))</f>
        <v>3</v>
      </c>
      <c r="AE130" s="22">
        <v>3</v>
      </c>
      <c r="AF130" s="13">
        <f>IF(ISERROR(AVERAGE(AG130:AJ130)),"-",AVERAGE(AG130:AJ130))</f>
        <v>4</v>
      </c>
      <c r="AG130" s="22">
        <v>3</v>
      </c>
      <c r="AH130" s="22">
        <v>4</v>
      </c>
      <c r="AI130" s="22">
        <v>4</v>
      </c>
      <c r="AJ130" s="22">
        <v>5</v>
      </c>
      <c r="AK130" s="13">
        <f>IF(ISERROR(AVERAGE(AL130:AM130)),"-",AVERAGE(AL130:AM130))</f>
        <v>5</v>
      </c>
      <c r="AL130" s="22">
        <v>6</v>
      </c>
      <c r="AM130" s="22">
        <v>4</v>
      </c>
      <c r="AN130" s="13">
        <f>IF(ISERROR(AVERAGE(AO130:AP130)),"-",AVERAGE(AO130:AP130))</f>
        <v>2.5</v>
      </c>
      <c r="AO130" s="22">
        <v>2</v>
      </c>
      <c r="AP130" s="22">
        <v>3</v>
      </c>
      <c r="AQ130" s="13">
        <f>IF(ISERROR(AVERAGE(AR130:AS130)),"-",AVERAGE(AR130:AS130))</f>
        <v>3</v>
      </c>
      <c r="AR130" s="22">
        <v>3</v>
      </c>
      <c r="AS130" s="22">
        <v>3</v>
      </c>
      <c r="AT130" s="13">
        <f>IF(ISERROR(AVERAGE(AU130)),"-",AVERAGE(AU130))</f>
        <v>3</v>
      </c>
      <c r="AU130" s="22">
        <v>3</v>
      </c>
      <c r="AV130" s="13">
        <f>IF(ISERROR(AVERAGE(AW130:AX130)),"-",AVERAGE(AW130:AX130))</f>
        <v>3.5</v>
      </c>
      <c r="AW130" s="22">
        <v>3</v>
      </c>
      <c r="AX130" s="22">
        <v>4</v>
      </c>
      <c r="AY130" s="16">
        <f>IF(AZ130="-","?",RANK(AZ130,AZ2:AZ130,0))</f>
        <v>116</v>
      </c>
      <c r="AZ130" s="15">
        <f>IF(OR(ISERROR(AVERAGE(BA130)),ISERROR(AVERAGE(BH130))),"-",ROUND(BH130*(1+(BA130-1)*(0.25/9))*10/12.5,2))</f>
        <v>3.22</v>
      </c>
      <c r="BA130" s="20">
        <f>IF(ISERROR(AVERAGE(BB130:BG130)),"-",AVERAGE(BB130:BG130))</f>
        <v>6.770833333333333</v>
      </c>
      <c r="BB130" s="22">
        <v>7</v>
      </c>
      <c r="BC130" s="22">
        <v>6</v>
      </c>
      <c r="BD130" s="22">
        <v>7</v>
      </c>
      <c r="BE130" s="22">
        <v>10</v>
      </c>
      <c r="BF130" s="22">
        <v>5</v>
      </c>
      <c r="BG130" s="25">
        <f t="shared" si="158"/>
        <v>5.625</v>
      </c>
      <c r="BH130" s="18">
        <f>IF(ISERROR(AVERAGE(BI130,BM130,BQ130,BW130)),"-",AVERAGE(BI130,BM130,BQ130,BW130))</f>
        <v>3.4666666666666668</v>
      </c>
      <c r="BI130" s="20">
        <f>IF(ISERROR(AVERAGE(BJ130:BL130)),"-",AVERAGE(BJ130:BL130))</f>
        <v>3.3333333333333335</v>
      </c>
      <c r="BJ130" s="22">
        <v>3</v>
      </c>
      <c r="BK130" s="22">
        <v>3</v>
      </c>
      <c r="BL130" s="22">
        <v>4</v>
      </c>
      <c r="BM130" s="20">
        <f>IF(ISERROR(AVERAGE(BN130:BP130)),"-",AVERAGE(BN130:BP130))</f>
        <v>3.3333333333333335</v>
      </c>
      <c r="BN130" s="22">
        <v>4</v>
      </c>
      <c r="BO130" s="22">
        <v>3</v>
      </c>
      <c r="BP130" s="22">
        <v>3</v>
      </c>
      <c r="BQ130" s="20">
        <f>IF(ISERROR(AVERAGE(BR130:BV130)),"-",AVERAGE(BR130:BV130))</f>
        <v>3.2</v>
      </c>
      <c r="BR130" s="22">
        <v>4</v>
      </c>
      <c r="BS130" s="22">
        <v>4</v>
      </c>
      <c r="BT130" s="22">
        <v>2</v>
      </c>
      <c r="BU130" s="22">
        <v>3</v>
      </c>
      <c r="BV130" s="22">
        <v>3</v>
      </c>
      <c r="BW130" s="20">
        <f>IF(ISERROR(AVERAGE(BX130:BZ130)),"-",AVERAGE(BX130:BZ130))</f>
        <v>4</v>
      </c>
      <c r="BX130" s="22">
        <v>4</v>
      </c>
      <c r="BY130" s="22">
        <v>4</v>
      </c>
      <c r="BZ130" s="22">
        <v>4</v>
      </c>
      <c r="CA130" s="22" t="s">
        <v>78</v>
      </c>
      <c r="CB130" s="33" t="s">
        <v>78</v>
      </c>
      <c r="CC130" s="31">
        <v>4.4000000000000004</v>
      </c>
      <c r="CD130" s="31">
        <f t="shared" si="164"/>
        <v>4.3833333333333337</v>
      </c>
      <c r="CE130" s="4">
        <f>IF(OR(CC130="-",CD130="-"),"-",(SUM(CD130-CC130)))</f>
        <v>-1.6666666666666607E-2</v>
      </c>
      <c r="CF130" s="6" t="str">
        <f>IF(CE130="-","",IF(CE130&gt;=1,"ã",IF(CE130&gt;=0.5,"æ",IF(CE130&gt;=-0.49,"â",IF(CE130&gt;=-0.99,"è","ä")))))</f>
        <v>â</v>
      </c>
      <c r="CG130" s="31">
        <v>2.7857142857142856</v>
      </c>
      <c r="CH130" s="31">
        <f t="shared" si="167"/>
        <v>3.4285714285714284</v>
      </c>
      <c r="CI130" s="10">
        <f>IF(OR(CG130="-",CH130="-"),"-",(SUM(CH130-CG130)))</f>
        <v>0.64285714285714279</v>
      </c>
      <c r="CJ130" s="11" t="str">
        <f>IF(CI130="-","",IF(CI130&gt;=1,"ã",IF(CI130&gt;=0.5,"æ",IF(CI130&gt;=-0.49,"â",IF(CI130&gt;=-0.99,"è","ä")))))</f>
        <v>æ</v>
      </c>
      <c r="CK130" s="22" t="s">
        <v>78</v>
      </c>
      <c r="CL130" s="33" t="s">
        <v>78</v>
      </c>
      <c r="CM130" s="23">
        <v>3</v>
      </c>
      <c r="CN130" s="23">
        <v>2</v>
      </c>
      <c r="CO130" s="22">
        <v>5</v>
      </c>
      <c r="CP130" s="22">
        <v>4</v>
      </c>
      <c r="CQ130" s="22">
        <v>4</v>
      </c>
      <c r="CR130" s="22">
        <v>3</v>
      </c>
      <c r="CS130" s="24">
        <f t="shared" si="170"/>
        <v>6.5</v>
      </c>
      <c r="CT130" s="5">
        <f>IF(CM130="-","-",(IF(CM130&lt;6,1,0)+IF(CN130&lt;3,1,0)+IF(CO130&lt;3,1,0)+IF(CP130&lt;3,1,0)+IF(CQ130&lt;3,1,0)+IF(CR130&lt;3,1,0)+IF(CS130&lt;3,1,0)))</f>
        <v>2</v>
      </c>
      <c r="CU130" s="4" t="str">
        <f>IF(CT130="-","",IF(CT130=0,"Dem.","Aut."))</f>
        <v>Aut.</v>
      </c>
      <c r="CV130" s="22" t="s">
        <v>78</v>
      </c>
      <c r="CW130" s="33" t="s">
        <v>78</v>
      </c>
      <c r="CX130" s="1">
        <f t="shared" si="173"/>
        <v>3.91</v>
      </c>
      <c r="CY130" s="34">
        <f>IF(CX130="-","-",IF(CX130&gt;=8.5,1,IF(CX130&gt;=7,2,IF(CX130&gt;=5.5,3,IF(CX130&gt;=4,4,5)))))</f>
        <v>5</v>
      </c>
      <c r="CZ130" s="35" t="str">
        <f>IF(CY130="-","",IF(CY130=1,"Highly advanced",IF(CY130=2,"Advanced",IF(CY130=3,"Limited",IF(CY130=4,"Very limited","Failed")))))</f>
        <v>Failed</v>
      </c>
      <c r="DA130" s="4">
        <f t="shared" si="176"/>
        <v>4.38</v>
      </c>
      <c r="DB130" s="34">
        <f>IF(OR(DA130="-",CT130="-"),"-",IF(AND(DA130&gt;=8,CT130=0),1,IF(AND(DA130&gt;=6,CT130=0),2,IF(AND(DA130&gt;=1,CT130=0),3,IF(AND(DA130&gt;=4,CT130&gt;0),4,5)))))</f>
        <v>4</v>
      </c>
      <c r="DC130" s="35" t="str">
        <f>IF(DB130="-","",IF(DB130=1,"Democracies in consolidation",IF(DB130=2,"Defective democracies",IF(DB130=3,"Highly defective democracies",IF(DB130=4,"Moderate autocracies","Hard-line autocracies")))))</f>
        <v>Moderate autocracies</v>
      </c>
      <c r="DD130" s="10">
        <f t="shared" si="179"/>
        <v>3.43</v>
      </c>
      <c r="DE130" s="34">
        <f>IF(DD130="-","-",IF(DD130&gt;=8,1,IF(DD130&gt;=7,2,IF(DD130&gt;=5,3,IF(DD130&gt;=3,4,5)))))</f>
        <v>4</v>
      </c>
      <c r="DF130" s="35" t="str">
        <f>IF(DE130="-","",IF(DE130=1,"Developed",IF(DE130=2,"Functioning",IF(DE130=3,"Functional flaws",IF(DE130=4,"Poorly functioning","Rudimentary")))))</f>
        <v>Poorly functioning</v>
      </c>
      <c r="DG130" s="15">
        <f t="shared" si="182"/>
        <v>3.22</v>
      </c>
      <c r="DH130" s="34">
        <f>IF(DG130="-","-",IF(DG130&gt;=7,1,IF(DG130&gt;=5.6,2,IF(DG130&gt;=4.3,3,IF(DG130&gt;=3,4,5)))))</f>
        <v>4</v>
      </c>
      <c r="DI130" s="35" t="str">
        <f>IF(DH130="-","",IF(DH130=1,"Very good",IF(DH130=2,"Good",IF(DH130=3,"Moderate",IF(DH130=4,"Weak","Failed")))))</f>
        <v>Weak</v>
      </c>
      <c r="DJ130" s="20">
        <f t="shared" si="185"/>
        <v>6.8</v>
      </c>
      <c r="DK130" s="34">
        <f>IF(DJ130="-","-",IF(DJ130&gt;=8.5,1,IF(DJ130&gt;=6.5,2,IF(DJ130&gt;=4.5,3,IF(DJ130&gt;=2.5,4,5)))))</f>
        <v>2</v>
      </c>
      <c r="DL130" s="35" t="str">
        <f>IF(DK130="-","",IF(DK130=1,"Massive",IF(DK130=2,"Substantial",IF(DK130=3,"Moderate",IF(DK130=4,"Minor","Negligible")))))</f>
        <v>Substantial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L130"/>
  <sheetViews>
    <sheetView workbookViewId="0" xr3:uid="{958C4451-9541-5A59-BF78-D2F731DF1C81}">
      <pane xSplit="1" ySplit="1" topLeftCell="B2" activePane="bottomRight" state="frozenSplit"/>
      <selection pane="bottomLeft"/>
      <selection pane="topRight"/>
      <selection pane="bottomRight"/>
    </sheetView>
  </sheetViews>
  <sheetFormatPr defaultColWidth="11.42578125" defaultRowHeight="12.75"/>
  <cols>
    <col min="1" max="1" width="25.7109375" style="38" customWidth="1"/>
    <col min="2" max="2" width="2.7109375" style="38" customWidth="1"/>
    <col min="3" max="3" width="4.7109375" style="38" customWidth="1"/>
    <col min="4" max="5" width="7.7109375" style="38" customWidth="1"/>
    <col min="6" max="6" width="5.7109375" style="38" customWidth="1"/>
    <col min="7" max="10" width="3.7109375" style="38" customWidth="1"/>
    <col min="11" max="11" width="5.7109375" style="38" customWidth="1"/>
    <col min="12" max="15" width="3.7109375" style="38" customWidth="1"/>
    <col min="16" max="16" width="5.7109375" style="38" customWidth="1"/>
    <col min="17" max="20" width="3.7109375" style="38" customWidth="1"/>
    <col min="21" max="21" width="5.7109375" style="38" customWidth="1"/>
    <col min="22" max="23" width="3.7109375" style="38" customWidth="1"/>
    <col min="24" max="24" width="5.7109375" style="38" customWidth="1"/>
    <col min="25" max="28" width="3.7109375" style="38" customWidth="1"/>
    <col min="29" max="29" width="7.7109375" style="38" customWidth="1"/>
    <col min="30" max="30" width="5.7109375" style="38" customWidth="1"/>
    <col min="31" max="31" width="3.7109375" style="38" customWidth="1"/>
    <col min="32" max="32" width="5.7109375" style="38" customWidth="1"/>
    <col min="33" max="36" width="3.7109375" style="38" customWidth="1"/>
    <col min="37" max="37" width="5.7109375" style="38" customWidth="1"/>
    <col min="38" max="39" width="3.7109375" style="38" customWidth="1"/>
    <col min="40" max="40" width="5.7109375" style="38" customWidth="1"/>
    <col min="41" max="42" width="3.7109375" style="38" customWidth="1"/>
    <col min="43" max="43" width="5.7109375" style="38" customWidth="1"/>
    <col min="44" max="45" width="3.7109375" style="38" customWidth="1"/>
    <col min="46" max="46" width="5.7109375" style="38" customWidth="1"/>
    <col min="47" max="47" width="3.7109375" style="38" customWidth="1"/>
    <col min="48" max="48" width="5.7109375" style="38" customWidth="1"/>
    <col min="49" max="50" width="3.7109375" style="38" customWidth="1"/>
    <col min="51" max="51" width="4.7109375" style="38" customWidth="1"/>
    <col min="52" max="52" width="7.7109375" style="38" customWidth="1"/>
    <col min="53" max="53" width="5.7109375" style="38" customWidth="1"/>
    <col min="54" max="58" width="3.7109375" style="38" customWidth="1"/>
    <col min="59" max="59" width="4.7109375" style="38" customWidth="1"/>
    <col min="60" max="60" width="7.7109375" style="38" customWidth="1"/>
    <col min="61" max="61" width="5.7109375" style="38" customWidth="1"/>
    <col min="62" max="64" width="3.7109375" style="38" customWidth="1"/>
    <col min="65" max="65" width="5.7109375" style="38" customWidth="1"/>
    <col min="66" max="68" width="3.7109375" style="38" customWidth="1"/>
    <col min="69" max="69" width="5.7109375" style="38" customWidth="1"/>
    <col min="70" max="74" width="3.7109375" style="38" customWidth="1"/>
    <col min="75" max="75" width="5.7109375" style="38" customWidth="1"/>
    <col min="76" max="78" width="3.7109375" style="38" customWidth="1"/>
    <col min="79" max="79" width="10.7109375" style="38" customWidth="1"/>
    <col min="80" max="80" width="7.7109375" style="38" customWidth="1"/>
    <col min="81" max="88" width="5.7109375" style="38" customWidth="1"/>
    <col min="89" max="89" width="10.7109375" style="38" customWidth="1"/>
    <col min="90" max="90" width="7.7109375" style="38" customWidth="1"/>
    <col min="91" max="97" width="3.7109375" style="38" customWidth="1"/>
    <col min="98" max="99" width="5.7109375" style="38" customWidth="1"/>
    <col min="100" max="100" width="10.7109375" style="38" customWidth="1"/>
    <col min="101" max="102" width="7.7109375" style="38" customWidth="1"/>
    <col min="103" max="103" width="5.7109375" style="38" customWidth="1"/>
    <col min="104" max="104" width="15.7109375" style="38" customWidth="1"/>
    <col min="105" max="105" width="7.7109375" style="38" customWidth="1"/>
    <col min="106" max="106" width="5.7109375" style="38" customWidth="1"/>
    <col min="107" max="107" width="15.7109375" style="38" customWidth="1"/>
    <col min="108" max="108" width="7.7109375" style="38" customWidth="1"/>
    <col min="109" max="109" width="5.7109375" style="38" customWidth="1"/>
    <col min="110" max="110" width="15.7109375" style="38" customWidth="1"/>
    <col min="111" max="111" width="7.7109375" style="38" customWidth="1"/>
    <col min="112" max="112" width="5.7109375" style="38" customWidth="1"/>
    <col min="113" max="113" width="15.7109375" style="38" customWidth="1"/>
    <col min="114" max="114" width="7.7109375" style="38" customWidth="1"/>
    <col min="115" max="115" width="5.7109375" style="38" customWidth="1"/>
    <col min="116" max="116" width="15.7109375" style="38" customWidth="1"/>
    <col min="117" max="16384" width="11.42578125" style="38"/>
  </cols>
  <sheetData>
    <row r="1" spans="1:116" ht="200.1" customHeight="1" thickBot="1">
      <c r="A1" s="73" t="s">
        <v>0</v>
      </c>
      <c r="B1" s="72" t="s">
        <v>1</v>
      </c>
      <c r="C1" s="66" t="s">
        <v>2</v>
      </c>
      <c r="D1" s="66" t="s">
        <v>3</v>
      </c>
      <c r="E1" s="65" t="s">
        <v>4</v>
      </c>
      <c r="F1" s="71" t="s">
        <v>5</v>
      </c>
      <c r="G1" s="68" t="s">
        <v>6</v>
      </c>
      <c r="H1" s="68" t="s">
        <v>7</v>
      </c>
      <c r="I1" s="68" t="s">
        <v>8</v>
      </c>
      <c r="J1" s="68" t="s">
        <v>9</v>
      </c>
      <c r="K1" s="71" t="s">
        <v>10</v>
      </c>
      <c r="L1" s="68" t="s">
        <v>11</v>
      </c>
      <c r="M1" s="68" t="s">
        <v>12</v>
      </c>
      <c r="N1" s="68" t="s">
        <v>13</v>
      </c>
      <c r="O1" s="68" t="s">
        <v>14</v>
      </c>
      <c r="P1" s="71" t="s">
        <v>15</v>
      </c>
      <c r="Q1" s="68" t="s">
        <v>16</v>
      </c>
      <c r="R1" s="68" t="s">
        <v>17</v>
      </c>
      <c r="S1" s="68" t="s">
        <v>18</v>
      </c>
      <c r="T1" s="68" t="s">
        <v>19</v>
      </c>
      <c r="U1" s="71" t="s">
        <v>20</v>
      </c>
      <c r="V1" s="68" t="s">
        <v>21</v>
      </c>
      <c r="W1" s="68" t="s">
        <v>22</v>
      </c>
      <c r="X1" s="71" t="s">
        <v>23</v>
      </c>
      <c r="Y1" s="68" t="s">
        <v>24</v>
      </c>
      <c r="Z1" s="68" t="s">
        <v>25</v>
      </c>
      <c r="AA1" s="68" t="s">
        <v>26</v>
      </c>
      <c r="AB1" s="68" t="s">
        <v>27</v>
      </c>
      <c r="AC1" s="64" t="s">
        <v>28</v>
      </c>
      <c r="AD1" s="70" t="s">
        <v>29</v>
      </c>
      <c r="AE1" s="68" t="s">
        <v>30</v>
      </c>
      <c r="AF1" s="70" t="s">
        <v>31</v>
      </c>
      <c r="AG1" s="68" t="s">
        <v>32</v>
      </c>
      <c r="AH1" s="68" t="s">
        <v>33</v>
      </c>
      <c r="AI1" s="68" t="s">
        <v>34</v>
      </c>
      <c r="AJ1" s="68" t="s">
        <v>35</v>
      </c>
      <c r="AK1" s="70" t="s">
        <v>36</v>
      </c>
      <c r="AL1" s="68" t="s">
        <v>37</v>
      </c>
      <c r="AM1" s="68" t="s">
        <v>38</v>
      </c>
      <c r="AN1" s="70" t="s">
        <v>39</v>
      </c>
      <c r="AO1" s="68" t="s">
        <v>40</v>
      </c>
      <c r="AP1" s="68" t="s">
        <v>41</v>
      </c>
      <c r="AQ1" s="70" t="s">
        <v>42</v>
      </c>
      <c r="AR1" s="68" t="s">
        <v>43</v>
      </c>
      <c r="AS1" s="68" t="s">
        <v>44</v>
      </c>
      <c r="AT1" s="70" t="s">
        <v>45</v>
      </c>
      <c r="AU1" s="68" t="s">
        <v>46</v>
      </c>
      <c r="AV1" s="70" t="s">
        <v>47</v>
      </c>
      <c r="AW1" s="68" t="s">
        <v>48</v>
      </c>
      <c r="AX1" s="68" t="s">
        <v>49</v>
      </c>
      <c r="AY1" s="63" t="s">
        <v>50</v>
      </c>
      <c r="AZ1" s="63" t="s">
        <v>51</v>
      </c>
      <c r="BA1" s="62" t="s">
        <v>52</v>
      </c>
      <c r="BB1" s="68" t="s">
        <v>53</v>
      </c>
      <c r="BC1" s="68" t="s">
        <v>54</v>
      </c>
      <c r="BD1" s="68" t="s">
        <v>55</v>
      </c>
      <c r="BE1" s="68" t="s">
        <v>56</v>
      </c>
      <c r="BF1" s="68" t="s">
        <v>57</v>
      </c>
      <c r="BG1" s="68" t="s">
        <v>58</v>
      </c>
      <c r="BH1" s="69" t="s">
        <v>59</v>
      </c>
      <c r="BI1" s="62" t="s">
        <v>60</v>
      </c>
      <c r="BJ1" s="68" t="s">
        <v>61</v>
      </c>
      <c r="BK1" s="68" t="s">
        <v>62</v>
      </c>
      <c r="BL1" s="68" t="s">
        <v>63</v>
      </c>
      <c r="BM1" s="62" t="s">
        <v>64</v>
      </c>
      <c r="BN1" s="68" t="s">
        <v>65</v>
      </c>
      <c r="BO1" s="68" t="s">
        <v>66</v>
      </c>
      <c r="BP1" s="68" t="s">
        <v>67</v>
      </c>
      <c r="BQ1" s="62" t="s">
        <v>68</v>
      </c>
      <c r="BR1" s="68" t="s">
        <v>69</v>
      </c>
      <c r="BS1" s="68" t="s">
        <v>70</v>
      </c>
      <c r="BT1" s="68" t="s">
        <v>71</v>
      </c>
      <c r="BU1" s="68" t="s">
        <v>72</v>
      </c>
      <c r="BV1" s="68" t="s">
        <v>73</v>
      </c>
      <c r="BW1" s="62" t="s">
        <v>74</v>
      </c>
      <c r="BX1" s="68" t="s">
        <v>75</v>
      </c>
      <c r="BY1" s="68" t="s">
        <v>76</v>
      </c>
      <c r="BZ1" s="68" t="s">
        <v>77</v>
      </c>
      <c r="CA1" s="68" t="s">
        <v>78</v>
      </c>
      <c r="CB1" s="67" t="s">
        <v>79</v>
      </c>
      <c r="CC1" s="68" t="s">
        <v>230</v>
      </c>
      <c r="CD1" s="68" t="s">
        <v>80</v>
      </c>
      <c r="CE1" s="65" t="s">
        <v>82</v>
      </c>
      <c r="CF1" s="65" t="s">
        <v>78</v>
      </c>
      <c r="CG1" s="68" t="s">
        <v>231</v>
      </c>
      <c r="CH1" s="68" t="s">
        <v>232</v>
      </c>
      <c r="CI1" s="64" t="s">
        <v>85</v>
      </c>
      <c r="CJ1" s="64" t="s">
        <v>78</v>
      </c>
      <c r="CK1" s="68" t="s">
        <v>78</v>
      </c>
      <c r="CL1" s="67" t="s">
        <v>86</v>
      </c>
      <c r="CM1" s="68" t="s">
        <v>87</v>
      </c>
      <c r="CN1" s="68" t="s">
        <v>88</v>
      </c>
      <c r="CO1" s="68" t="s">
        <v>89</v>
      </c>
      <c r="CP1" s="68" t="s">
        <v>90</v>
      </c>
      <c r="CQ1" s="68" t="s">
        <v>91</v>
      </c>
      <c r="CR1" s="68" t="s">
        <v>92</v>
      </c>
      <c r="CS1" s="68" t="s">
        <v>93</v>
      </c>
      <c r="CT1" s="65" t="s">
        <v>94</v>
      </c>
      <c r="CU1" s="65" t="s">
        <v>95</v>
      </c>
      <c r="CV1" s="68" t="s">
        <v>78</v>
      </c>
      <c r="CW1" s="67" t="s">
        <v>96</v>
      </c>
      <c r="CX1" s="66" t="s">
        <v>3</v>
      </c>
      <c r="CY1" s="66" t="s">
        <v>97</v>
      </c>
      <c r="CZ1" s="66" t="s">
        <v>98</v>
      </c>
      <c r="DA1" s="65" t="s">
        <v>4</v>
      </c>
      <c r="DB1" s="65" t="s">
        <v>97</v>
      </c>
      <c r="DC1" s="65" t="s">
        <v>98</v>
      </c>
      <c r="DD1" s="64" t="s">
        <v>28</v>
      </c>
      <c r="DE1" s="64" t="s">
        <v>97</v>
      </c>
      <c r="DF1" s="64" t="s">
        <v>98</v>
      </c>
      <c r="DG1" s="63" t="s">
        <v>51</v>
      </c>
      <c r="DH1" s="63" t="s">
        <v>97</v>
      </c>
      <c r="DI1" s="63" t="s">
        <v>98</v>
      </c>
      <c r="DJ1" s="62" t="s">
        <v>52</v>
      </c>
      <c r="DK1" s="62" t="s">
        <v>97</v>
      </c>
      <c r="DL1" s="62" t="s">
        <v>98</v>
      </c>
    </row>
    <row r="2" spans="1:116">
      <c r="A2" s="61" t="s">
        <v>99</v>
      </c>
      <c r="B2" s="60">
        <v>7</v>
      </c>
      <c r="C2" s="59">
        <f>IF(D2="-","?",RANK(D2,D2:D130,0))</f>
        <v>124</v>
      </c>
      <c r="D2" s="45">
        <f t="shared" ref="D2:D33" si="0">IF(ISERROR(ROUND(AVERAGE(E2,AC2),2)),"-",ROUND(AVERAGE(E2,AC2),2))</f>
        <v>2.82</v>
      </c>
      <c r="E2" s="44">
        <f t="shared" ref="E2:E33" si="1">IF(ISERROR(AVERAGE(F2,K2,P2,U2,X2)),"-",AVERAGE(F2,K2,P2,U2,X2))</f>
        <v>2.75</v>
      </c>
      <c r="F2" s="58">
        <f t="shared" ref="F2:F33" si="2">IF(ISERROR(AVERAGE(G2:J2)),"-",AVERAGE(G2:J2))</f>
        <v>3.25</v>
      </c>
      <c r="G2" s="47">
        <v>2</v>
      </c>
      <c r="H2" s="47">
        <v>6</v>
      </c>
      <c r="I2" s="47">
        <v>3</v>
      </c>
      <c r="J2" s="47">
        <v>2</v>
      </c>
      <c r="K2" s="58">
        <f t="shared" ref="K2:K33" si="3">IF(ISERROR(AVERAGE(L2:O2)),"-",AVERAGE(L2:O2))</f>
        <v>3.25</v>
      </c>
      <c r="L2" s="47">
        <v>3</v>
      </c>
      <c r="M2" s="47">
        <v>2</v>
      </c>
      <c r="N2" s="47">
        <v>4</v>
      </c>
      <c r="O2" s="47">
        <v>4</v>
      </c>
      <c r="P2" s="58">
        <f t="shared" ref="P2:P33" si="4">IF(ISERROR(AVERAGE(Q2:T2)),"-",AVERAGE(Q2:T2))</f>
        <v>2.25</v>
      </c>
      <c r="Q2" s="47">
        <v>3</v>
      </c>
      <c r="R2" s="47">
        <v>2</v>
      </c>
      <c r="S2" s="47">
        <v>2</v>
      </c>
      <c r="T2" s="47">
        <v>2</v>
      </c>
      <c r="U2" s="58">
        <f t="shared" ref="U2:U33" si="5">IF(ISERROR(AVERAGE(V2:W2)),"-",AVERAGE(V2:W2))</f>
        <v>3</v>
      </c>
      <c r="V2" s="47">
        <v>3</v>
      </c>
      <c r="W2" s="47">
        <v>3</v>
      </c>
      <c r="X2" s="58">
        <f t="shared" ref="X2:X33" si="6">IF(ISERROR(AVERAGE(Y2:AB2)),"-",AVERAGE(Y2:AB2))</f>
        <v>2</v>
      </c>
      <c r="Y2" s="47">
        <v>2</v>
      </c>
      <c r="Z2" s="47">
        <v>2</v>
      </c>
      <c r="AA2" s="47" t="s">
        <v>100</v>
      </c>
      <c r="AB2" s="47">
        <v>2</v>
      </c>
      <c r="AC2" s="43">
        <f t="shared" ref="AC2:AC33" si="7">IF(ISERROR(AVERAGE(AD2,AF2,AK2,AN2,AQ2,AT2,AV2)),"-",AVERAGE(AD2,AF2,AK2,AN2,AQ2,AT2,AV2))</f>
        <v>2.8928571428571428</v>
      </c>
      <c r="AD2" s="57">
        <f t="shared" ref="AD2:AD33" si="8">IF(ISERROR(AVERAGE(AE2)),"-",AVERAGE(AE2))</f>
        <v>1</v>
      </c>
      <c r="AE2" s="47">
        <v>1</v>
      </c>
      <c r="AF2" s="57">
        <f t="shared" ref="AF2:AF33" si="9">IF(ISERROR(AVERAGE(AG2:AJ2)),"-",AVERAGE(AG2:AJ2))</f>
        <v>2.75</v>
      </c>
      <c r="AG2" s="47">
        <v>3</v>
      </c>
      <c r="AH2" s="47">
        <v>2</v>
      </c>
      <c r="AI2" s="47">
        <v>3</v>
      </c>
      <c r="AJ2" s="47">
        <v>3</v>
      </c>
      <c r="AK2" s="57">
        <f t="shared" ref="AK2:AK33" si="10">IF(ISERROR(AVERAGE(AL2:AM2)),"-",AVERAGE(AL2:AM2))</f>
        <v>5</v>
      </c>
      <c r="AL2" s="47">
        <v>6</v>
      </c>
      <c r="AM2" s="47">
        <v>4</v>
      </c>
      <c r="AN2" s="57">
        <f t="shared" ref="AN2:AN33" si="11">IF(ISERROR(AVERAGE(AO2:AP2)),"-",AVERAGE(AO2:AP2))</f>
        <v>3.5</v>
      </c>
      <c r="AO2" s="47">
        <v>2</v>
      </c>
      <c r="AP2" s="47">
        <v>5</v>
      </c>
      <c r="AQ2" s="57">
        <f t="shared" ref="AQ2:AQ33" si="12">IF(ISERROR(AVERAGE(AR2:AS2)),"-",AVERAGE(AR2:AS2))</f>
        <v>1.5</v>
      </c>
      <c r="AR2" s="47">
        <v>1</v>
      </c>
      <c r="AS2" s="47">
        <v>2</v>
      </c>
      <c r="AT2" s="57">
        <f t="shared" ref="AT2:AT33" si="13">IF(ISERROR(AVERAGE(AU2)),"-",AVERAGE(AU2))</f>
        <v>5</v>
      </c>
      <c r="AU2" s="47">
        <v>5</v>
      </c>
      <c r="AV2" s="57">
        <f t="shared" ref="AV2:AV33" si="14">IF(ISERROR(AVERAGE(AW2:AX2)),"-",AVERAGE(AW2:AX2))</f>
        <v>1.5</v>
      </c>
      <c r="AW2" s="47">
        <v>2</v>
      </c>
      <c r="AX2" s="47">
        <v>1</v>
      </c>
      <c r="AY2" s="56">
        <f>IF(AZ2="-","?",RANK(AZ2,AZ2:AZ130,0))</f>
        <v>108</v>
      </c>
      <c r="AZ2" s="42">
        <f t="shared" ref="AZ2:AZ33" si="15">IF(OR(ISERROR(AVERAGE(BA2)),ISERROR(AVERAGE(BH2))),"-",ROUND(BH2*(1+(BA2-1)*(0.25/9))*10/12.5,2))</f>
        <v>3.37</v>
      </c>
      <c r="BA2" s="41">
        <f t="shared" ref="BA2:BA33" si="16">IF(ISERROR(AVERAGE(BB2:BG2)),"-",AVERAGE(BB2:BG2))</f>
        <v>9.5416666666666661</v>
      </c>
      <c r="BB2" s="47">
        <v>10</v>
      </c>
      <c r="BC2" s="47">
        <v>10</v>
      </c>
      <c r="BD2" s="47">
        <v>10</v>
      </c>
      <c r="BE2" s="47">
        <v>9</v>
      </c>
      <c r="BF2" s="47">
        <v>10</v>
      </c>
      <c r="BG2" s="55">
        <f t="shared" ref="BG2:BG33" si="17">IF(OR(F2="-",P2="-"),"-",11-(F2+P2)/2)</f>
        <v>8.25</v>
      </c>
      <c r="BH2" s="54">
        <f t="shared" ref="BH2:BH33" si="18">IF(ISERROR(AVERAGE(BI2,BM2,BQ2,BW2)),"-",AVERAGE(BI2,BM2,BQ2,BW2))</f>
        <v>3.4</v>
      </c>
      <c r="BI2" s="41">
        <f t="shared" ref="BI2:BI33" si="19">IF(ISERROR(AVERAGE(BJ2:BL2)),"-",AVERAGE(BJ2:BL2))</f>
        <v>3</v>
      </c>
      <c r="BJ2" s="47">
        <v>3</v>
      </c>
      <c r="BK2" s="47">
        <v>3</v>
      </c>
      <c r="BL2" s="47">
        <v>3</v>
      </c>
      <c r="BM2" s="41">
        <f t="shared" ref="BM2:BM33" si="20">IF(ISERROR(AVERAGE(BN2:BP2)),"-",AVERAGE(BN2:BP2))</f>
        <v>2</v>
      </c>
      <c r="BN2" s="47">
        <v>2</v>
      </c>
      <c r="BO2" s="47">
        <v>3</v>
      </c>
      <c r="BP2" s="47">
        <v>1</v>
      </c>
      <c r="BQ2" s="41">
        <f t="shared" ref="BQ2:BQ33" si="21">IF(ISERROR(AVERAGE(BR2:BV2)),"-",AVERAGE(BR2:BV2))</f>
        <v>3.6</v>
      </c>
      <c r="BR2" s="47">
        <v>3</v>
      </c>
      <c r="BS2" s="47">
        <v>3</v>
      </c>
      <c r="BT2" s="47">
        <v>4</v>
      </c>
      <c r="BU2" s="47">
        <v>3</v>
      </c>
      <c r="BV2" s="47">
        <v>5</v>
      </c>
      <c r="BW2" s="41">
        <f t="shared" ref="BW2:BW33" si="22">IF(ISERROR(AVERAGE(BX2:BZ2)),"-",AVERAGE(BX2:BZ2))</f>
        <v>5</v>
      </c>
      <c r="BX2" s="47">
        <v>6</v>
      </c>
      <c r="BY2" s="47">
        <v>3</v>
      </c>
      <c r="BZ2" s="47">
        <v>6</v>
      </c>
      <c r="CA2" s="47" t="s">
        <v>78</v>
      </c>
      <c r="CB2" s="46" t="s">
        <v>78</v>
      </c>
      <c r="CC2" s="52">
        <v>2.8</v>
      </c>
      <c r="CD2" s="52">
        <f t="shared" ref="CD2:CD33" si="23">IF(ISERROR(AVERAGE(F2,K2,P2,U2,X2)),"-",AVERAGE(F2,K2,P2,U2,X2))</f>
        <v>2.75</v>
      </c>
      <c r="CE2" s="44">
        <f t="shared" ref="CE2:CE33" si="24">IF(OR(CC2="-",CD2="-"),"-",(SUM(CD2-CC2)))</f>
        <v>-4.9999999999999822E-2</v>
      </c>
      <c r="CF2" s="53" t="str">
        <f t="shared" ref="CF2:CF33" si="25">IF(CE2="-","",IF(CE2&gt;=1,"ã",IF(CE2&gt;=0.5,"æ",IF(CE2&gt;=-0.49,"â",IF(CE2&gt;=-0.99,"è","ä")))))</f>
        <v>â</v>
      </c>
      <c r="CG2" s="52">
        <v>2.8214285714285716</v>
      </c>
      <c r="CH2" s="52">
        <f t="shared" ref="CH2:CH33" si="26">IF(ISERROR(AVERAGE(AD2,AF2,AK2,AN2,AQ2,AT2,AV2)),"-",AVERAGE(AD2,AF2,AK2,AN2,AQ2,AT2,AV2))</f>
        <v>2.8928571428571428</v>
      </c>
      <c r="CI2" s="43">
        <f t="shared" ref="CI2:CI33" si="27">IF(OR(CG2="-",CH2="-"),"-",(SUM(CH2-CG2)))</f>
        <v>7.1428571428571175E-2</v>
      </c>
      <c r="CJ2" s="51" t="str">
        <f t="shared" ref="CJ2:CJ33" si="28">IF(CI2="-","",IF(CI2&gt;=1,"ã",IF(CI2&gt;=0.5,"æ",IF(CI2&gt;=-0.49,"â",IF(CI2&gt;=-0.99,"è","ä")))))</f>
        <v>â</v>
      </c>
      <c r="CK2" s="47" t="s">
        <v>78</v>
      </c>
      <c r="CL2" s="46" t="s">
        <v>78</v>
      </c>
      <c r="CM2" s="50">
        <v>3</v>
      </c>
      <c r="CN2" s="50">
        <v>2</v>
      </c>
      <c r="CO2" s="47">
        <v>4</v>
      </c>
      <c r="CP2" s="47">
        <v>4</v>
      </c>
      <c r="CQ2" s="47">
        <v>3</v>
      </c>
      <c r="CR2" s="50">
        <v>2</v>
      </c>
      <c r="CS2" s="50">
        <f t="shared" ref="CS2:CS33" si="29">IF(OR(G2="-",J2="-",G2="",J2=""),"-",(G2+J2)/2)</f>
        <v>2</v>
      </c>
      <c r="CT2" s="48">
        <f t="shared" ref="CT2:CT33" si="30">IF(CM2="-","-",(IF(CM2&lt;6,1,0)+IF(CN2&lt;3,1,0)+IF(CO2&lt;3,1,0)+IF(CP2&lt;3,1,0)+IF(CQ2&lt;3,1,0)+IF(CR2&lt;3,1,0)+IF(CS2&lt;3,1,0)))</f>
        <v>4</v>
      </c>
      <c r="CU2" s="44" t="str">
        <f t="shared" ref="CU2:CU33" si="31">IF(CT2="-","",IF(CT2=0,"Dem.","Aut."))</f>
        <v>Aut.</v>
      </c>
      <c r="CV2" s="47" t="s">
        <v>78</v>
      </c>
      <c r="CW2" s="46" t="s">
        <v>78</v>
      </c>
      <c r="CX2" s="45">
        <f t="shared" ref="CX2:CX33" si="32">IF(ISERROR(ROUND(AVERAGE(E2,AC2),2)),"-",ROUND(AVERAGE(E2,AC2),2))</f>
        <v>2.82</v>
      </c>
      <c r="CY2" s="40">
        <f t="shared" ref="CY2:CY33" si="33">IF(CX2="-","-",IF(CX2&gt;=8.5,1,IF(CX2&gt;=7,2,IF(CX2&gt;=5.5,3,IF(CX2&gt;=4,4,5)))))</f>
        <v>5</v>
      </c>
      <c r="CZ2" s="39" t="str">
        <f t="shared" ref="CZ2:CZ33" si="34">IF(CY2="-","",IF(CY2=1,"Highly advanced",IF(CY2=2,"Advanced",IF(CY2=3,"Limited",IF(CY2=4,"Very limited","Failed")))))</f>
        <v>Failed</v>
      </c>
      <c r="DA2" s="44">
        <f t="shared" ref="DA2:DA33" si="35">IF(ISERROR(ROUND(AVERAGE(F2,K2,P2,U2,X2),2)),"-",ROUND(AVERAGE(F2,K2,P2,U2,X2),2))</f>
        <v>2.75</v>
      </c>
      <c r="DB2" s="40">
        <f t="shared" ref="DB2:DB33" si="36">IF(OR(DA2="-",CT2="-"),"-",IF(AND(DA2&gt;=8,CT2=0),1,IF(AND(DA2&gt;=6,CT2=0),2,IF(AND(DA2&gt;=1,CT2=0),3,IF(AND(DA2&gt;=4,CT2&gt;0),4,5)))))</f>
        <v>5</v>
      </c>
      <c r="DC2" s="39" t="str">
        <f t="shared" ref="DC2:DC33" si="37">IF(DB2="-","",IF(DB2=1,"Democracies in consolidation",IF(DB2=2,"Defective democracies",IF(DB2=3,"Highly defective democracies",IF(DB2=4,"Moderate autocracies","Hard-line autocracies")))))</f>
        <v>Hard-line autocracies</v>
      </c>
      <c r="DD2" s="43">
        <f t="shared" ref="DD2:DD33" si="38">IF(ISERROR(ROUND(AVERAGE(AD2,AF2,AK2,AN2,AQ2,AT2,AV2),2)),"-",ROUND(AVERAGE(AD2,AF2,AK2,AN2,AQ2,AT2,AV2),2))</f>
        <v>2.89</v>
      </c>
      <c r="DE2" s="40">
        <f t="shared" ref="DE2:DE33" si="39">IF(DD2="-","-",IF(DD2&gt;=8,1,IF(DD2&gt;=7,2,IF(DD2&gt;=5,3,IF(DD2&gt;=3,4,5)))))</f>
        <v>5</v>
      </c>
      <c r="DF2" s="39" t="str">
        <f t="shared" ref="DF2:DF33" si="40">IF(DE2="-","",IF(DE2=1,"Developed",IF(DE2=2,"Functioning",IF(DE2=3,"Functional flaws",IF(DE2=4,"Poorly functioning","Rudimentary")))))</f>
        <v>Rudimentary</v>
      </c>
      <c r="DG2" s="42">
        <f t="shared" ref="DG2:DG33" si="41">IF(OR(ISERROR(AVERAGE(BA2)),ISERROR(AVERAGE(BH2))),"-",ROUND(BH2*(1+(BA2-1)*(0.25/9))*10/12.5,2))</f>
        <v>3.37</v>
      </c>
      <c r="DH2" s="40">
        <f t="shared" ref="DH2:DH33" si="42">IF(DG2="-","-",IF(DG2&gt;=7,1,IF(DG2&gt;=5.6,2,IF(DG2&gt;=4.3,3,IF(DG2&gt;=3,4,5)))))</f>
        <v>4</v>
      </c>
      <c r="DI2" s="39" t="str">
        <f t="shared" ref="DI2:DI33" si="43">IF(DH2="-","",IF(DH2=1,"Very good",IF(DH2=2,"Good",IF(DH2=3,"Moderate",IF(DH2=4,"Weak","Failed")))))</f>
        <v>Weak</v>
      </c>
      <c r="DJ2" s="41">
        <f t="shared" ref="DJ2:DJ33" si="44">IF(ISERROR(IF(BA2="-","-",ROUND(BA2,1))),"-",IF(BA2="-","-",ROUND(BA2,1)))</f>
        <v>9.5</v>
      </c>
      <c r="DK2" s="40">
        <f t="shared" ref="DK2:DK33" si="45">IF(DJ2="-","-",IF(DJ2&gt;=8.5,1,IF(DJ2&gt;=6.5,2,IF(DJ2&gt;=4.5,3,IF(DJ2&gt;=2.5,4,5)))))</f>
        <v>1</v>
      </c>
      <c r="DL2" s="39" t="str">
        <f t="shared" ref="DL2:DL33" si="46">IF(DK2="-","",IF(DK2=1,"Massive",IF(DK2=2,"Substantial",IF(DK2=3,"Moderate",IF(DK2=4,"Minor","Negligible")))))</f>
        <v>Massive</v>
      </c>
    </row>
    <row r="3" spans="1:116">
      <c r="A3" s="61" t="s">
        <v>101</v>
      </c>
      <c r="B3" s="60">
        <v>1</v>
      </c>
      <c r="C3" s="59">
        <f>IF(D3="-","?",RANK(D3,D2:D130,0))</f>
        <v>31</v>
      </c>
      <c r="D3" s="45">
        <f t="shared" si="0"/>
        <v>7.02</v>
      </c>
      <c r="E3" s="44">
        <f t="shared" si="1"/>
        <v>7.25</v>
      </c>
      <c r="F3" s="58">
        <f t="shared" si="2"/>
        <v>8.75</v>
      </c>
      <c r="G3" s="47">
        <v>9</v>
      </c>
      <c r="H3" s="47">
        <v>9</v>
      </c>
      <c r="I3" s="47">
        <v>10</v>
      </c>
      <c r="J3" s="47">
        <v>7</v>
      </c>
      <c r="K3" s="58">
        <f t="shared" si="3"/>
        <v>7.5</v>
      </c>
      <c r="L3" s="47">
        <v>7</v>
      </c>
      <c r="M3" s="47">
        <v>7</v>
      </c>
      <c r="N3" s="47">
        <v>9</v>
      </c>
      <c r="O3" s="47">
        <v>7</v>
      </c>
      <c r="P3" s="58">
        <f t="shared" si="4"/>
        <v>6</v>
      </c>
      <c r="Q3" s="47">
        <v>6</v>
      </c>
      <c r="R3" s="47">
        <v>5</v>
      </c>
      <c r="S3" s="47">
        <v>5</v>
      </c>
      <c r="T3" s="47">
        <v>8</v>
      </c>
      <c r="U3" s="58">
        <f t="shared" si="5"/>
        <v>7.5</v>
      </c>
      <c r="V3" s="47">
        <v>6</v>
      </c>
      <c r="W3" s="47">
        <v>9</v>
      </c>
      <c r="X3" s="58">
        <f t="shared" si="6"/>
        <v>6.5</v>
      </c>
      <c r="Y3" s="47">
        <v>6</v>
      </c>
      <c r="Z3" s="47">
        <v>6</v>
      </c>
      <c r="AA3" s="47">
        <v>8</v>
      </c>
      <c r="AB3" s="47">
        <v>6</v>
      </c>
      <c r="AC3" s="43">
        <f t="shared" si="7"/>
        <v>6.7857142857142856</v>
      </c>
      <c r="AD3" s="57">
        <f t="shared" si="8"/>
        <v>6</v>
      </c>
      <c r="AE3" s="47">
        <v>6</v>
      </c>
      <c r="AF3" s="57">
        <f t="shared" si="9"/>
        <v>7.5</v>
      </c>
      <c r="AG3" s="47">
        <v>6</v>
      </c>
      <c r="AH3" s="47">
        <v>7</v>
      </c>
      <c r="AI3" s="47">
        <v>10</v>
      </c>
      <c r="AJ3" s="47">
        <v>7</v>
      </c>
      <c r="AK3" s="57">
        <f t="shared" si="10"/>
        <v>8.5</v>
      </c>
      <c r="AL3" s="47">
        <v>9</v>
      </c>
      <c r="AM3" s="47">
        <v>8</v>
      </c>
      <c r="AN3" s="57">
        <f t="shared" si="11"/>
        <v>7.5</v>
      </c>
      <c r="AO3" s="47">
        <v>7</v>
      </c>
      <c r="AP3" s="47">
        <v>8</v>
      </c>
      <c r="AQ3" s="57">
        <f t="shared" si="12"/>
        <v>6</v>
      </c>
      <c r="AR3" s="47">
        <v>6</v>
      </c>
      <c r="AS3" s="47">
        <v>6</v>
      </c>
      <c r="AT3" s="57">
        <f t="shared" si="13"/>
        <v>7</v>
      </c>
      <c r="AU3" s="47">
        <v>7</v>
      </c>
      <c r="AV3" s="57">
        <f t="shared" si="14"/>
        <v>5</v>
      </c>
      <c r="AW3" s="47">
        <v>5</v>
      </c>
      <c r="AX3" s="47">
        <v>5</v>
      </c>
      <c r="AY3" s="56">
        <f>IF(AZ3="-","?",RANK(AZ3,AZ2:AZ130,0))</f>
        <v>50</v>
      </c>
      <c r="AZ3" s="42">
        <f t="shared" si="15"/>
        <v>5.42</v>
      </c>
      <c r="BA3" s="41">
        <f t="shared" si="16"/>
        <v>4.4375</v>
      </c>
      <c r="BB3" s="47">
        <v>6</v>
      </c>
      <c r="BC3" s="47">
        <v>8</v>
      </c>
      <c r="BD3" s="47">
        <v>2</v>
      </c>
      <c r="BE3" s="47">
        <v>4</v>
      </c>
      <c r="BF3" s="47">
        <v>3</v>
      </c>
      <c r="BG3" s="55">
        <f t="shared" si="17"/>
        <v>3.625</v>
      </c>
      <c r="BH3" s="54">
        <f t="shared" si="18"/>
        <v>6.1833333333333336</v>
      </c>
      <c r="BI3" s="41">
        <f t="shared" si="19"/>
        <v>5.666666666666667</v>
      </c>
      <c r="BJ3" s="47">
        <v>6</v>
      </c>
      <c r="BK3" s="47">
        <v>6</v>
      </c>
      <c r="BL3" s="47">
        <v>5</v>
      </c>
      <c r="BM3" s="41">
        <f t="shared" si="20"/>
        <v>4.666666666666667</v>
      </c>
      <c r="BN3" s="47">
        <v>4</v>
      </c>
      <c r="BO3" s="47">
        <v>6</v>
      </c>
      <c r="BP3" s="47">
        <v>4</v>
      </c>
      <c r="BQ3" s="41">
        <f t="shared" si="21"/>
        <v>6.4</v>
      </c>
      <c r="BR3" s="47">
        <v>8</v>
      </c>
      <c r="BS3" s="47">
        <v>7</v>
      </c>
      <c r="BT3" s="47">
        <v>6</v>
      </c>
      <c r="BU3" s="47">
        <v>6</v>
      </c>
      <c r="BV3" s="47">
        <v>5</v>
      </c>
      <c r="BW3" s="41">
        <f t="shared" si="22"/>
        <v>8</v>
      </c>
      <c r="BX3" s="47">
        <v>7</v>
      </c>
      <c r="BY3" s="47">
        <v>7</v>
      </c>
      <c r="BZ3" s="47">
        <v>10</v>
      </c>
      <c r="CA3" s="47" t="s">
        <v>78</v>
      </c>
      <c r="CB3" s="46" t="s">
        <v>78</v>
      </c>
      <c r="CC3" s="52">
        <v>7.55</v>
      </c>
      <c r="CD3" s="52">
        <f t="shared" si="23"/>
        <v>7.25</v>
      </c>
      <c r="CE3" s="44">
        <f t="shared" si="24"/>
        <v>-0.29999999999999982</v>
      </c>
      <c r="CF3" s="53" t="str">
        <f t="shared" si="25"/>
        <v>â</v>
      </c>
      <c r="CG3" s="52">
        <v>6.7857142857142847</v>
      </c>
      <c r="CH3" s="52">
        <f t="shared" si="26"/>
        <v>6.7857142857142856</v>
      </c>
      <c r="CI3" s="43">
        <f t="shared" si="27"/>
        <v>8.8817841970012523E-16</v>
      </c>
      <c r="CJ3" s="51" t="str">
        <f t="shared" si="28"/>
        <v>â</v>
      </c>
      <c r="CK3" s="47" t="s">
        <v>78</v>
      </c>
      <c r="CL3" s="46" t="s">
        <v>78</v>
      </c>
      <c r="CM3" s="47">
        <v>7</v>
      </c>
      <c r="CN3" s="47">
        <v>7</v>
      </c>
      <c r="CO3" s="47">
        <v>9</v>
      </c>
      <c r="CP3" s="47">
        <v>7</v>
      </c>
      <c r="CQ3" s="47">
        <v>6</v>
      </c>
      <c r="CR3" s="47">
        <v>8</v>
      </c>
      <c r="CS3" s="49">
        <f t="shared" si="29"/>
        <v>8</v>
      </c>
      <c r="CT3" s="48">
        <f t="shared" si="30"/>
        <v>0</v>
      </c>
      <c r="CU3" s="44" t="str">
        <f t="shared" si="31"/>
        <v>Dem.</v>
      </c>
      <c r="CV3" s="47" t="s">
        <v>78</v>
      </c>
      <c r="CW3" s="46" t="s">
        <v>78</v>
      </c>
      <c r="CX3" s="45">
        <f t="shared" si="32"/>
        <v>7.02</v>
      </c>
      <c r="CY3" s="40">
        <f t="shared" si="33"/>
        <v>2</v>
      </c>
      <c r="CZ3" s="39" t="str">
        <f t="shared" si="34"/>
        <v>Advanced</v>
      </c>
      <c r="DA3" s="44">
        <f t="shared" si="35"/>
        <v>7.25</v>
      </c>
      <c r="DB3" s="40">
        <f t="shared" si="36"/>
        <v>2</v>
      </c>
      <c r="DC3" s="39" t="str">
        <f t="shared" si="37"/>
        <v>Defective democracies</v>
      </c>
      <c r="DD3" s="43">
        <f t="shared" si="38"/>
        <v>6.79</v>
      </c>
      <c r="DE3" s="40">
        <f t="shared" si="39"/>
        <v>3</v>
      </c>
      <c r="DF3" s="39" t="str">
        <f t="shared" si="40"/>
        <v>Functional flaws</v>
      </c>
      <c r="DG3" s="42">
        <f t="shared" si="41"/>
        <v>5.42</v>
      </c>
      <c r="DH3" s="40">
        <f t="shared" si="42"/>
        <v>3</v>
      </c>
      <c r="DI3" s="39" t="str">
        <f t="shared" si="43"/>
        <v>Moderate</v>
      </c>
      <c r="DJ3" s="41">
        <f t="shared" si="44"/>
        <v>4.4000000000000004</v>
      </c>
      <c r="DK3" s="40">
        <f t="shared" si="45"/>
        <v>4</v>
      </c>
      <c r="DL3" s="39" t="str">
        <f t="shared" si="46"/>
        <v>Minor</v>
      </c>
    </row>
    <row r="4" spans="1:116">
      <c r="A4" s="61" t="s">
        <v>102</v>
      </c>
      <c r="B4" s="60">
        <v>4</v>
      </c>
      <c r="C4" s="59">
        <f>IF(D4="-","?",RANK(D4,D2:D130,0))</f>
        <v>87</v>
      </c>
      <c r="D4" s="45">
        <f t="shared" si="0"/>
        <v>4.78</v>
      </c>
      <c r="E4" s="44">
        <f t="shared" si="1"/>
        <v>4.3</v>
      </c>
      <c r="F4" s="58">
        <f t="shared" si="2"/>
        <v>7</v>
      </c>
      <c r="G4" s="47">
        <v>7</v>
      </c>
      <c r="H4" s="47">
        <v>8</v>
      </c>
      <c r="I4" s="47">
        <v>6</v>
      </c>
      <c r="J4" s="47">
        <v>7</v>
      </c>
      <c r="K4" s="58">
        <f t="shared" si="3"/>
        <v>4.25</v>
      </c>
      <c r="L4" s="47">
        <v>4</v>
      </c>
      <c r="M4" s="47">
        <v>2</v>
      </c>
      <c r="N4" s="47">
        <v>5</v>
      </c>
      <c r="O4" s="47">
        <v>6</v>
      </c>
      <c r="P4" s="58">
        <f t="shared" si="4"/>
        <v>4.25</v>
      </c>
      <c r="Q4" s="47">
        <v>4</v>
      </c>
      <c r="R4" s="47">
        <v>4</v>
      </c>
      <c r="S4" s="47">
        <v>4</v>
      </c>
      <c r="T4" s="47">
        <v>5</v>
      </c>
      <c r="U4" s="58">
        <f t="shared" si="5"/>
        <v>2</v>
      </c>
      <c r="V4" s="47">
        <v>2</v>
      </c>
      <c r="W4" s="47">
        <v>2</v>
      </c>
      <c r="X4" s="58">
        <f t="shared" si="6"/>
        <v>4</v>
      </c>
      <c r="Y4" s="47">
        <v>4</v>
      </c>
      <c r="Z4" s="47">
        <v>4</v>
      </c>
      <c r="AA4" s="47" t="s">
        <v>100</v>
      </c>
      <c r="AB4" s="47">
        <v>4</v>
      </c>
      <c r="AC4" s="43">
        <f t="shared" si="7"/>
        <v>5.25</v>
      </c>
      <c r="AD4" s="57">
        <f t="shared" si="8"/>
        <v>5</v>
      </c>
      <c r="AE4" s="47">
        <v>5</v>
      </c>
      <c r="AF4" s="57">
        <f t="shared" si="9"/>
        <v>3.75</v>
      </c>
      <c r="AG4" s="47">
        <v>3</v>
      </c>
      <c r="AH4" s="47">
        <v>3</v>
      </c>
      <c r="AI4" s="47">
        <v>5</v>
      </c>
      <c r="AJ4" s="47">
        <v>4</v>
      </c>
      <c r="AK4" s="57">
        <f t="shared" si="10"/>
        <v>6.5</v>
      </c>
      <c r="AL4" s="47">
        <v>6</v>
      </c>
      <c r="AM4" s="47">
        <v>7</v>
      </c>
      <c r="AN4" s="57">
        <f t="shared" si="11"/>
        <v>4.5</v>
      </c>
      <c r="AO4" s="47">
        <v>5</v>
      </c>
      <c r="AP4" s="47">
        <v>4</v>
      </c>
      <c r="AQ4" s="57">
        <f t="shared" si="12"/>
        <v>5.5</v>
      </c>
      <c r="AR4" s="47">
        <v>6</v>
      </c>
      <c r="AS4" s="47">
        <v>5</v>
      </c>
      <c r="AT4" s="57">
        <f t="shared" si="13"/>
        <v>7</v>
      </c>
      <c r="AU4" s="47">
        <v>7</v>
      </c>
      <c r="AV4" s="57">
        <f t="shared" si="14"/>
        <v>4.5</v>
      </c>
      <c r="AW4" s="47">
        <v>5</v>
      </c>
      <c r="AX4" s="47">
        <v>4</v>
      </c>
      <c r="AY4" s="56">
        <f>IF(AZ4="-","?",RANK(AZ4,AZ2:AZ130,0))</f>
        <v>97</v>
      </c>
      <c r="AZ4" s="42">
        <f t="shared" si="15"/>
        <v>4.01</v>
      </c>
      <c r="BA4" s="41">
        <f t="shared" si="16"/>
        <v>5.729166666666667</v>
      </c>
      <c r="BB4" s="47">
        <v>7</v>
      </c>
      <c r="BC4" s="47">
        <v>6</v>
      </c>
      <c r="BD4" s="47">
        <v>7</v>
      </c>
      <c r="BE4" s="47">
        <v>5</v>
      </c>
      <c r="BF4" s="47">
        <v>4</v>
      </c>
      <c r="BG4" s="55">
        <f t="shared" si="17"/>
        <v>5.375</v>
      </c>
      <c r="BH4" s="54">
        <f t="shared" si="18"/>
        <v>4.4333333333333336</v>
      </c>
      <c r="BI4" s="41">
        <f t="shared" si="19"/>
        <v>3.6666666666666665</v>
      </c>
      <c r="BJ4" s="47">
        <v>4</v>
      </c>
      <c r="BK4" s="47">
        <v>4</v>
      </c>
      <c r="BL4" s="47">
        <v>3</v>
      </c>
      <c r="BM4" s="41">
        <f t="shared" si="20"/>
        <v>4.333333333333333</v>
      </c>
      <c r="BN4" s="47">
        <v>3</v>
      </c>
      <c r="BO4" s="47">
        <v>5</v>
      </c>
      <c r="BP4" s="47">
        <v>5</v>
      </c>
      <c r="BQ4" s="41">
        <f t="shared" si="21"/>
        <v>4.4000000000000004</v>
      </c>
      <c r="BR4" s="47">
        <v>4</v>
      </c>
      <c r="BS4" s="47">
        <v>3</v>
      </c>
      <c r="BT4" s="47">
        <v>4</v>
      </c>
      <c r="BU4" s="47">
        <v>4</v>
      </c>
      <c r="BV4" s="47">
        <v>7</v>
      </c>
      <c r="BW4" s="41">
        <f t="shared" si="22"/>
        <v>5.333333333333333</v>
      </c>
      <c r="BX4" s="47">
        <v>5</v>
      </c>
      <c r="BY4" s="47">
        <v>5</v>
      </c>
      <c r="BZ4" s="47">
        <v>6</v>
      </c>
      <c r="CA4" s="47" t="s">
        <v>78</v>
      </c>
      <c r="CB4" s="46" t="s">
        <v>78</v>
      </c>
      <c r="CC4" s="52">
        <v>4.3666666666666663</v>
      </c>
      <c r="CD4" s="52">
        <f t="shared" si="23"/>
        <v>4.3</v>
      </c>
      <c r="CE4" s="44">
        <f t="shared" si="24"/>
        <v>-6.666666666666643E-2</v>
      </c>
      <c r="CF4" s="53" t="str">
        <f t="shared" si="25"/>
        <v>â</v>
      </c>
      <c r="CG4" s="52">
        <v>5.3571428571428568</v>
      </c>
      <c r="CH4" s="52">
        <f t="shared" si="26"/>
        <v>5.25</v>
      </c>
      <c r="CI4" s="43">
        <f t="shared" si="27"/>
        <v>-0.10714285714285676</v>
      </c>
      <c r="CJ4" s="51" t="str">
        <f t="shared" si="28"/>
        <v>â</v>
      </c>
      <c r="CK4" s="47" t="s">
        <v>78</v>
      </c>
      <c r="CL4" s="46" t="s">
        <v>78</v>
      </c>
      <c r="CM4" s="50">
        <v>4</v>
      </c>
      <c r="CN4" s="50">
        <v>2</v>
      </c>
      <c r="CO4" s="47">
        <v>5</v>
      </c>
      <c r="CP4" s="47">
        <v>6</v>
      </c>
      <c r="CQ4" s="47">
        <v>4</v>
      </c>
      <c r="CR4" s="47">
        <v>5</v>
      </c>
      <c r="CS4" s="49">
        <f t="shared" si="29"/>
        <v>7</v>
      </c>
      <c r="CT4" s="48">
        <f t="shared" si="30"/>
        <v>2</v>
      </c>
      <c r="CU4" s="44" t="str">
        <f t="shared" si="31"/>
        <v>Aut.</v>
      </c>
      <c r="CV4" s="47" t="s">
        <v>78</v>
      </c>
      <c r="CW4" s="46" t="s">
        <v>78</v>
      </c>
      <c r="CX4" s="45">
        <f t="shared" si="32"/>
        <v>4.78</v>
      </c>
      <c r="CY4" s="40">
        <f t="shared" si="33"/>
        <v>4</v>
      </c>
      <c r="CZ4" s="39" t="str">
        <f t="shared" si="34"/>
        <v>Very limited</v>
      </c>
      <c r="DA4" s="44">
        <f t="shared" si="35"/>
        <v>4.3</v>
      </c>
      <c r="DB4" s="40">
        <f t="shared" si="36"/>
        <v>4</v>
      </c>
      <c r="DC4" s="39" t="str">
        <f t="shared" si="37"/>
        <v>Moderate autocracies</v>
      </c>
      <c r="DD4" s="43">
        <f t="shared" si="38"/>
        <v>5.25</v>
      </c>
      <c r="DE4" s="40">
        <f t="shared" si="39"/>
        <v>3</v>
      </c>
      <c r="DF4" s="39" t="str">
        <f t="shared" si="40"/>
        <v>Functional flaws</v>
      </c>
      <c r="DG4" s="42">
        <f t="shared" si="41"/>
        <v>4.01</v>
      </c>
      <c r="DH4" s="40">
        <f t="shared" si="42"/>
        <v>4</v>
      </c>
      <c r="DI4" s="39" t="str">
        <f t="shared" si="43"/>
        <v>Weak</v>
      </c>
      <c r="DJ4" s="41">
        <f t="shared" si="44"/>
        <v>5.7</v>
      </c>
      <c r="DK4" s="40">
        <f t="shared" si="45"/>
        <v>3</v>
      </c>
      <c r="DL4" s="39" t="str">
        <f t="shared" si="46"/>
        <v>Moderate</v>
      </c>
    </row>
    <row r="5" spans="1:116">
      <c r="A5" s="74" t="s">
        <v>103</v>
      </c>
      <c r="B5" s="60">
        <v>5</v>
      </c>
      <c r="C5" s="59">
        <f>IF(D5="-","?",RANK(D5,D2:D130,0))</f>
        <v>83</v>
      </c>
      <c r="D5" s="45">
        <f t="shared" si="0"/>
        <v>4.97</v>
      </c>
      <c r="E5" s="44">
        <f t="shared" si="1"/>
        <v>4.9833333333333334</v>
      </c>
      <c r="F5" s="58">
        <f t="shared" si="2"/>
        <v>8</v>
      </c>
      <c r="G5" s="47">
        <v>8</v>
      </c>
      <c r="H5" s="47">
        <v>8</v>
      </c>
      <c r="I5" s="47">
        <v>10</v>
      </c>
      <c r="J5" s="47">
        <v>6</v>
      </c>
      <c r="K5" s="58">
        <f t="shared" si="3"/>
        <v>5.25</v>
      </c>
      <c r="L5" s="47">
        <v>6</v>
      </c>
      <c r="M5" s="47">
        <v>3</v>
      </c>
      <c r="N5" s="47">
        <v>6</v>
      </c>
      <c r="O5" s="47">
        <v>6</v>
      </c>
      <c r="P5" s="58">
        <f t="shared" si="4"/>
        <v>3.5</v>
      </c>
      <c r="Q5" s="47">
        <v>3</v>
      </c>
      <c r="R5" s="47">
        <v>4</v>
      </c>
      <c r="S5" s="47">
        <v>3</v>
      </c>
      <c r="T5" s="47">
        <v>4</v>
      </c>
      <c r="U5" s="58">
        <f t="shared" si="5"/>
        <v>3.5</v>
      </c>
      <c r="V5" s="47">
        <v>3</v>
      </c>
      <c r="W5" s="76">
        <v>4</v>
      </c>
      <c r="X5" s="58">
        <f t="shared" si="6"/>
        <v>4.666666666666667</v>
      </c>
      <c r="Y5" s="47">
        <v>4</v>
      </c>
      <c r="Z5" s="47">
        <v>4</v>
      </c>
      <c r="AA5" s="47" t="s">
        <v>100</v>
      </c>
      <c r="AB5" s="47">
        <v>6</v>
      </c>
      <c r="AC5" s="43">
        <f t="shared" si="7"/>
        <v>4.9642857142857144</v>
      </c>
      <c r="AD5" s="57">
        <f t="shared" si="8"/>
        <v>3</v>
      </c>
      <c r="AE5" s="47">
        <v>3</v>
      </c>
      <c r="AF5" s="57">
        <f t="shared" si="9"/>
        <v>4.25</v>
      </c>
      <c r="AG5" s="47">
        <v>3</v>
      </c>
      <c r="AH5" s="47">
        <v>3</v>
      </c>
      <c r="AI5" s="47">
        <v>5</v>
      </c>
      <c r="AJ5" s="47">
        <v>6</v>
      </c>
      <c r="AK5" s="57">
        <f t="shared" si="10"/>
        <v>7</v>
      </c>
      <c r="AL5" s="47">
        <v>7</v>
      </c>
      <c r="AM5" s="47">
        <v>7</v>
      </c>
      <c r="AN5" s="57">
        <f t="shared" si="11"/>
        <v>4.5</v>
      </c>
      <c r="AO5" s="47">
        <v>4</v>
      </c>
      <c r="AP5" s="47">
        <v>5</v>
      </c>
      <c r="AQ5" s="57">
        <f t="shared" si="12"/>
        <v>5</v>
      </c>
      <c r="AR5" s="47">
        <v>4</v>
      </c>
      <c r="AS5" s="47">
        <v>6</v>
      </c>
      <c r="AT5" s="57">
        <f t="shared" si="13"/>
        <v>7</v>
      </c>
      <c r="AU5" s="47">
        <v>7</v>
      </c>
      <c r="AV5" s="57">
        <f t="shared" si="14"/>
        <v>4</v>
      </c>
      <c r="AW5" s="47">
        <v>4</v>
      </c>
      <c r="AX5" s="47">
        <v>4</v>
      </c>
      <c r="AY5" s="56">
        <f>IF(AZ5="-","?",RANK(AZ5,AZ2:AZ130,0))</f>
        <v>89</v>
      </c>
      <c r="AZ5" s="42">
        <f t="shared" si="15"/>
        <v>4.2</v>
      </c>
      <c r="BA5" s="41">
        <f t="shared" si="16"/>
        <v>6.708333333333333</v>
      </c>
      <c r="BB5" s="47">
        <v>7</v>
      </c>
      <c r="BC5" s="47">
        <v>7</v>
      </c>
      <c r="BD5" s="47">
        <v>4</v>
      </c>
      <c r="BE5" s="47">
        <v>7</v>
      </c>
      <c r="BF5" s="47">
        <v>10</v>
      </c>
      <c r="BG5" s="55">
        <f t="shared" si="17"/>
        <v>5.25</v>
      </c>
      <c r="BH5" s="54">
        <f t="shared" si="18"/>
        <v>4.5333333333333332</v>
      </c>
      <c r="BI5" s="41">
        <f t="shared" si="19"/>
        <v>4</v>
      </c>
      <c r="BJ5" s="47">
        <v>4</v>
      </c>
      <c r="BK5" s="47">
        <v>4</v>
      </c>
      <c r="BL5" s="47">
        <v>4</v>
      </c>
      <c r="BM5" s="41">
        <f t="shared" si="20"/>
        <v>3.6666666666666665</v>
      </c>
      <c r="BN5" s="47">
        <v>4</v>
      </c>
      <c r="BO5" s="47">
        <v>5</v>
      </c>
      <c r="BP5" s="47">
        <v>2</v>
      </c>
      <c r="BQ5" s="41">
        <f t="shared" si="21"/>
        <v>4.8</v>
      </c>
      <c r="BR5" s="47">
        <v>5</v>
      </c>
      <c r="BS5" s="47">
        <v>5</v>
      </c>
      <c r="BT5" s="47">
        <v>6</v>
      </c>
      <c r="BU5" s="47">
        <v>5</v>
      </c>
      <c r="BV5" s="47">
        <v>3</v>
      </c>
      <c r="BW5" s="41">
        <f t="shared" si="22"/>
        <v>5.666666666666667</v>
      </c>
      <c r="BX5" s="47">
        <v>5</v>
      </c>
      <c r="BY5" s="47">
        <v>5</v>
      </c>
      <c r="BZ5" s="47">
        <v>7</v>
      </c>
      <c r="CA5" s="47" t="s">
        <v>78</v>
      </c>
      <c r="CB5" s="46" t="s">
        <v>78</v>
      </c>
      <c r="CC5" s="52">
        <v>4.8666666666666663</v>
      </c>
      <c r="CD5" s="52">
        <f t="shared" si="23"/>
        <v>4.9833333333333334</v>
      </c>
      <c r="CE5" s="44">
        <f t="shared" si="24"/>
        <v>0.11666666666666714</v>
      </c>
      <c r="CF5" s="53" t="str">
        <f t="shared" si="25"/>
        <v>â</v>
      </c>
      <c r="CG5" s="52">
        <v>4.25</v>
      </c>
      <c r="CH5" s="52">
        <f t="shared" si="26"/>
        <v>4.9642857142857144</v>
      </c>
      <c r="CI5" s="43">
        <f t="shared" si="27"/>
        <v>0.71428571428571441</v>
      </c>
      <c r="CJ5" s="51" t="str">
        <f t="shared" si="28"/>
        <v>æ</v>
      </c>
      <c r="CK5" s="47" t="s">
        <v>78</v>
      </c>
      <c r="CL5" s="46" t="s">
        <v>78</v>
      </c>
      <c r="CM5" s="47">
        <v>6</v>
      </c>
      <c r="CN5" s="47">
        <v>3</v>
      </c>
      <c r="CO5" s="47">
        <v>6</v>
      </c>
      <c r="CP5" s="47">
        <v>6</v>
      </c>
      <c r="CQ5" s="47">
        <v>3</v>
      </c>
      <c r="CR5" s="47">
        <v>4</v>
      </c>
      <c r="CS5" s="49">
        <f t="shared" si="29"/>
        <v>7</v>
      </c>
      <c r="CT5" s="48">
        <f t="shared" si="30"/>
        <v>0</v>
      </c>
      <c r="CU5" s="44" t="str">
        <f t="shared" si="31"/>
        <v>Dem.</v>
      </c>
      <c r="CV5" s="47" t="s">
        <v>78</v>
      </c>
      <c r="CW5" s="46" t="s">
        <v>78</v>
      </c>
      <c r="CX5" s="45">
        <f t="shared" si="32"/>
        <v>4.97</v>
      </c>
      <c r="CY5" s="40">
        <f t="shared" si="33"/>
        <v>4</v>
      </c>
      <c r="CZ5" s="39" t="str">
        <f t="shared" si="34"/>
        <v>Very limited</v>
      </c>
      <c r="DA5" s="44">
        <f t="shared" si="35"/>
        <v>4.9800000000000004</v>
      </c>
      <c r="DB5" s="40">
        <f t="shared" si="36"/>
        <v>3</v>
      </c>
      <c r="DC5" s="39" t="str">
        <f t="shared" si="37"/>
        <v>Highly defective democracies</v>
      </c>
      <c r="DD5" s="43">
        <f t="shared" si="38"/>
        <v>4.96</v>
      </c>
      <c r="DE5" s="40">
        <f t="shared" si="39"/>
        <v>4</v>
      </c>
      <c r="DF5" s="39" t="str">
        <f t="shared" si="40"/>
        <v>Poorly functioning</v>
      </c>
      <c r="DG5" s="42">
        <f t="shared" si="41"/>
        <v>4.2</v>
      </c>
      <c r="DH5" s="40">
        <f t="shared" si="42"/>
        <v>4</v>
      </c>
      <c r="DI5" s="39" t="str">
        <f t="shared" si="43"/>
        <v>Weak</v>
      </c>
      <c r="DJ5" s="41">
        <f t="shared" si="44"/>
        <v>6.7</v>
      </c>
      <c r="DK5" s="40">
        <f t="shared" si="45"/>
        <v>2</v>
      </c>
      <c r="DL5" s="39" t="str">
        <f t="shared" si="46"/>
        <v>Substantial</v>
      </c>
    </row>
    <row r="6" spans="1:116">
      <c r="A6" s="61" t="s">
        <v>104</v>
      </c>
      <c r="B6" s="60">
        <v>2</v>
      </c>
      <c r="C6" s="59">
        <f>IF(D6="-","?",RANK(D6,D2:D130,0))</f>
        <v>33</v>
      </c>
      <c r="D6" s="45">
        <f t="shared" si="0"/>
        <v>6.95</v>
      </c>
      <c r="E6" s="44">
        <f t="shared" si="1"/>
        <v>7.55</v>
      </c>
      <c r="F6" s="58">
        <f t="shared" si="2"/>
        <v>9</v>
      </c>
      <c r="G6" s="47">
        <v>8</v>
      </c>
      <c r="H6" s="47">
        <v>10</v>
      </c>
      <c r="I6" s="47">
        <v>10</v>
      </c>
      <c r="J6" s="47">
        <v>8</v>
      </c>
      <c r="K6" s="58">
        <f t="shared" si="3"/>
        <v>8.75</v>
      </c>
      <c r="L6" s="47">
        <v>9</v>
      </c>
      <c r="M6" s="47">
        <v>8</v>
      </c>
      <c r="N6" s="47">
        <v>10</v>
      </c>
      <c r="O6" s="47">
        <v>8</v>
      </c>
      <c r="P6" s="58">
        <f t="shared" si="4"/>
        <v>5.75</v>
      </c>
      <c r="Q6" s="47">
        <v>5</v>
      </c>
      <c r="R6" s="47">
        <v>6</v>
      </c>
      <c r="S6" s="47">
        <v>5</v>
      </c>
      <c r="T6" s="47">
        <v>7</v>
      </c>
      <c r="U6" s="58">
        <f t="shared" si="5"/>
        <v>7</v>
      </c>
      <c r="V6" s="47">
        <v>6</v>
      </c>
      <c r="W6" s="47">
        <v>8</v>
      </c>
      <c r="X6" s="58">
        <f t="shared" si="6"/>
        <v>7.25</v>
      </c>
      <c r="Y6" s="47">
        <v>6</v>
      </c>
      <c r="Z6" s="47">
        <v>7</v>
      </c>
      <c r="AA6" s="47">
        <v>9</v>
      </c>
      <c r="AB6" s="47">
        <v>7</v>
      </c>
      <c r="AC6" s="43">
        <f t="shared" si="7"/>
        <v>6.3571428571428568</v>
      </c>
      <c r="AD6" s="57">
        <f t="shared" si="8"/>
        <v>7</v>
      </c>
      <c r="AE6" s="47">
        <v>7</v>
      </c>
      <c r="AF6" s="57">
        <f t="shared" si="9"/>
        <v>6</v>
      </c>
      <c r="AG6" s="47">
        <v>6</v>
      </c>
      <c r="AH6" s="47">
        <v>5</v>
      </c>
      <c r="AI6" s="47">
        <v>6</v>
      </c>
      <c r="AJ6" s="47">
        <v>7</v>
      </c>
      <c r="AK6" s="57">
        <f t="shared" si="10"/>
        <v>5.5</v>
      </c>
      <c r="AL6" s="47">
        <v>5</v>
      </c>
      <c r="AM6" s="47">
        <v>6</v>
      </c>
      <c r="AN6" s="57">
        <f t="shared" si="11"/>
        <v>7</v>
      </c>
      <c r="AO6" s="47">
        <v>7</v>
      </c>
      <c r="AP6" s="47">
        <v>7</v>
      </c>
      <c r="AQ6" s="57">
        <f t="shared" si="12"/>
        <v>6.5</v>
      </c>
      <c r="AR6" s="47">
        <v>6</v>
      </c>
      <c r="AS6" s="47">
        <v>7</v>
      </c>
      <c r="AT6" s="57">
        <f t="shared" si="13"/>
        <v>7</v>
      </c>
      <c r="AU6" s="47">
        <v>7</v>
      </c>
      <c r="AV6" s="57">
        <f t="shared" si="14"/>
        <v>5.5</v>
      </c>
      <c r="AW6" s="47">
        <v>5</v>
      </c>
      <c r="AX6" s="47">
        <v>6</v>
      </c>
      <c r="AY6" s="56">
        <f>IF(AZ6="-","?",RANK(AZ6,AZ2:AZ130,0))</f>
        <v>60</v>
      </c>
      <c r="AZ6" s="42">
        <f t="shared" si="15"/>
        <v>5.21</v>
      </c>
      <c r="BA6" s="41">
        <f t="shared" si="16"/>
        <v>2.9375</v>
      </c>
      <c r="BB6" s="47">
        <v>4</v>
      </c>
      <c r="BC6" s="47">
        <v>4</v>
      </c>
      <c r="BD6" s="47">
        <v>4</v>
      </c>
      <c r="BE6" s="47">
        <v>1</v>
      </c>
      <c r="BF6" s="47">
        <v>1</v>
      </c>
      <c r="BG6" s="55">
        <f t="shared" si="17"/>
        <v>3.625</v>
      </c>
      <c r="BH6" s="54">
        <f t="shared" si="18"/>
        <v>6.1833333333333327</v>
      </c>
      <c r="BI6" s="41">
        <f t="shared" si="19"/>
        <v>5.666666666666667</v>
      </c>
      <c r="BJ6" s="47">
        <v>6</v>
      </c>
      <c r="BK6" s="47">
        <v>6</v>
      </c>
      <c r="BL6" s="47">
        <v>5</v>
      </c>
      <c r="BM6" s="41">
        <f t="shared" si="20"/>
        <v>5.333333333333333</v>
      </c>
      <c r="BN6" s="47">
        <v>5</v>
      </c>
      <c r="BO6" s="47">
        <v>6</v>
      </c>
      <c r="BP6" s="47">
        <v>5</v>
      </c>
      <c r="BQ6" s="41">
        <f t="shared" si="21"/>
        <v>7.4</v>
      </c>
      <c r="BR6" s="47">
        <v>8</v>
      </c>
      <c r="BS6" s="47">
        <v>8</v>
      </c>
      <c r="BT6" s="47">
        <v>7</v>
      </c>
      <c r="BU6" s="47">
        <v>6</v>
      </c>
      <c r="BV6" s="47">
        <v>8</v>
      </c>
      <c r="BW6" s="41">
        <f t="shared" si="22"/>
        <v>6.333333333333333</v>
      </c>
      <c r="BX6" s="47">
        <v>6</v>
      </c>
      <c r="BY6" s="47">
        <v>5</v>
      </c>
      <c r="BZ6" s="47">
        <v>8</v>
      </c>
      <c r="CA6" s="47" t="s">
        <v>78</v>
      </c>
      <c r="CB6" s="46" t="s">
        <v>78</v>
      </c>
      <c r="CC6" s="52">
        <v>7.8999999999999995</v>
      </c>
      <c r="CD6" s="52">
        <f t="shared" si="23"/>
        <v>7.55</v>
      </c>
      <c r="CE6" s="44">
        <f t="shared" si="24"/>
        <v>-0.34999999999999964</v>
      </c>
      <c r="CF6" s="53" t="str">
        <f t="shared" si="25"/>
        <v>â</v>
      </c>
      <c r="CG6" s="52">
        <v>6.6071428571428568</v>
      </c>
      <c r="CH6" s="52">
        <f t="shared" si="26"/>
        <v>6.3571428571428568</v>
      </c>
      <c r="CI6" s="43">
        <f t="shared" si="27"/>
        <v>-0.25</v>
      </c>
      <c r="CJ6" s="51" t="str">
        <f t="shared" si="28"/>
        <v>â</v>
      </c>
      <c r="CK6" s="47" t="s">
        <v>78</v>
      </c>
      <c r="CL6" s="46" t="s">
        <v>78</v>
      </c>
      <c r="CM6" s="47">
        <v>9</v>
      </c>
      <c r="CN6" s="47">
        <v>8</v>
      </c>
      <c r="CO6" s="47">
        <v>10</v>
      </c>
      <c r="CP6" s="47">
        <v>8</v>
      </c>
      <c r="CQ6" s="47">
        <v>5</v>
      </c>
      <c r="CR6" s="47">
        <v>7</v>
      </c>
      <c r="CS6" s="49">
        <f t="shared" si="29"/>
        <v>8</v>
      </c>
      <c r="CT6" s="48">
        <f t="shared" si="30"/>
        <v>0</v>
      </c>
      <c r="CU6" s="44" t="str">
        <f t="shared" si="31"/>
        <v>Dem.</v>
      </c>
      <c r="CV6" s="47" t="s">
        <v>78</v>
      </c>
      <c r="CW6" s="46" t="s">
        <v>78</v>
      </c>
      <c r="CX6" s="45">
        <f t="shared" si="32"/>
        <v>6.95</v>
      </c>
      <c r="CY6" s="40">
        <f t="shared" si="33"/>
        <v>3</v>
      </c>
      <c r="CZ6" s="39" t="str">
        <f t="shared" si="34"/>
        <v>Limited</v>
      </c>
      <c r="DA6" s="44">
        <f t="shared" si="35"/>
        <v>7.55</v>
      </c>
      <c r="DB6" s="40">
        <f t="shared" si="36"/>
        <v>2</v>
      </c>
      <c r="DC6" s="39" t="str">
        <f t="shared" si="37"/>
        <v>Defective democracies</v>
      </c>
      <c r="DD6" s="43">
        <f t="shared" si="38"/>
        <v>6.36</v>
      </c>
      <c r="DE6" s="40">
        <f t="shared" si="39"/>
        <v>3</v>
      </c>
      <c r="DF6" s="39" t="str">
        <f t="shared" si="40"/>
        <v>Functional flaws</v>
      </c>
      <c r="DG6" s="42">
        <f t="shared" si="41"/>
        <v>5.21</v>
      </c>
      <c r="DH6" s="40">
        <f t="shared" si="42"/>
        <v>3</v>
      </c>
      <c r="DI6" s="39" t="str">
        <f t="shared" si="43"/>
        <v>Moderate</v>
      </c>
      <c r="DJ6" s="41">
        <f t="shared" si="44"/>
        <v>2.9</v>
      </c>
      <c r="DK6" s="40">
        <f t="shared" si="45"/>
        <v>4</v>
      </c>
      <c r="DL6" s="39" t="str">
        <f t="shared" si="46"/>
        <v>Minor</v>
      </c>
    </row>
    <row r="7" spans="1:116">
      <c r="A7" s="61" t="s">
        <v>105</v>
      </c>
      <c r="B7" s="60">
        <v>6</v>
      </c>
      <c r="C7" s="59">
        <f>IF(D7="-","?",RANK(D7,D2:D130,0))</f>
        <v>66</v>
      </c>
      <c r="D7" s="45">
        <f t="shared" si="0"/>
        <v>5.59</v>
      </c>
      <c r="E7" s="44">
        <f t="shared" si="1"/>
        <v>5.25</v>
      </c>
      <c r="F7" s="58">
        <f t="shared" si="2"/>
        <v>8.5</v>
      </c>
      <c r="G7" s="47">
        <v>9</v>
      </c>
      <c r="H7" s="47">
        <v>9</v>
      </c>
      <c r="I7" s="47">
        <v>9</v>
      </c>
      <c r="J7" s="47">
        <v>7</v>
      </c>
      <c r="K7" s="58">
        <f t="shared" si="3"/>
        <v>4</v>
      </c>
      <c r="L7" s="47">
        <v>5</v>
      </c>
      <c r="M7" s="47">
        <v>2</v>
      </c>
      <c r="N7" s="47">
        <v>5</v>
      </c>
      <c r="O7" s="47">
        <v>4</v>
      </c>
      <c r="P7" s="58">
        <f t="shared" si="4"/>
        <v>4.75</v>
      </c>
      <c r="Q7" s="47">
        <v>4</v>
      </c>
      <c r="R7" s="47">
        <v>4</v>
      </c>
      <c r="S7" s="47">
        <v>5</v>
      </c>
      <c r="T7" s="47">
        <v>6</v>
      </c>
      <c r="U7" s="58">
        <f t="shared" si="5"/>
        <v>3</v>
      </c>
      <c r="V7" s="47">
        <v>3</v>
      </c>
      <c r="W7" s="47">
        <v>3</v>
      </c>
      <c r="X7" s="58">
        <f t="shared" si="6"/>
        <v>6</v>
      </c>
      <c r="Y7" s="47">
        <v>6</v>
      </c>
      <c r="Z7" s="47">
        <v>6</v>
      </c>
      <c r="AA7" s="47" t="s">
        <v>100</v>
      </c>
      <c r="AB7" s="47">
        <v>6</v>
      </c>
      <c r="AC7" s="43">
        <f t="shared" si="7"/>
        <v>5.9285714285714288</v>
      </c>
      <c r="AD7" s="57">
        <f t="shared" si="8"/>
        <v>4</v>
      </c>
      <c r="AE7" s="47">
        <v>4</v>
      </c>
      <c r="AF7" s="57">
        <f t="shared" si="9"/>
        <v>6.5</v>
      </c>
      <c r="AG7" s="47">
        <v>7</v>
      </c>
      <c r="AH7" s="47">
        <v>4</v>
      </c>
      <c r="AI7" s="47">
        <v>9</v>
      </c>
      <c r="AJ7" s="47">
        <v>6</v>
      </c>
      <c r="AK7" s="57">
        <f t="shared" si="10"/>
        <v>7</v>
      </c>
      <c r="AL7" s="47">
        <v>8</v>
      </c>
      <c r="AM7" s="47">
        <v>6</v>
      </c>
      <c r="AN7" s="57">
        <f t="shared" si="11"/>
        <v>8</v>
      </c>
      <c r="AO7" s="47">
        <v>8</v>
      </c>
      <c r="AP7" s="47">
        <v>8</v>
      </c>
      <c r="AQ7" s="57">
        <f t="shared" si="12"/>
        <v>5.5</v>
      </c>
      <c r="AR7" s="47">
        <v>6</v>
      </c>
      <c r="AS7" s="47">
        <v>5</v>
      </c>
      <c r="AT7" s="57">
        <f t="shared" si="13"/>
        <v>5</v>
      </c>
      <c r="AU7" s="47">
        <v>5</v>
      </c>
      <c r="AV7" s="57">
        <f t="shared" si="14"/>
        <v>5.5</v>
      </c>
      <c r="AW7" s="47">
        <v>6</v>
      </c>
      <c r="AX7" s="47">
        <v>5</v>
      </c>
      <c r="AY7" s="56">
        <f>IF(AZ7="-","?",RANK(AZ7,AZ2:AZ130,0))</f>
        <v>74</v>
      </c>
      <c r="AZ7" s="42">
        <f t="shared" si="15"/>
        <v>4.7</v>
      </c>
      <c r="BA7" s="41">
        <f t="shared" si="16"/>
        <v>4.5625</v>
      </c>
      <c r="BB7" s="47">
        <v>6</v>
      </c>
      <c r="BC7" s="47">
        <v>5</v>
      </c>
      <c r="BD7" s="47">
        <v>3</v>
      </c>
      <c r="BE7" s="47">
        <v>7</v>
      </c>
      <c r="BF7" s="47">
        <v>2</v>
      </c>
      <c r="BG7" s="55">
        <f t="shared" si="17"/>
        <v>4.375</v>
      </c>
      <c r="BH7" s="54">
        <f t="shared" si="18"/>
        <v>5.35</v>
      </c>
      <c r="BI7" s="41">
        <f t="shared" si="19"/>
        <v>4.666666666666667</v>
      </c>
      <c r="BJ7" s="47">
        <v>5</v>
      </c>
      <c r="BK7" s="47">
        <v>5</v>
      </c>
      <c r="BL7" s="47">
        <v>4</v>
      </c>
      <c r="BM7" s="41">
        <f t="shared" si="20"/>
        <v>5.333333333333333</v>
      </c>
      <c r="BN7" s="47">
        <v>6</v>
      </c>
      <c r="BO7" s="47">
        <v>5</v>
      </c>
      <c r="BP7" s="47">
        <v>5</v>
      </c>
      <c r="BQ7" s="41">
        <f t="shared" si="21"/>
        <v>4.4000000000000004</v>
      </c>
      <c r="BR7" s="47">
        <v>6</v>
      </c>
      <c r="BS7" s="47">
        <v>6</v>
      </c>
      <c r="BT7" s="47">
        <v>3</v>
      </c>
      <c r="BU7" s="47">
        <v>3</v>
      </c>
      <c r="BV7" s="47">
        <v>4</v>
      </c>
      <c r="BW7" s="41">
        <f t="shared" si="22"/>
        <v>7</v>
      </c>
      <c r="BX7" s="47">
        <v>7</v>
      </c>
      <c r="BY7" s="47">
        <v>7</v>
      </c>
      <c r="BZ7" s="47">
        <v>7</v>
      </c>
      <c r="CA7" s="47" t="s">
        <v>78</v>
      </c>
      <c r="CB7" s="46" t="s">
        <v>78</v>
      </c>
      <c r="CC7" s="52">
        <v>5</v>
      </c>
      <c r="CD7" s="52">
        <f t="shared" si="23"/>
        <v>5.25</v>
      </c>
      <c r="CE7" s="44">
        <f t="shared" si="24"/>
        <v>0.25</v>
      </c>
      <c r="CF7" s="53" t="str">
        <f t="shared" si="25"/>
        <v>â</v>
      </c>
      <c r="CG7" s="52">
        <v>6.4999999999999991</v>
      </c>
      <c r="CH7" s="52">
        <f t="shared" si="26"/>
        <v>5.9285714285714288</v>
      </c>
      <c r="CI7" s="43">
        <f t="shared" si="27"/>
        <v>-0.57142857142857029</v>
      </c>
      <c r="CJ7" s="51" t="str">
        <f t="shared" si="28"/>
        <v>è</v>
      </c>
      <c r="CK7" s="47" t="s">
        <v>78</v>
      </c>
      <c r="CL7" s="46" t="s">
        <v>78</v>
      </c>
      <c r="CM7" s="50">
        <v>5</v>
      </c>
      <c r="CN7" s="50">
        <v>2</v>
      </c>
      <c r="CO7" s="47">
        <v>5</v>
      </c>
      <c r="CP7" s="47">
        <v>4</v>
      </c>
      <c r="CQ7" s="47">
        <v>4</v>
      </c>
      <c r="CR7" s="47">
        <v>6</v>
      </c>
      <c r="CS7" s="49">
        <f t="shared" si="29"/>
        <v>8</v>
      </c>
      <c r="CT7" s="48">
        <f t="shared" si="30"/>
        <v>2</v>
      </c>
      <c r="CU7" s="44" t="str">
        <f t="shared" si="31"/>
        <v>Aut.</v>
      </c>
      <c r="CV7" s="47" t="s">
        <v>78</v>
      </c>
      <c r="CW7" s="46" t="s">
        <v>78</v>
      </c>
      <c r="CX7" s="45">
        <f t="shared" si="32"/>
        <v>5.59</v>
      </c>
      <c r="CY7" s="40">
        <f t="shared" si="33"/>
        <v>3</v>
      </c>
      <c r="CZ7" s="39" t="str">
        <f t="shared" si="34"/>
        <v>Limited</v>
      </c>
      <c r="DA7" s="44">
        <f t="shared" si="35"/>
        <v>5.25</v>
      </c>
      <c r="DB7" s="40">
        <f t="shared" si="36"/>
        <v>4</v>
      </c>
      <c r="DC7" s="39" t="str">
        <f t="shared" si="37"/>
        <v>Moderate autocracies</v>
      </c>
      <c r="DD7" s="43">
        <f t="shared" si="38"/>
        <v>5.93</v>
      </c>
      <c r="DE7" s="40">
        <f t="shared" si="39"/>
        <v>3</v>
      </c>
      <c r="DF7" s="39" t="str">
        <f t="shared" si="40"/>
        <v>Functional flaws</v>
      </c>
      <c r="DG7" s="42">
        <f t="shared" si="41"/>
        <v>4.7</v>
      </c>
      <c r="DH7" s="40">
        <f t="shared" si="42"/>
        <v>3</v>
      </c>
      <c r="DI7" s="39" t="str">
        <f t="shared" si="43"/>
        <v>Moderate</v>
      </c>
      <c r="DJ7" s="41">
        <f t="shared" si="44"/>
        <v>4.5999999999999996</v>
      </c>
      <c r="DK7" s="40">
        <f t="shared" si="45"/>
        <v>3</v>
      </c>
      <c r="DL7" s="39" t="str">
        <f t="shared" si="46"/>
        <v>Moderate</v>
      </c>
    </row>
    <row r="8" spans="1:116">
      <c r="A8" s="61" t="s">
        <v>106</v>
      </c>
      <c r="B8" s="60">
        <v>6</v>
      </c>
      <c r="C8" s="59">
        <f>IF(D8="-","?",RANK(D8,D2:D130,0))</f>
        <v>85</v>
      </c>
      <c r="D8" s="45">
        <f t="shared" si="0"/>
        <v>4.8499999999999996</v>
      </c>
      <c r="E8" s="44">
        <f t="shared" si="1"/>
        <v>4.0166666666666666</v>
      </c>
      <c r="F8" s="58">
        <f t="shared" si="2"/>
        <v>7.5</v>
      </c>
      <c r="G8" s="47">
        <v>7</v>
      </c>
      <c r="H8" s="47">
        <v>7</v>
      </c>
      <c r="I8" s="47">
        <v>9</v>
      </c>
      <c r="J8" s="47">
        <v>7</v>
      </c>
      <c r="K8" s="58">
        <f t="shared" si="3"/>
        <v>3.25</v>
      </c>
      <c r="L8" s="47">
        <v>3</v>
      </c>
      <c r="M8" s="47">
        <v>2</v>
      </c>
      <c r="N8" s="47">
        <v>4</v>
      </c>
      <c r="O8" s="47">
        <v>4</v>
      </c>
      <c r="P8" s="58">
        <f t="shared" si="4"/>
        <v>4</v>
      </c>
      <c r="Q8" s="47">
        <v>4</v>
      </c>
      <c r="R8" s="47">
        <v>4</v>
      </c>
      <c r="S8" s="47">
        <v>4</v>
      </c>
      <c r="T8" s="47">
        <v>4</v>
      </c>
      <c r="U8" s="58">
        <f t="shared" si="5"/>
        <v>2</v>
      </c>
      <c r="V8" s="47">
        <v>2</v>
      </c>
      <c r="W8" s="47">
        <v>2</v>
      </c>
      <c r="X8" s="58">
        <f t="shared" si="6"/>
        <v>3.3333333333333335</v>
      </c>
      <c r="Y8" s="47">
        <v>3</v>
      </c>
      <c r="Z8" s="47">
        <v>4</v>
      </c>
      <c r="AA8" s="47" t="s">
        <v>100</v>
      </c>
      <c r="AB8" s="47">
        <v>3</v>
      </c>
      <c r="AC8" s="43">
        <f t="shared" si="7"/>
        <v>5.6785714285714288</v>
      </c>
      <c r="AD8" s="57">
        <f t="shared" si="8"/>
        <v>5</v>
      </c>
      <c r="AE8" s="47">
        <v>5</v>
      </c>
      <c r="AF8" s="57">
        <f t="shared" si="9"/>
        <v>4.75</v>
      </c>
      <c r="AG8" s="47">
        <v>4</v>
      </c>
      <c r="AH8" s="47">
        <v>4</v>
      </c>
      <c r="AI8" s="47">
        <v>5</v>
      </c>
      <c r="AJ8" s="47">
        <v>6</v>
      </c>
      <c r="AK8" s="57">
        <f t="shared" si="10"/>
        <v>6.5</v>
      </c>
      <c r="AL8" s="47">
        <v>7</v>
      </c>
      <c r="AM8" s="47">
        <v>6</v>
      </c>
      <c r="AN8" s="57">
        <f t="shared" si="11"/>
        <v>5.5</v>
      </c>
      <c r="AO8" s="47">
        <v>4</v>
      </c>
      <c r="AP8" s="47">
        <v>7</v>
      </c>
      <c r="AQ8" s="57">
        <f t="shared" si="12"/>
        <v>6</v>
      </c>
      <c r="AR8" s="47">
        <v>6</v>
      </c>
      <c r="AS8" s="47">
        <v>6</v>
      </c>
      <c r="AT8" s="57">
        <f t="shared" si="13"/>
        <v>7</v>
      </c>
      <c r="AU8" s="47">
        <v>7</v>
      </c>
      <c r="AV8" s="57">
        <f t="shared" si="14"/>
        <v>5</v>
      </c>
      <c r="AW8" s="47">
        <v>6</v>
      </c>
      <c r="AX8" s="47">
        <v>4</v>
      </c>
      <c r="AY8" s="56">
        <f>IF(AZ8="-","?",RANK(AZ8,AZ2:AZ130,0))</f>
        <v>98</v>
      </c>
      <c r="AZ8" s="42">
        <f t="shared" si="15"/>
        <v>4</v>
      </c>
      <c r="BA8" s="41">
        <f t="shared" si="16"/>
        <v>4.708333333333333</v>
      </c>
      <c r="BB8" s="47">
        <v>6</v>
      </c>
      <c r="BC8" s="47">
        <v>7</v>
      </c>
      <c r="BD8" s="47">
        <v>4</v>
      </c>
      <c r="BE8" s="47">
        <v>4</v>
      </c>
      <c r="BF8" s="47">
        <v>2</v>
      </c>
      <c r="BG8" s="55">
        <f t="shared" si="17"/>
        <v>5.25</v>
      </c>
      <c r="BH8" s="54">
        <f t="shared" si="18"/>
        <v>4.5333333333333332</v>
      </c>
      <c r="BI8" s="41">
        <f t="shared" si="19"/>
        <v>4.333333333333333</v>
      </c>
      <c r="BJ8" s="47">
        <v>5</v>
      </c>
      <c r="BK8" s="47">
        <v>4</v>
      </c>
      <c r="BL8" s="47">
        <v>4</v>
      </c>
      <c r="BM8" s="41">
        <f t="shared" si="20"/>
        <v>3.6666666666666665</v>
      </c>
      <c r="BN8" s="47">
        <v>4</v>
      </c>
      <c r="BO8" s="47">
        <v>4</v>
      </c>
      <c r="BP8" s="47">
        <v>3</v>
      </c>
      <c r="BQ8" s="41">
        <f t="shared" si="21"/>
        <v>3.8</v>
      </c>
      <c r="BR8" s="47">
        <v>6</v>
      </c>
      <c r="BS8" s="47">
        <v>3</v>
      </c>
      <c r="BT8" s="47">
        <v>4</v>
      </c>
      <c r="BU8" s="47">
        <v>3</v>
      </c>
      <c r="BV8" s="47">
        <v>3</v>
      </c>
      <c r="BW8" s="41">
        <f t="shared" si="22"/>
        <v>6.333333333333333</v>
      </c>
      <c r="BX8" s="47">
        <v>6</v>
      </c>
      <c r="BY8" s="47">
        <v>7</v>
      </c>
      <c r="BZ8" s="47">
        <v>6</v>
      </c>
      <c r="CA8" s="47" t="s">
        <v>78</v>
      </c>
      <c r="CB8" s="46" t="s">
        <v>78</v>
      </c>
      <c r="CC8" s="52">
        <v>3.9166666666666661</v>
      </c>
      <c r="CD8" s="52">
        <f t="shared" si="23"/>
        <v>4.0166666666666666</v>
      </c>
      <c r="CE8" s="44">
        <f t="shared" si="24"/>
        <v>0.10000000000000053</v>
      </c>
      <c r="CF8" s="53" t="str">
        <f t="shared" si="25"/>
        <v>â</v>
      </c>
      <c r="CG8" s="52">
        <v>5.7857142857142865</v>
      </c>
      <c r="CH8" s="52">
        <f t="shared" si="26"/>
        <v>5.6785714285714288</v>
      </c>
      <c r="CI8" s="43">
        <f t="shared" si="27"/>
        <v>-0.10714285714285765</v>
      </c>
      <c r="CJ8" s="51" t="str">
        <f t="shared" si="28"/>
        <v>â</v>
      </c>
      <c r="CK8" s="47" t="s">
        <v>78</v>
      </c>
      <c r="CL8" s="46" t="s">
        <v>78</v>
      </c>
      <c r="CM8" s="50">
        <v>3</v>
      </c>
      <c r="CN8" s="50">
        <v>2</v>
      </c>
      <c r="CO8" s="47">
        <v>4</v>
      </c>
      <c r="CP8" s="47">
        <v>4</v>
      </c>
      <c r="CQ8" s="47">
        <v>4</v>
      </c>
      <c r="CR8" s="47">
        <v>4</v>
      </c>
      <c r="CS8" s="49">
        <f t="shared" si="29"/>
        <v>7</v>
      </c>
      <c r="CT8" s="48">
        <f t="shared" si="30"/>
        <v>2</v>
      </c>
      <c r="CU8" s="44" t="str">
        <f t="shared" si="31"/>
        <v>Aut.</v>
      </c>
      <c r="CV8" s="47" t="s">
        <v>78</v>
      </c>
      <c r="CW8" s="46" t="s">
        <v>78</v>
      </c>
      <c r="CX8" s="45">
        <f t="shared" si="32"/>
        <v>4.8499999999999996</v>
      </c>
      <c r="CY8" s="40">
        <f t="shared" si="33"/>
        <v>4</v>
      </c>
      <c r="CZ8" s="39" t="str">
        <f t="shared" si="34"/>
        <v>Very limited</v>
      </c>
      <c r="DA8" s="44">
        <f t="shared" si="35"/>
        <v>4.0199999999999996</v>
      </c>
      <c r="DB8" s="40">
        <f t="shared" si="36"/>
        <v>4</v>
      </c>
      <c r="DC8" s="39" t="str">
        <f t="shared" si="37"/>
        <v>Moderate autocracies</v>
      </c>
      <c r="DD8" s="43">
        <f t="shared" si="38"/>
        <v>5.68</v>
      </c>
      <c r="DE8" s="40">
        <f t="shared" si="39"/>
        <v>3</v>
      </c>
      <c r="DF8" s="39" t="str">
        <f t="shared" si="40"/>
        <v>Functional flaws</v>
      </c>
      <c r="DG8" s="42">
        <f t="shared" si="41"/>
        <v>4</v>
      </c>
      <c r="DH8" s="40">
        <f t="shared" si="42"/>
        <v>4</v>
      </c>
      <c r="DI8" s="39" t="str">
        <f t="shared" si="43"/>
        <v>Weak</v>
      </c>
      <c r="DJ8" s="41">
        <f t="shared" si="44"/>
        <v>4.7</v>
      </c>
      <c r="DK8" s="40">
        <f t="shared" si="45"/>
        <v>3</v>
      </c>
      <c r="DL8" s="39" t="str">
        <f t="shared" si="46"/>
        <v>Moderate</v>
      </c>
    </row>
    <row r="9" spans="1:116">
      <c r="A9" s="61" t="s">
        <v>107</v>
      </c>
      <c r="B9" s="60">
        <v>4</v>
      </c>
      <c r="C9" s="59">
        <f>IF(D9="-","?",RANK(D9,D2:D130,0))</f>
        <v>57</v>
      </c>
      <c r="D9" s="45">
        <f t="shared" si="0"/>
        <v>5.89</v>
      </c>
      <c r="E9" s="44">
        <f t="shared" si="1"/>
        <v>4.3499999999999996</v>
      </c>
      <c r="F9" s="58">
        <f t="shared" si="2"/>
        <v>7.75</v>
      </c>
      <c r="G9" s="47">
        <v>8</v>
      </c>
      <c r="H9" s="47">
        <v>7</v>
      </c>
      <c r="I9" s="47">
        <v>7</v>
      </c>
      <c r="J9" s="47">
        <v>9</v>
      </c>
      <c r="K9" s="58">
        <f t="shared" si="3"/>
        <v>2.5</v>
      </c>
      <c r="L9" s="47">
        <v>3</v>
      </c>
      <c r="M9" s="47">
        <v>1</v>
      </c>
      <c r="N9" s="47">
        <v>3</v>
      </c>
      <c r="O9" s="47">
        <v>3</v>
      </c>
      <c r="P9" s="58">
        <f t="shared" si="4"/>
        <v>4.5</v>
      </c>
      <c r="Q9" s="47">
        <v>4</v>
      </c>
      <c r="R9" s="47">
        <v>4</v>
      </c>
      <c r="S9" s="47">
        <v>4</v>
      </c>
      <c r="T9" s="47">
        <v>6</v>
      </c>
      <c r="U9" s="58">
        <f t="shared" si="5"/>
        <v>2</v>
      </c>
      <c r="V9" s="47">
        <v>2</v>
      </c>
      <c r="W9" s="47">
        <v>2</v>
      </c>
      <c r="X9" s="58">
        <f t="shared" si="6"/>
        <v>5</v>
      </c>
      <c r="Y9" s="47">
        <v>4</v>
      </c>
      <c r="Z9" s="47">
        <v>6</v>
      </c>
      <c r="AA9" s="47" t="s">
        <v>100</v>
      </c>
      <c r="AB9" s="47">
        <v>5</v>
      </c>
      <c r="AC9" s="43">
        <f t="shared" si="7"/>
        <v>7.4285714285714288</v>
      </c>
      <c r="AD9" s="57">
        <f t="shared" si="8"/>
        <v>6</v>
      </c>
      <c r="AE9" s="47">
        <v>6</v>
      </c>
      <c r="AF9" s="57">
        <f t="shared" si="9"/>
        <v>8</v>
      </c>
      <c r="AG9" s="47">
        <v>8</v>
      </c>
      <c r="AH9" s="47">
        <v>6</v>
      </c>
      <c r="AI9" s="47">
        <v>8</v>
      </c>
      <c r="AJ9" s="47">
        <v>10</v>
      </c>
      <c r="AK9" s="57">
        <f t="shared" si="10"/>
        <v>9.5</v>
      </c>
      <c r="AL9" s="47">
        <v>9</v>
      </c>
      <c r="AM9" s="47">
        <v>10</v>
      </c>
      <c r="AN9" s="57">
        <f t="shared" si="11"/>
        <v>7.5</v>
      </c>
      <c r="AO9" s="47">
        <v>8</v>
      </c>
      <c r="AP9" s="47">
        <v>7</v>
      </c>
      <c r="AQ9" s="57">
        <f t="shared" si="12"/>
        <v>6.5</v>
      </c>
      <c r="AR9" s="47">
        <v>8</v>
      </c>
      <c r="AS9" s="47">
        <v>5</v>
      </c>
      <c r="AT9" s="57">
        <f t="shared" si="13"/>
        <v>8</v>
      </c>
      <c r="AU9" s="47">
        <v>8</v>
      </c>
      <c r="AV9" s="57">
        <f t="shared" si="14"/>
        <v>6.5</v>
      </c>
      <c r="AW9" s="47">
        <v>5</v>
      </c>
      <c r="AX9" s="47">
        <v>8</v>
      </c>
      <c r="AY9" s="56">
        <f>IF(AZ9="-","?",RANK(AZ9,AZ2:AZ130,0))</f>
        <v>91</v>
      </c>
      <c r="AZ9" s="42">
        <f t="shared" si="15"/>
        <v>4.18</v>
      </c>
      <c r="BA9" s="41">
        <f t="shared" si="16"/>
        <v>3.6458333333333335</v>
      </c>
      <c r="BB9" s="47">
        <v>3</v>
      </c>
      <c r="BC9" s="47">
        <v>5</v>
      </c>
      <c r="BD9" s="47">
        <v>6</v>
      </c>
      <c r="BE9" s="47">
        <v>1</v>
      </c>
      <c r="BF9" s="47">
        <v>2</v>
      </c>
      <c r="BG9" s="55">
        <f t="shared" si="17"/>
        <v>4.875</v>
      </c>
      <c r="BH9" s="54">
        <f t="shared" si="18"/>
        <v>4.8666666666666671</v>
      </c>
      <c r="BI9" s="41">
        <f t="shared" si="19"/>
        <v>4</v>
      </c>
      <c r="BJ9" s="47">
        <v>5</v>
      </c>
      <c r="BK9" s="47">
        <v>4</v>
      </c>
      <c r="BL9" s="47">
        <v>3</v>
      </c>
      <c r="BM9" s="41">
        <f t="shared" si="20"/>
        <v>4.666666666666667</v>
      </c>
      <c r="BN9" s="47">
        <v>4</v>
      </c>
      <c r="BO9" s="47">
        <v>5</v>
      </c>
      <c r="BP9" s="47">
        <v>5</v>
      </c>
      <c r="BQ9" s="41">
        <f t="shared" si="21"/>
        <v>3.8</v>
      </c>
      <c r="BR9" s="47">
        <v>6</v>
      </c>
      <c r="BS9" s="47">
        <v>3</v>
      </c>
      <c r="BT9" s="47">
        <v>3</v>
      </c>
      <c r="BU9" s="47">
        <v>4</v>
      </c>
      <c r="BV9" s="47">
        <v>3</v>
      </c>
      <c r="BW9" s="41">
        <f t="shared" si="22"/>
        <v>7</v>
      </c>
      <c r="BX9" s="47">
        <v>6</v>
      </c>
      <c r="BY9" s="47">
        <v>7</v>
      </c>
      <c r="BZ9" s="47">
        <v>8</v>
      </c>
      <c r="CA9" s="47" t="s">
        <v>78</v>
      </c>
      <c r="CB9" s="46" t="s">
        <v>78</v>
      </c>
      <c r="CC9" s="52">
        <v>4.4166666666666661</v>
      </c>
      <c r="CD9" s="52">
        <f t="shared" si="23"/>
        <v>4.3499999999999996</v>
      </c>
      <c r="CE9" s="44">
        <f t="shared" si="24"/>
        <v>-6.666666666666643E-2</v>
      </c>
      <c r="CF9" s="53" t="str">
        <f t="shared" si="25"/>
        <v>â</v>
      </c>
      <c r="CG9" s="52">
        <v>7.6785714285714288</v>
      </c>
      <c r="CH9" s="52">
        <f t="shared" si="26"/>
        <v>7.4285714285714288</v>
      </c>
      <c r="CI9" s="43">
        <f t="shared" si="27"/>
        <v>-0.25</v>
      </c>
      <c r="CJ9" s="51" t="str">
        <f t="shared" si="28"/>
        <v>â</v>
      </c>
      <c r="CK9" s="47" t="s">
        <v>78</v>
      </c>
      <c r="CL9" s="46" t="s">
        <v>78</v>
      </c>
      <c r="CM9" s="50">
        <v>3</v>
      </c>
      <c r="CN9" s="50">
        <v>1</v>
      </c>
      <c r="CO9" s="47">
        <v>3</v>
      </c>
      <c r="CP9" s="47">
        <v>3</v>
      </c>
      <c r="CQ9" s="47">
        <v>4</v>
      </c>
      <c r="CR9" s="47">
        <v>6</v>
      </c>
      <c r="CS9" s="49">
        <f t="shared" si="29"/>
        <v>8.5</v>
      </c>
      <c r="CT9" s="48">
        <f t="shared" si="30"/>
        <v>2</v>
      </c>
      <c r="CU9" s="44" t="str">
        <f t="shared" si="31"/>
        <v>Aut.</v>
      </c>
      <c r="CV9" s="47" t="s">
        <v>78</v>
      </c>
      <c r="CW9" s="46" t="s">
        <v>78</v>
      </c>
      <c r="CX9" s="45">
        <f t="shared" si="32"/>
        <v>5.89</v>
      </c>
      <c r="CY9" s="40">
        <f t="shared" si="33"/>
        <v>3</v>
      </c>
      <c r="CZ9" s="39" t="str">
        <f t="shared" si="34"/>
        <v>Limited</v>
      </c>
      <c r="DA9" s="44">
        <f t="shared" si="35"/>
        <v>4.3499999999999996</v>
      </c>
      <c r="DB9" s="40">
        <f t="shared" si="36"/>
        <v>4</v>
      </c>
      <c r="DC9" s="39" t="str">
        <f t="shared" si="37"/>
        <v>Moderate autocracies</v>
      </c>
      <c r="DD9" s="43">
        <f t="shared" si="38"/>
        <v>7.43</v>
      </c>
      <c r="DE9" s="40">
        <f t="shared" si="39"/>
        <v>2</v>
      </c>
      <c r="DF9" s="39" t="str">
        <f t="shared" si="40"/>
        <v>Functioning</v>
      </c>
      <c r="DG9" s="42">
        <f t="shared" si="41"/>
        <v>4.18</v>
      </c>
      <c r="DH9" s="40">
        <f t="shared" si="42"/>
        <v>4</v>
      </c>
      <c r="DI9" s="39" t="str">
        <f t="shared" si="43"/>
        <v>Weak</v>
      </c>
      <c r="DJ9" s="41">
        <f t="shared" si="44"/>
        <v>3.6</v>
      </c>
      <c r="DK9" s="40">
        <f t="shared" si="45"/>
        <v>4</v>
      </c>
      <c r="DL9" s="39" t="str">
        <f t="shared" si="46"/>
        <v>Minor</v>
      </c>
    </row>
    <row r="10" spans="1:116">
      <c r="A10" s="61" t="s">
        <v>108</v>
      </c>
      <c r="B10" s="60">
        <v>7</v>
      </c>
      <c r="C10" s="59">
        <f>IF(D10="-","?",RANK(D10,D2:D130,0))</f>
        <v>59</v>
      </c>
      <c r="D10" s="45">
        <f t="shared" si="0"/>
        <v>5.82</v>
      </c>
      <c r="E10" s="44">
        <f t="shared" si="1"/>
        <v>6.25</v>
      </c>
      <c r="F10" s="58">
        <f t="shared" si="2"/>
        <v>7</v>
      </c>
      <c r="G10" s="47">
        <v>6</v>
      </c>
      <c r="H10" s="47">
        <v>9</v>
      </c>
      <c r="I10" s="47">
        <v>7</v>
      </c>
      <c r="J10" s="47">
        <v>6</v>
      </c>
      <c r="K10" s="58">
        <f t="shared" si="3"/>
        <v>7.5</v>
      </c>
      <c r="L10" s="47">
        <v>8</v>
      </c>
      <c r="M10" s="47">
        <v>7</v>
      </c>
      <c r="N10" s="47">
        <v>8</v>
      </c>
      <c r="O10" s="47">
        <v>7</v>
      </c>
      <c r="P10" s="58">
        <f t="shared" si="4"/>
        <v>5</v>
      </c>
      <c r="Q10" s="47">
        <v>6</v>
      </c>
      <c r="R10" s="47">
        <v>5</v>
      </c>
      <c r="S10" s="47">
        <v>4</v>
      </c>
      <c r="T10" s="47">
        <v>5</v>
      </c>
      <c r="U10" s="58">
        <f t="shared" si="5"/>
        <v>5.5</v>
      </c>
      <c r="V10" s="47">
        <v>5</v>
      </c>
      <c r="W10" s="47">
        <v>6</v>
      </c>
      <c r="X10" s="58">
        <f t="shared" si="6"/>
        <v>6.25</v>
      </c>
      <c r="Y10" s="47">
        <v>6</v>
      </c>
      <c r="Z10" s="47">
        <v>5</v>
      </c>
      <c r="AA10" s="47">
        <v>8</v>
      </c>
      <c r="AB10" s="47">
        <v>6</v>
      </c>
      <c r="AC10" s="43">
        <f t="shared" si="7"/>
        <v>5.3928571428571432</v>
      </c>
      <c r="AD10" s="57">
        <f t="shared" si="8"/>
        <v>4</v>
      </c>
      <c r="AE10" s="47">
        <v>4</v>
      </c>
      <c r="AF10" s="57">
        <f t="shared" si="9"/>
        <v>5.75</v>
      </c>
      <c r="AG10" s="47">
        <v>5</v>
      </c>
      <c r="AH10" s="47">
        <v>6</v>
      </c>
      <c r="AI10" s="47">
        <v>7</v>
      </c>
      <c r="AJ10" s="47">
        <v>5</v>
      </c>
      <c r="AK10" s="57">
        <f t="shared" si="10"/>
        <v>7</v>
      </c>
      <c r="AL10" s="47">
        <v>7</v>
      </c>
      <c r="AM10" s="47">
        <v>7</v>
      </c>
      <c r="AN10" s="57">
        <f t="shared" si="11"/>
        <v>6.5</v>
      </c>
      <c r="AO10" s="47">
        <v>6</v>
      </c>
      <c r="AP10" s="47">
        <v>7</v>
      </c>
      <c r="AQ10" s="57">
        <f t="shared" si="12"/>
        <v>3.5</v>
      </c>
      <c r="AR10" s="47">
        <v>3</v>
      </c>
      <c r="AS10" s="47">
        <v>4</v>
      </c>
      <c r="AT10" s="57">
        <f t="shared" si="13"/>
        <v>6</v>
      </c>
      <c r="AU10" s="47">
        <v>6</v>
      </c>
      <c r="AV10" s="57">
        <f t="shared" si="14"/>
        <v>5</v>
      </c>
      <c r="AW10" s="47">
        <v>6</v>
      </c>
      <c r="AX10" s="47">
        <v>4</v>
      </c>
      <c r="AY10" s="56">
        <f>IF(AZ10="-","?",RANK(AZ10,AZ2:AZ130,0))</f>
        <v>78</v>
      </c>
      <c r="AZ10" s="42">
        <f t="shared" si="15"/>
        <v>4.57</v>
      </c>
      <c r="BA10" s="41">
        <f t="shared" si="16"/>
        <v>7</v>
      </c>
      <c r="BB10" s="47">
        <v>7</v>
      </c>
      <c r="BC10" s="47">
        <v>6</v>
      </c>
      <c r="BD10" s="47">
        <v>6</v>
      </c>
      <c r="BE10" s="47">
        <v>9</v>
      </c>
      <c r="BF10" s="47">
        <v>9</v>
      </c>
      <c r="BG10" s="55">
        <f t="shared" si="17"/>
        <v>5</v>
      </c>
      <c r="BH10" s="54">
        <f t="shared" si="18"/>
        <v>4.9000000000000004</v>
      </c>
      <c r="BI10" s="41">
        <f t="shared" si="19"/>
        <v>3.6666666666666665</v>
      </c>
      <c r="BJ10" s="47">
        <v>4</v>
      </c>
      <c r="BK10" s="47">
        <v>4</v>
      </c>
      <c r="BL10" s="47">
        <v>3</v>
      </c>
      <c r="BM10" s="41">
        <f t="shared" si="20"/>
        <v>3.3333333333333335</v>
      </c>
      <c r="BN10" s="47">
        <v>3</v>
      </c>
      <c r="BO10" s="47">
        <v>4</v>
      </c>
      <c r="BP10" s="47">
        <v>3</v>
      </c>
      <c r="BQ10" s="41">
        <f t="shared" si="21"/>
        <v>5.6</v>
      </c>
      <c r="BR10" s="47">
        <v>6</v>
      </c>
      <c r="BS10" s="47">
        <v>7</v>
      </c>
      <c r="BT10" s="47">
        <v>4</v>
      </c>
      <c r="BU10" s="47">
        <v>6</v>
      </c>
      <c r="BV10" s="47">
        <v>5</v>
      </c>
      <c r="BW10" s="41">
        <f t="shared" si="22"/>
        <v>7</v>
      </c>
      <c r="BX10" s="47">
        <v>7</v>
      </c>
      <c r="BY10" s="47">
        <v>7</v>
      </c>
      <c r="BZ10" s="47">
        <v>7</v>
      </c>
      <c r="CA10" s="47" t="s">
        <v>78</v>
      </c>
      <c r="CB10" s="46" t="s">
        <v>78</v>
      </c>
      <c r="CC10" s="52">
        <v>6.05</v>
      </c>
      <c r="CD10" s="52">
        <f t="shared" si="23"/>
        <v>6.25</v>
      </c>
      <c r="CE10" s="44">
        <f t="shared" si="24"/>
        <v>0.20000000000000018</v>
      </c>
      <c r="CF10" s="53" t="str">
        <f t="shared" si="25"/>
        <v>â</v>
      </c>
      <c r="CG10" s="52">
        <v>5.4285714285714288</v>
      </c>
      <c r="CH10" s="52">
        <f t="shared" si="26"/>
        <v>5.3928571428571432</v>
      </c>
      <c r="CI10" s="43">
        <f t="shared" si="27"/>
        <v>-3.5714285714285587E-2</v>
      </c>
      <c r="CJ10" s="51" t="str">
        <f t="shared" si="28"/>
        <v>â</v>
      </c>
      <c r="CK10" s="47" t="s">
        <v>78</v>
      </c>
      <c r="CL10" s="46" t="s">
        <v>78</v>
      </c>
      <c r="CM10" s="47">
        <v>8</v>
      </c>
      <c r="CN10" s="47">
        <v>7</v>
      </c>
      <c r="CO10" s="47">
        <v>8</v>
      </c>
      <c r="CP10" s="47">
        <v>7</v>
      </c>
      <c r="CQ10" s="47">
        <v>6</v>
      </c>
      <c r="CR10" s="47">
        <v>5</v>
      </c>
      <c r="CS10" s="49">
        <f t="shared" si="29"/>
        <v>6</v>
      </c>
      <c r="CT10" s="48">
        <f t="shared" si="30"/>
        <v>0</v>
      </c>
      <c r="CU10" s="44" t="str">
        <f t="shared" si="31"/>
        <v>Dem.</v>
      </c>
      <c r="CV10" s="47" t="s">
        <v>78</v>
      </c>
      <c r="CW10" s="46" t="s">
        <v>78</v>
      </c>
      <c r="CX10" s="45">
        <f t="shared" si="32"/>
        <v>5.82</v>
      </c>
      <c r="CY10" s="40">
        <f t="shared" si="33"/>
        <v>3</v>
      </c>
      <c r="CZ10" s="39" t="str">
        <f t="shared" si="34"/>
        <v>Limited</v>
      </c>
      <c r="DA10" s="44">
        <f t="shared" si="35"/>
        <v>6.25</v>
      </c>
      <c r="DB10" s="40">
        <f t="shared" si="36"/>
        <v>2</v>
      </c>
      <c r="DC10" s="39" t="str">
        <f t="shared" si="37"/>
        <v>Defective democracies</v>
      </c>
      <c r="DD10" s="43">
        <f t="shared" si="38"/>
        <v>5.39</v>
      </c>
      <c r="DE10" s="40">
        <f t="shared" si="39"/>
        <v>3</v>
      </c>
      <c r="DF10" s="39" t="str">
        <f t="shared" si="40"/>
        <v>Functional flaws</v>
      </c>
      <c r="DG10" s="42">
        <f t="shared" si="41"/>
        <v>4.57</v>
      </c>
      <c r="DH10" s="40">
        <f t="shared" si="42"/>
        <v>3</v>
      </c>
      <c r="DI10" s="39" t="str">
        <f t="shared" si="43"/>
        <v>Moderate</v>
      </c>
      <c r="DJ10" s="41">
        <f t="shared" si="44"/>
        <v>7</v>
      </c>
      <c r="DK10" s="40">
        <f t="shared" si="45"/>
        <v>2</v>
      </c>
      <c r="DL10" s="39" t="str">
        <f t="shared" si="46"/>
        <v>Substantial</v>
      </c>
    </row>
    <row r="11" spans="1:116">
      <c r="A11" s="61" t="s">
        <v>109</v>
      </c>
      <c r="B11" s="60">
        <v>6</v>
      </c>
      <c r="C11" s="59">
        <f>IF(D11="-","?",RANK(D11,D2:D130,0))</f>
        <v>101</v>
      </c>
      <c r="D11" s="45">
        <f t="shared" si="0"/>
        <v>4.3600000000000003</v>
      </c>
      <c r="E11" s="44">
        <f t="shared" si="1"/>
        <v>3.9333333333333336</v>
      </c>
      <c r="F11" s="58">
        <f t="shared" si="2"/>
        <v>8.5</v>
      </c>
      <c r="G11" s="47">
        <v>10</v>
      </c>
      <c r="H11" s="47">
        <v>8</v>
      </c>
      <c r="I11" s="47">
        <v>9</v>
      </c>
      <c r="J11" s="47">
        <v>7</v>
      </c>
      <c r="K11" s="58">
        <f t="shared" si="3"/>
        <v>2.5</v>
      </c>
      <c r="L11" s="47">
        <v>2</v>
      </c>
      <c r="M11" s="47">
        <v>2</v>
      </c>
      <c r="N11" s="47">
        <v>3</v>
      </c>
      <c r="O11" s="47">
        <v>3</v>
      </c>
      <c r="P11" s="58">
        <f t="shared" si="4"/>
        <v>3</v>
      </c>
      <c r="Q11" s="47">
        <v>2</v>
      </c>
      <c r="R11" s="47">
        <v>4</v>
      </c>
      <c r="S11" s="47">
        <v>4</v>
      </c>
      <c r="T11" s="47">
        <v>2</v>
      </c>
      <c r="U11" s="58">
        <f t="shared" si="5"/>
        <v>2</v>
      </c>
      <c r="V11" s="47">
        <v>2</v>
      </c>
      <c r="W11" s="47">
        <v>2</v>
      </c>
      <c r="X11" s="58">
        <f t="shared" si="6"/>
        <v>3.6666666666666665</v>
      </c>
      <c r="Y11" s="47">
        <v>3</v>
      </c>
      <c r="Z11" s="47">
        <v>4</v>
      </c>
      <c r="AA11" s="47" t="s">
        <v>100</v>
      </c>
      <c r="AB11" s="47">
        <v>4</v>
      </c>
      <c r="AC11" s="43">
        <f t="shared" si="7"/>
        <v>4.7857142857142856</v>
      </c>
      <c r="AD11" s="57">
        <f t="shared" si="8"/>
        <v>6</v>
      </c>
      <c r="AE11" s="47">
        <v>6</v>
      </c>
      <c r="AF11" s="57">
        <f t="shared" si="9"/>
        <v>4.5</v>
      </c>
      <c r="AG11" s="47">
        <v>4</v>
      </c>
      <c r="AH11" s="47">
        <v>6</v>
      </c>
      <c r="AI11" s="47">
        <v>6</v>
      </c>
      <c r="AJ11" s="47">
        <v>2</v>
      </c>
      <c r="AK11" s="57">
        <f t="shared" si="10"/>
        <v>3.5</v>
      </c>
      <c r="AL11" s="47">
        <v>4</v>
      </c>
      <c r="AM11" s="47">
        <v>3</v>
      </c>
      <c r="AN11" s="57">
        <f t="shared" si="11"/>
        <v>2.5</v>
      </c>
      <c r="AO11" s="47">
        <v>3</v>
      </c>
      <c r="AP11" s="47">
        <v>2</v>
      </c>
      <c r="AQ11" s="57">
        <f t="shared" si="12"/>
        <v>5.5</v>
      </c>
      <c r="AR11" s="47">
        <v>6</v>
      </c>
      <c r="AS11" s="47">
        <v>5</v>
      </c>
      <c r="AT11" s="57">
        <f t="shared" si="13"/>
        <v>6</v>
      </c>
      <c r="AU11" s="47">
        <v>6</v>
      </c>
      <c r="AV11" s="57">
        <f t="shared" si="14"/>
        <v>5.5</v>
      </c>
      <c r="AW11" s="47">
        <v>6</v>
      </c>
      <c r="AX11" s="47">
        <v>5</v>
      </c>
      <c r="AY11" s="56">
        <f>IF(AZ11="-","?",RANK(AZ11,AZ2:AZ130,0))</f>
        <v>116</v>
      </c>
      <c r="AZ11" s="42">
        <f t="shared" si="15"/>
        <v>2.77</v>
      </c>
      <c r="BA11" s="41">
        <f t="shared" si="16"/>
        <v>4.208333333333333</v>
      </c>
      <c r="BB11" s="47">
        <v>6</v>
      </c>
      <c r="BC11" s="47">
        <v>7</v>
      </c>
      <c r="BD11" s="47">
        <v>3</v>
      </c>
      <c r="BE11" s="47">
        <v>2</v>
      </c>
      <c r="BF11" s="47">
        <v>2</v>
      </c>
      <c r="BG11" s="55">
        <f t="shared" si="17"/>
        <v>5.25</v>
      </c>
      <c r="BH11" s="54">
        <f t="shared" si="18"/>
        <v>3.1833333333333336</v>
      </c>
      <c r="BI11" s="41">
        <f t="shared" si="19"/>
        <v>2.6666666666666665</v>
      </c>
      <c r="BJ11" s="47">
        <v>3</v>
      </c>
      <c r="BK11" s="47">
        <v>3</v>
      </c>
      <c r="BL11" s="47">
        <v>2</v>
      </c>
      <c r="BM11" s="41">
        <f t="shared" si="20"/>
        <v>4.333333333333333</v>
      </c>
      <c r="BN11" s="47">
        <v>4</v>
      </c>
      <c r="BO11" s="47">
        <v>5</v>
      </c>
      <c r="BP11" s="47">
        <v>4</v>
      </c>
      <c r="BQ11" s="41">
        <f t="shared" si="21"/>
        <v>2.4</v>
      </c>
      <c r="BR11" s="47">
        <v>2</v>
      </c>
      <c r="BS11" s="47">
        <v>2</v>
      </c>
      <c r="BT11" s="47">
        <v>3</v>
      </c>
      <c r="BU11" s="47">
        <v>2</v>
      </c>
      <c r="BV11" s="47">
        <v>3</v>
      </c>
      <c r="BW11" s="41">
        <f t="shared" si="22"/>
        <v>3.3333333333333335</v>
      </c>
      <c r="BX11" s="47">
        <v>4</v>
      </c>
      <c r="BY11" s="47">
        <v>2</v>
      </c>
      <c r="BZ11" s="47">
        <v>4</v>
      </c>
      <c r="CA11" s="47" t="s">
        <v>78</v>
      </c>
      <c r="CB11" s="46" t="s">
        <v>78</v>
      </c>
      <c r="CC11" s="52">
        <v>4.083333333333333</v>
      </c>
      <c r="CD11" s="52">
        <f t="shared" si="23"/>
        <v>3.9333333333333336</v>
      </c>
      <c r="CE11" s="44">
        <f t="shared" si="24"/>
        <v>-0.14999999999999947</v>
      </c>
      <c r="CF11" s="53" t="str">
        <f t="shared" si="25"/>
        <v>â</v>
      </c>
      <c r="CG11" s="52">
        <v>4.9642857142857135</v>
      </c>
      <c r="CH11" s="52">
        <f t="shared" si="26"/>
        <v>4.7857142857142856</v>
      </c>
      <c r="CI11" s="43">
        <f t="shared" si="27"/>
        <v>-0.17857142857142794</v>
      </c>
      <c r="CJ11" s="51" t="str">
        <f t="shared" si="28"/>
        <v>â</v>
      </c>
      <c r="CK11" s="47" t="s">
        <v>78</v>
      </c>
      <c r="CL11" s="46" t="s">
        <v>78</v>
      </c>
      <c r="CM11" s="50">
        <v>2</v>
      </c>
      <c r="CN11" s="50">
        <v>2</v>
      </c>
      <c r="CO11" s="47">
        <v>3</v>
      </c>
      <c r="CP11" s="47">
        <v>3</v>
      </c>
      <c r="CQ11" s="50">
        <v>2</v>
      </c>
      <c r="CR11" s="50">
        <v>2</v>
      </c>
      <c r="CS11" s="49">
        <f t="shared" si="29"/>
        <v>8.5</v>
      </c>
      <c r="CT11" s="48">
        <f t="shared" si="30"/>
        <v>4</v>
      </c>
      <c r="CU11" s="44" t="str">
        <f t="shared" si="31"/>
        <v>Aut.</v>
      </c>
      <c r="CV11" s="47" t="s">
        <v>78</v>
      </c>
      <c r="CW11" s="46" t="s">
        <v>78</v>
      </c>
      <c r="CX11" s="45">
        <f t="shared" si="32"/>
        <v>4.3600000000000003</v>
      </c>
      <c r="CY11" s="40">
        <f t="shared" si="33"/>
        <v>4</v>
      </c>
      <c r="CZ11" s="39" t="str">
        <f t="shared" si="34"/>
        <v>Very limited</v>
      </c>
      <c r="DA11" s="44">
        <f t="shared" si="35"/>
        <v>3.93</v>
      </c>
      <c r="DB11" s="40">
        <f t="shared" si="36"/>
        <v>5</v>
      </c>
      <c r="DC11" s="39" t="str">
        <f t="shared" si="37"/>
        <v>Hard-line autocracies</v>
      </c>
      <c r="DD11" s="43">
        <f t="shared" si="38"/>
        <v>4.79</v>
      </c>
      <c r="DE11" s="40">
        <f t="shared" si="39"/>
        <v>4</v>
      </c>
      <c r="DF11" s="39" t="str">
        <f t="shared" si="40"/>
        <v>Poorly functioning</v>
      </c>
      <c r="DG11" s="42">
        <f t="shared" si="41"/>
        <v>2.77</v>
      </c>
      <c r="DH11" s="40">
        <f t="shared" si="42"/>
        <v>5</v>
      </c>
      <c r="DI11" s="39" t="str">
        <f t="shared" si="43"/>
        <v>Failed</v>
      </c>
      <c r="DJ11" s="41">
        <f t="shared" si="44"/>
        <v>4.2</v>
      </c>
      <c r="DK11" s="40">
        <f t="shared" si="45"/>
        <v>4</v>
      </c>
      <c r="DL11" s="39" t="str">
        <f t="shared" si="46"/>
        <v>Minor</v>
      </c>
    </row>
    <row r="12" spans="1:116">
      <c r="A12" s="61" t="s">
        <v>110</v>
      </c>
      <c r="B12" s="60">
        <v>3</v>
      </c>
      <c r="C12" s="59">
        <f>IF(D12="-","?",RANK(D12,D2:D130,0))</f>
        <v>38</v>
      </c>
      <c r="D12" s="45">
        <f t="shared" si="0"/>
        <v>6.44</v>
      </c>
      <c r="E12" s="44">
        <f t="shared" si="1"/>
        <v>7.7</v>
      </c>
      <c r="F12" s="58">
        <f t="shared" si="2"/>
        <v>8.25</v>
      </c>
      <c r="G12" s="47">
        <v>9</v>
      </c>
      <c r="H12" s="47">
        <v>9</v>
      </c>
      <c r="I12" s="47">
        <v>9</v>
      </c>
      <c r="J12" s="47">
        <v>6</v>
      </c>
      <c r="K12" s="58">
        <f t="shared" si="3"/>
        <v>9</v>
      </c>
      <c r="L12" s="47">
        <v>9</v>
      </c>
      <c r="M12" s="47">
        <v>9</v>
      </c>
      <c r="N12" s="47">
        <v>10</v>
      </c>
      <c r="O12" s="47">
        <v>8</v>
      </c>
      <c r="P12" s="58">
        <f t="shared" si="4"/>
        <v>6.25</v>
      </c>
      <c r="Q12" s="47">
        <v>7</v>
      </c>
      <c r="R12" s="47">
        <v>6</v>
      </c>
      <c r="S12" s="47">
        <v>4</v>
      </c>
      <c r="T12" s="47">
        <v>8</v>
      </c>
      <c r="U12" s="58">
        <f t="shared" si="5"/>
        <v>8</v>
      </c>
      <c r="V12" s="47">
        <v>7</v>
      </c>
      <c r="W12" s="47">
        <v>9</v>
      </c>
      <c r="X12" s="58">
        <f t="shared" si="6"/>
        <v>7</v>
      </c>
      <c r="Y12" s="47">
        <v>5</v>
      </c>
      <c r="Z12" s="47">
        <v>8</v>
      </c>
      <c r="AA12" s="47">
        <v>9</v>
      </c>
      <c r="AB12" s="47">
        <v>6</v>
      </c>
      <c r="AC12" s="43">
        <f t="shared" si="7"/>
        <v>5.1785714285714288</v>
      </c>
      <c r="AD12" s="57">
        <f t="shared" si="8"/>
        <v>3</v>
      </c>
      <c r="AE12" s="47">
        <v>3</v>
      </c>
      <c r="AF12" s="57">
        <f t="shared" si="9"/>
        <v>6.25</v>
      </c>
      <c r="AG12" s="47">
        <v>5</v>
      </c>
      <c r="AH12" s="47">
        <v>5</v>
      </c>
      <c r="AI12" s="47">
        <v>8</v>
      </c>
      <c r="AJ12" s="47">
        <v>7</v>
      </c>
      <c r="AK12" s="57">
        <f t="shared" si="10"/>
        <v>7.5</v>
      </c>
      <c r="AL12" s="47">
        <v>8</v>
      </c>
      <c r="AM12" s="47">
        <v>7</v>
      </c>
      <c r="AN12" s="57">
        <f t="shared" si="11"/>
        <v>5.5</v>
      </c>
      <c r="AO12" s="47">
        <v>5</v>
      </c>
      <c r="AP12" s="47">
        <v>6</v>
      </c>
      <c r="AQ12" s="57">
        <f t="shared" si="12"/>
        <v>4.5</v>
      </c>
      <c r="AR12" s="47">
        <v>4</v>
      </c>
      <c r="AS12" s="47">
        <v>5</v>
      </c>
      <c r="AT12" s="57">
        <f t="shared" si="13"/>
        <v>6</v>
      </c>
      <c r="AU12" s="47">
        <v>6</v>
      </c>
      <c r="AV12" s="57">
        <f t="shared" si="14"/>
        <v>3.5</v>
      </c>
      <c r="AW12" s="47">
        <v>4</v>
      </c>
      <c r="AX12" s="47">
        <v>3</v>
      </c>
      <c r="AY12" s="56">
        <f>IF(AZ12="-","?",RANK(AZ12,AZ2:AZ130,0))</f>
        <v>28</v>
      </c>
      <c r="AZ12" s="42">
        <f t="shared" si="15"/>
        <v>6.07</v>
      </c>
      <c r="BA12" s="41">
        <f t="shared" si="16"/>
        <v>5.958333333333333</v>
      </c>
      <c r="BB12" s="47">
        <v>8</v>
      </c>
      <c r="BC12" s="47">
        <v>3</v>
      </c>
      <c r="BD12" s="47">
        <v>3</v>
      </c>
      <c r="BE12" s="47">
        <v>9</v>
      </c>
      <c r="BF12" s="47">
        <v>9</v>
      </c>
      <c r="BG12" s="55">
        <f t="shared" si="17"/>
        <v>3.75</v>
      </c>
      <c r="BH12" s="54">
        <f t="shared" si="18"/>
        <v>6.6666666666666661</v>
      </c>
      <c r="BI12" s="41">
        <f t="shared" si="19"/>
        <v>5.333333333333333</v>
      </c>
      <c r="BJ12" s="47">
        <v>5</v>
      </c>
      <c r="BK12" s="47">
        <v>5</v>
      </c>
      <c r="BL12" s="47">
        <v>6</v>
      </c>
      <c r="BM12" s="41">
        <f t="shared" si="20"/>
        <v>5</v>
      </c>
      <c r="BN12" s="47">
        <v>5</v>
      </c>
      <c r="BO12" s="47">
        <v>5</v>
      </c>
      <c r="BP12" s="47">
        <v>5</v>
      </c>
      <c r="BQ12" s="41">
        <f t="shared" si="21"/>
        <v>8</v>
      </c>
      <c r="BR12" s="47">
        <v>8</v>
      </c>
      <c r="BS12" s="47">
        <v>9</v>
      </c>
      <c r="BT12" s="47">
        <v>9</v>
      </c>
      <c r="BU12" s="47">
        <v>6</v>
      </c>
      <c r="BV12" s="47" t="s">
        <v>100</v>
      </c>
      <c r="BW12" s="41">
        <f t="shared" si="22"/>
        <v>8.3333333333333339</v>
      </c>
      <c r="BX12" s="47">
        <v>7</v>
      </c>
      <c r="BY12" s="47">
        <v>9</v>
      </c>
      <c r="BZ12" s="47">
        <v>9</v>
      </c>
      <c r="CA12" s="47" t="s">
        <v>78</v>
      </c>
      <c r="CB12" s="46" t="s">
        <v>78</v>
      </c>
      <c r="CC12" s="52">
        <v>7.7</v>
      </c>
      <c r="CD12" s="52">
        <f t="shared" si="23"/>
        <v>7.7</v>
      </c>
      <c r="CE12" s="44">
        <f t="shared" si="24"/>
        <v>0</v>
      </c>
      <c r="CF12" s="53" t="str">
        <f t="shared" si="25"/>
        <v>â</v>
      </c>
      <c r="CG12" s="52">
        <v>4.9285714285714288</v>
      </c>
      <c r="CH12" s="52">
        <f t="shared" si="26"/>
        <v>5.1785714285714288</v>
      </c>
      <c r="CI12" s="43">
        <f t="shared" si="27"/>
        <v>0.25</v>
      </c>
      <c r="CJ12" s="51" t="str">
        <f t="shared" si="28"/>
        <v>â</v>
      </c>
      <c r="CK12" s="47" t="s">
        <v>78</v>
      </c>
      <c r="CL12" s="46" t="s">
        <v>78</v>
      </c>
      <c r="CM12" s="47">
        <v>9</v>
      </c>
      <c r="CN12" s="47">
        <v>9</v>
      </c>
      <c r="CO12" s="47">
        <v>10</v>
      </c>
      <c r="CP12" s="47">
        <v>8</v>
      </c>
      <c r="CQ12" s="47">
        <v>7</v>
      </c>
      <c r="CR12" s="47">
        <v>8</v>
      </c>
      <c r="CS12" s="49">
        <f t="shared" si="29"/>
        <v>7.5</v>
      </c>
      <c r="CT12" s="48">
        <f t="shared" si="30"/>
        <v>0</v>
      </c>
      <c r="CU12" s="44" t="str">
        <f t="shared" si="31"/>
        <v>Dem.</v>
      </c>
      <c r="CV12" s="47" t="s">
        <v>78</v>
      </c>
      <c r="CW12" s="46" t="s">
        <v>78</v>
      </c>
      <c r="CX12" s="45">
        <f t="shared" si="32"/>
        <v>6.44</v>
      </c>
      <c r="CY12" s="40">
        <f t="shared" si="33"/>
        <v>3</v>
      </c>
      <c r="CZ12" s="39" t="str">
        <f t="shared" si="34"/>
        <v>Limited</v>
      </c>
      <c r="DA12" s="44">
        <f t="shared" si="35"/>
        <v>7.7</v>
      </c>
      <c r="DB12" s="40">
        <f t="shared" si="36"/>
        <v>2</v>
      </c>
      <c r="DC12" s="39" t="str">
        <f t="shared" si="37"/>
        <v>Defective democracies</v>
      </c>
      <c r="DD12" s="43">
        <f t="shared" si="38"/>
        <v>5.18</v>
      </c>
      <c r="DE12" s="40">
        <f t="shared" si="39"/>
        <v>3</v>
      </c>
      <c r="DF12" s="39" t="str">
        <f t="shared" si="40"/>
        <v>Functional flaws</v>
      </c>
      <c r="DG12" s="42">
        <f t="shared" si="41"/>
        <v>6.07</v>
      </c>
      <c r="DH12" s="40">
        <f t="shared" si="42"/>
        <v>2</v>
      </c>
      <c r="DI12" s="39" t="str">
        <f t="shared" si="43"/>
        <v>Good</v>
      </c>
      <c r="DJ12" s="41">
        <f t="shared" si="44"/>
        <v>6</v>
      </c>
      <c r="DK12" s="40">
        <f t="shared" si="45"/>
        <v>3</v>
      </c>
      <c r="DL12" s="39" t="str">
        <f t="shared" si="46"/>
        <v>Moderate</v>
      </c>
    </row>
    <row r="13" spans="1:116">
      <c r="A13" s="75" t="s">
        <v>111</v>
      </c>
      <c r="B13" s="60">
        <v>7</v>
      </c>
      <c r="C13" s="59">
        <f>IF(D13="-","?",RANK(D13,D2:D130,0))</f>
        <v>91</v>
      </c>
      <c r="D13" s="45">
        <f t="shared" si="0"/>
        <v>4.58</v>
      </c>
      <c r="E13" s="44">
        <f t="shared" si="1"/>
        <v>4.8</v>
      </c>
      <c r="F13" s="58">
        <f t="shared" si="2"/>
        <v>6.75</v>
      </c>
      <c r="G13" s="47">
        <v>7</v>
      </c>
      <c r="H13" s="47">
        <v>6</v>
      </c>
      <c r="I13" s="47">
        <v>7</v>
      </c>
      <c r="J13" s="47">
        <v>7</v>
      </c>
      <c r="K13" s="58">
        <f t="shared" si="3"/>
        <v>5</v>
      </c>
      <c r="L13" s="47">
        <v>7</v>
      </c>
      <c r="M13" s="47">
        <v>2</v>
      </c>
      <c r="N13" s="47">
        <v>5</v>
      </c>
      <c r="O13" s="47">
        <v>6</v>
      </c>
      <c r="P13" s="58">
        <f t="shared" si="4"/>
        <v>6.25</v>
      </c>
      <c r="Q13" s="47">
        <v>5</v>
      </c>
      <c r="R13" s="47">
        <v>6</v>
      </c>
      <c r="S13" s="47">
        <v>8</v>
      </c>
      <c r="T13" s="47">
        <v>6</v>
      </c>
      <c r="U13" s="58">
        <f t="shared" si="5"/>
        <v>2</v>
      </c>
      <c r="V13" s="47">
        <v>2</v>
      </c>
      <c r="W13" s="47">
        <v>2</v>
      </c>
      <c r="X13" s="58">
        <f t="shared" si="6"/>
        <v>4</v>
      </c>
      <c r="Y13" s="47">
        <v>4</v>
      </c>
      <c r="Z13" s="47">
        <v>3</v>
      </c>
      <c r="AA13" s="47" t="s">
        <v>100</v>
      </c>
      <c r="AB13" s="47">
        <v>5</v>
      </c>
      <c r="AC13" s="43">
        <f t="shared" si="7"/>
        <v>4.3571428571428568</v>
      </c>
      <c r="AD13" s="57">
        <f t="shared" si="8"/>
        <v>3</v>
      </c>
      <c r="AE13" s="47">
        <v>3</v>
      </c>
      <c r="AF13" s="57">
        <f t="shared" si="9"/>
        <v>2.5</v>
      </c>
      <c r="AG13" s="47">
        <v>3</v>
      </c>
      <c r="AH13" s="47">
        <v>2</v>
      </c>
      <c r="AI13" s="47">
        <v>3</v>
      </c>
      <c r="AJ13" s="47">
        <v>2</v>
      </c>
      <c r="AK13" s="57">
        <f t="shared" si="10"/>
        <v>5.5</v>
      </c>
      <c r="AL13" s="47">
        <v>3</v>
      </c>
      <c r="AM13" s="47">
        <v>8</v>
      </c>
      <c r="AN13" s="57">
        <f t="shared" si="11"/>
        <v>5.5</v>
      </c>
      <c r="AO13" s="47">
        <v>6</v>
      </c>
      <c r="AP13" s="47">
        <v>5</v>
      </c>
      <c r="AQ13" s="57">
        <f t="shared" si="12"/>
        <v>3.5</v>
      </c>
      <c r="AR13" s="47">
        <v>3</v>
      </c>
      <c r="AS13" s="47">
        <v>4</v>
      </c>
      <c r="AT13" s="57">
        <f t="shared" si="13"/>
        <v>6</v>
      </c>
      <c r="AU13" s="47">
        <v>6</v>
      </c>
      <c r="AV13" s="57">
        <f t="shared" si="14"/>
        <v>4.5</v>
      </c>
      <c r="AW13" s="47">
        <v>7</v>
      </c>
      <c r="AX13" s="47">
        <v>2</v>
      </c>
      <c r="AY13" s="56">
        <f>IF(AZ13="-","?",RANK(AZ13,AZ2:AZ130,0))</f>
        <v>37</v>
      </c>
      <c r="AZ13" s="42">
        <f t="shared" si="15"/>
        <v>5.82</v>
      </c>
      <c r="BA13" s="41">
        <f t="shared" si="16"/>
        <v>6.916666666666667</v>
      </c>
      <c r="BB13" s="47">
        <v>6</v>
      </c>
      <c r="BC13" s="47">
        <v>9</v>
      </c>
      <c r="BD13" s="47">
        <v>5</v>
      </c>
      <c r="BE13" s="47">
        <v>7</v>
      </c>
      <c r="BF13" s="47">
        <v>10</v>
      </c>
      <c r="BG13" s="55">
        <f t="shared" si="17"/>
        <v>4.5</v>
      </c>
      <c r="BH13" s="54">
        <f t="shared" si="18"/>
        <v>6.25</v>
      </c>
      <c r="BI13" s="41">
        <f t="shared" si="19"/>
        <v>5.333333333333333</v>
      </c>
      <c r="BJ13" s="77">
        <v>6</v>
      </c>
      <c r="BK13" s="47">
        <v>5</v>
      </c>
      <c r="BL13" s="47">
        <v>5</v>
      </c>
      <c r="BM13" s="41">
        <f t="shared" si="20"/>
        <v>6.333333333333333</v>
      </c>
      <c r="BN13" s="47">
        <v>6</v>
      </c>
      <c r="BO13" s="47">
        <v>7</v>
      </c>
      <c r="BP13" s="47">
        <v>6</v>
      </c>
      <c r="BQ13" s="41">
        <f t="shared" si="21"/>
        <v>5</v>
      </c>
      <c r="BR13" s="47">
        <v>6</v>
      </c>
      <c r="BS13" s="47">
        <v>7</v>
      </c>
      <c r="BT13" s="47">
        <v>5</v>
      </c>
      <c r="BU13" s="47">
        <v>4</v>
      </c>
      <c r="BV13" s="47">
        <v>3</v>
      </c>
      <c r="BW13" s="41">
        <f t="shared" si="22"/>
        <v>8.3333333333333339</v>
      </c>
      <c r="BX13" s="47">
        <v>9</v>
      </c>
      <c r="BY13" s="47">
        <v>9</v>
      </c>
      <c r="BZ13" s="47">
        <v>7</v>
      </c>
      <c r="CA13" s="47" t="s">
        <v>78</v>
      </c>
      <c r="CB13" s="46" t="s">
        <v>78</v>
      </c>
      <c r="CC13" s="52">
        <v>4.6500000000000004</v>
      </c>
      <c r="CD13" s="52">
        <f t="shared" si="23"/>
        <v>4.8</v>
      </c>
      <c r="CE13" s="44">
        <f t="shared" si="24"/>
        <v>0.14999999999999947</v>
      </c>
      <c r="CF13" s="53" t="str">
        <f t="shared" si="25"/>
        <v>â</v>
      </c>
      <c r="CG13" s="52">
        <v>4.0714285714285712</v>
      </c>
      <c r="CH13" s="52">
        <f t="shared" si="26"/>
        <v>4.3571428571428568</v>
      </c>
      <c r="CI13" s="43">
        <f t="shared" si="27"/>
        <v>0.28571428571428559</v>
      </c>
      <c r="CJ13" s="51" t="str">
        <f t="shared" si="28"/>
        <v>â</v>
      </c>
      <c r="CK13" s="47" t="s">
        <v>78</v>
      </c>
      <c r="CL13" s="46" t="s">
        <v>78</v>
      </c>
      <c r="CM13" s="47">
        <v>7</v>
      </c>
      <c r="CN13" s="50">
        <v>2</v>
      </c>
      <c r="CO13" s="47">
        <v>5</v>
      </c>
      <c r="CP13" s="47">
        <v>6</v>
      </c>
      <c r="CQ13" s="47">
        <v>5</v>
      </c>
      <c r="CR13" s="47">
        <v>6</v>
      </c>
      <c r="CS13" s="49">
        <f t="shared" si="29"/>
        <v>7</v>
      </c>
      <c r="CT13" s="48">
        <f t="shared" si="30"/>
        <v>1</v>
      </c>
      <c r="CU13" s="44" t="str">
        <f t="shared" si="31"/>
        <v>Aut.</v>
      </c>
      <c r="CV13" s="47" t="s">
        <v>78</v>
      </c>
      <c r="CW13" s="46" t="s">
        <v>78</v>
      </c>
      <c r="CX13" s="45">
        <f t="shared" si="32"/>
        <v>4.58</v>
      </c>
      <c r="CY13" s="40">
        <f t="shared" si="33"/>
        <v>4</v>
      </c>
      <c r="CZ13" s="39" t="str">
        <f t="shared" si="34"/>
        <v>Very limited</v>
      </c>
      <c r="DA13" s="44">
        <f t="shared" si="35"/>
        <v>4.8</v>
      </c>
      <c r="DB13" s="40">
        <f t="shared" si="36"/>
        <v>4</v>
      </c>
      <c r="DC13" s="39" t="str">
        <f t="shared" si="37"/>
        <v>Moderate autocracies</v>
      </c>
      <c r="DD13" s="43">
        <f t="shared" si="38"/>
        <v>4.3600000000000003</v>
      </c>
      <c r="DE13" s="40">
        <f t="shared" si="39"/>
        <v>4</v>
      </c>
      <c r="DF13" s="39" t="str">
        <f t="shared" si="40"/>
        <v>Poorly functioning</v>
      </c>
      <c r="DG13" s="42">
        <f t="shared" si="41"/>
        <v>5.82</v>
      </c>
      <c r="DH13" s="40">
        <f t="shared" si="42"/>
        <v>2</v>
      </c>
      <c r="DI13" s="39" t="str">
        <f t="shared" si="43"/>
        <v>Good</v>
      </c>
      <c r="DJ13" s="41">
        <f t="shared" si="44"/>
        <v>6.9</v>
      </c>
      <c r="DK13" s="40">
        <f t="shared" si="45"/>
        <v>2</v>
      </c>
      <c r="DL13" s="39" t="str">
        <f t="shared" si="46"/>
        <v>Substantial</v>
      </c>
    </row>
    <row r="14" spans="1:116">
      <c r="A14" s="61" t="s">
        <v>112</v>
      </c>
      <c r="B14" s="60">
        <v>2</v>
      </c>
      <c r="C14" s="59">
        <f>IF(D14="-","?",RANK(D14,D2:D130,0))</f>
        <v>46</v>
      </c>
      <c r="D14" s="45">
        <f t="shared" si="0"/>
        <v>6.23</v>
      </c>
      <c r="E14" s="44">
        <f t="shared" si="1"/>
        <v>6.85</v>
      </c>
      <c r="F14" s="58">
        <f t="shared" si="2"/>
        <v>8.25</v>
      </c>
      <c r="G14" s="47">
        <v>7</v>
      </c>
      <c r="H14" s="47">
        <v>9</v>
      </c>
      <c r="I14" s="47">
        <v>10</v>
      </c>
      <c r="J14" s="47">
        <v>7</v>
      </c>
      <c r="K14" s="58">
        <f t="shared" si="3"/>
        <v>8.25</v>
      </c>
      <c r="L14" s="47">
        <v>9</v>
      </c>
      <c r="M14" s="47">
        <v>8</v>
      </c>
      <c r="N14" s="47">
        <v>9</v>
      </c>
      <c r="O14" s="47">
        <v>7</v>
      </c>
      <c r="P14" s="58">
        <f t="shared" si="4"/>
        <v>5.5</v>
      </c>
      <c r="Q14" s="47">
        <v>6</v>
      </c>
      <c r="R14" s="47">
        <v>5</v>
      </c>
      <c r="S14" s="47">
        <v>5</v>
      </c>
      <c r="T14" s="47">
        <v>6</v>
      </c>
      <c r="U14" s="58">
        <f t="shared" si="5"/>
        <v>6.5</v>
      </c>
      <c r="V14" s="47">
        <v>7</v>
      </c>
      <c r="W14" s="47">
        <v>6</v>
      </c>
      <c r="X14" s="58">
        <f t="shared" si="6"/>
        <v>5.75</v>
      </c>
      <c r="Y14" s="47">
        <v>5</v>
      </c>
      <c r="Z14" s="47">
        <v>6</v>
      </c>
      <c r="AA14" s="47">
        <v>7</v>
      </c>
      <c r="AB14" s="47">
        <v>5</v>
      </c>
      <c r="AC14" s="43">
        <f t="shared" si="7"/>
        <v>5.6071428571428568</v>
      </c>
      <c r="AD14" s="57">
        <f t="shared" si="8"/>
        <v>3</v>
      </c>
      <c r="AE14" s="47">
        <v>3</v>
      </c>
      <c r="AF14" s="57">
        <f t="shared" si="9"/>
        <v>5.75</v>
      </c>
      <c r="AG14" s="47">
        <v>4</v>
      </c>
      <c r="AH14" s="47">
        <v>6</v>
      </c>
      <c r="AI14" s="47">
        <v>6</v>
      </c>
      <c r="AJ14" s="47">
        <v>7</v>
      </c>
      <c r="AK14" s="57">
        <f t="shared" si="10"/>
        <v>8</v>
      </c>
      <c r="AL14" s="47">
        <v>8</v>
      </c>
      <c r="AM14" s="47">
        <v>8</v>
      </c>
      <c r="AN14" s="57">
        <f t="shared" si="11"/>
        <v>4.5</v>
      </c>
      <c r="AO14" s="47">
        <v>5</v>
      </c>
      <c r="AP14" s="47">
        <v>4</v>
      </c>
      <c r="AQ14" s="57">
        <f t="shared" si="12"/>
        <v>5</v>
      </c>
      <c r="AR14" s="47">
        <v>5</v>
      </c>
      <c r="AS14" s="47">
        <v>5</v>
      </c>
      <c r="AT14" s="57">
        <f t="shared" si="13"/>
        <v>8</v>
      </c>
      <c r="AU14" s="47">
        <v>8</v>
      </c>
      <c r="AV14" s="57">
        <f t="shared" si="14"/>
        <v>5</v>
      </c>
      <c r="AW14" s="47">
        <v>5</v>
      </c>
      <c r="AX14" s="47">
        <v>5</v>
      </c>
      <c r="AY14" s="56">
        <f>IF(AZ14="-","?",RANK(AZ14,AZ2:AZ130,0))</f>
        <v>61</v>
      </c>
      <c r="AZ14" s="42">
        <f t="shared" si="15"/>
        <v>5.2</v>
      </c>
      <c r="BA14" s="41">
        <f t="shared" si="16"/>
        <v>5.354166666666667</v>
      </c>
      <c r="BB14" s="47">
        <v>7</v>
      </c>
      <c r="BC14" s="47">
        <v>6</v>
      </c>
      <c r="BD14" s="47">
        <v>6</v>
      </c>
      <c r="BE14" s="47">
        <v>7</v>
      </c>
      <c r="BF14" s="47">
        <v>2</v>
      </c>
      <c r="BG14" s="55">
        <f t="shared" si="17"/>
        <v>4.125</v>
      </c>
      <c r="BH14" s="54">
        <f t="shared" si="18"/>
        <v>5.8</v>
      </c>
      <c r="BI14" s="41">
        <f t="shared" si="19"/>
        <v>6</v>
      </c>
      <c r="BJ14" s="47">
        <v>6</v>
      </c>
      <c r="BK14" s="47">
        <v>6</v>
      </c>
      <c r="BL14" s="47">
        <v>6</v>
      </c>
      <c r="BM14" s="41">
        <f t="shared" si="20"/>
        <v>4.666666666666667</v>
      </c>
      <c r="BN14" s="47">
        <v>4</v>
      </c>
      <c r="BO14" s="47">
        <v>6</v>
      </c>
      <c r="BP14" s="47">
        <v>4</v>
      </c>
      <c r="BQ14" s="41">
        <f t="shared" si="21"/>
        <v>6.2</v>
      </c>
      <c r="BR14" s="47">
        <v>5</v>
      </c>
      <c r="BS14" s="47">
        <v>7</v>
      </c>
      <c r="BT14" s="47">
        <v>4</v>
      </c>
      <c r="BU14" s="47">
        <v>8</v>
      </c>
      <c r="BV14" s="47">
        <v>7</v>
      </c>
      <c r="BW14" s="41">
        <f t="shared" si="22"/>
        <v>6.333333333333333</v>
      </c>
      <c r="BX14" s="47">
        <v>7</v>
      </c>
      <c r="BY14" s="47">
        <v>5</v>
      </c>
      <c r="BZ14" s="47">
        <v>7</v>
      </c>
      <c r="CA14" s="47" t="s">
        <v>78</v>
      </c>
      <c r="CB14" s="46" t="s">
        <v>78</v>
      </c>
      <c r="CC14" s="52">
        <v>6.5</v>
      </c>
      <c r="CD14" s="52">
        <f t="shared" si="23"/>
        <v>6.85</v>
      </c>
      <c r="CE14" s="44">
        <f t="shared" si="24"/>
        <v>0.34999999999999964</v>
      </c>
      <c r="CF14" s="53" t="str">
        <f t="shared" si="25"/>
        <v>â</v>
      </c>
      <c r="CG14" s="52">
        <v>5.4642857142857144</v>
      </c>
      <c r="CH14" s="52">
        <f t="shared" si="26"/>
        <v>5.6071428571428568</v>
      </c>
      <c r="CI14" s="43">
        <f t="shared" si="27"/>
        <v>0.14285714285714235</v>
      </c>
      <c r="CJ14" s="51" t="str">
        <f t="shared" si="28"/>
        <v>â</v>
      </c>
      <c r="CK14" s="47" t="s">
        <v>78</v>
      </c>
      <c r="CL14" s="46" t="s">
        <v>78</v>
      </c>
      <c r="CM14" s="47">
        <v>9</v>
      </c>
      <c r="CN14" s="47">
        <v>8</v>
      </c>
      <c r="CO14" s="47">
        <v>9</v>
      </c>
      <c r="CP14" s="47">
        <v>7</v>
      </c>
      <c r="CQ14" s="47">
        <v>6</v>
      </c>
      <c r="CR14" s="47">
        <v>6</v>
      </c>
      <c r="CS14" s="49">
        <f t="shared" si="29"/>
        <v>7</v>
      </c>
      <c r="CT14" s="48">
        <f t="shared" si="30"/>
        <v>0</v>
      </c>
      <c r="CU14" s="44" t="str">
        <f t="shared" si="31"/>
        <v>Dem.</v>
      </c>
      <c r="CV14" s="47" t="s">
        <v>78</v>
      </c>
      <c r="CW14" s="46" t="s">
        <v>78</v>
      </c>
      <c r="CX14" s="45">
        <f t="shared" si="32"/>
        <v>6.23</v>
      </c>
      <c r="CY14" s="40">
        <f t="shared" si="33"/>
        <v>3</v>
      </c>
      <c r="CZ14" s="39" t="str">
        <f t="shared" si="34"/>
        <v>Limited</v>
      </c>
      <c r="DA14" s="44">
        <f t="shared" si="35"/>
        <v>6.85</v>
      </c>
      <c r="DB14" s="40">
        <f t="shared" si="36"/>
        <v>2</v>
      </c>
      <c r="DC14" s="39" t="str">
        <f t="shared" si="37"/>
        <v>Defective democracies</v>
      </c>
      <c r="DD14" s="43">
        <f t="shared" si="38"/>
        <v>5.61</v>
      </c>
      <c r="DE14" s="40">
        <f t="shared" si="39"/>
        <v>3</v>
      </c>
      <c r="DF14" s="39" t="str">
        <f t="shared" si="40"/>
        <v>Functional flaws</v>
      </c>
      <c r="DG14" s="42">
        <f t="shared" si="41"/>
        <v>5.2</v>
      </c>
      <c r="DH14" s="40">
        <f t="shared" si="42"/>
        <v>3</v>
      </c>
      <c r="DI14" s="39" t="str">
        <f t="shared" si="43"/>
        <v>Moderate</v>
      </c>
      <c r="DJ14" s="41">
        <f t="shared" si="44"/>
        <v>5.4</v>
      </c>
      <c r="DK14" s="40">
        <f t="shared" si="45"/>
        <v>3</v>
      </c>
      <c r="DL14" s="39" t="str">
        <f t="shared" si="46"/>
        <v>Moderate</v>
      </c>
    </row>
    <row r="15" spans="1:116">
      <c r="A15" s="61" t="s">
        <v>113</v>
      </c>
      <c r="B15" s="60">
        <v>1</v>
      </c>
      <c r="C15" s="59">
        <f>IF(D15="-","?",RANK(D15,D2:D130,0))</f>
        <v>39</v>
      </c>
      <c r="D15" s="45">
        <f t="shared" si="0"/>
        <v>6.41</v>
      </c>
      <c r="E15" s="44">
        <f t="shared" si="1"/>
        <v>6.4</v>
      </c>
      <c r="F15" s="58">
        <f t="shared" si="2"/>
        <v>6.75</v>
      </c>
      <c r="G15" s="47">
        <v>8</v>
      </c>
      <c r="H15" s="47">
        <v>3</v>
      </c>
      <c r="I15" s="47">
        <v>8</v>
      </c>
      <c r="J15" s="47">
        <v>8</v>
      </c>
      <c r="K15" s="58">
        <f t="shared" si="3"/>
        <v>7.5</v>
      </c>
      <c r="L15" s="47">
        <v>8</v>
      </c>
      <c r="M15" s="47">
        <v>8</v>
      </c>
      <c r="N15" s="47">
        <v>8</v>
      </c>
      <c r="O15" s="47">
        <v>6</v>
      </c>
      <c r="P15" s="58">
        <f t="shared" si="4"/>
        <v>6.75</v>
      </c>
      <c r="Q15" s="47">
        <v>8</v>
      </c>
      <c r="R15" s="47">
        <v>6</v>
      </c>
      <c r="S15" s="47">
        <v>6</v>
      </c>
      <c r="T15" s="47">
        <v>7</v>
      </c>
      <c r="U15" s="58">
        <f t="shared" si="5"/>
        <v>5.5</v>
      </c>
      <c r="V15" s="47">
        <v>6</v>
      </c>
      <c r="W15" s="47">
        <v>5</v>
      </c>
      <c r="X15" s="58">
        <f t="shared" si="6"/>
        <v>5.5</v>
      </c>
      <c r="Y15" s="47">
        <v>5</v>
      </c>
      <c r="Z15" s="47">
        <v>6</v>
      </c>
      <c r="AA15" s="47">
        <v>6</v>
      </c>
      <c r="AB15" s="47">
        <v>5</v>
      </c>
      <c r="AC15" s="43">
        <f t="shared" si="7"/>
        <v>6.4285714285714288</v>
      </c>
      <c r="AD15" s="57">
        <f t="shared" si="8"/>
        <v>6</v>
      </c>
      <c r="AE15" s="47">
        <v>6</v>
      </c>
      <c r="AF15" s="57">
        <f t="shared" si="9"/>
        <v>7.5</v>
      </c>
      <c r="AG15" s="47">
        <v>6</v>
      </c>
      <c r="AH15" s="47">
        <v>8</v>
      </c>
      <c r="AI15" s="47">
        <v>9</v>
      </c>
      <c r="AJ15" s="47">
        <v>7</v>
      </c>
      <c r="AK15" s="57">
        <f t="shared" si="10"/>
        <v>8.5</v>
      </c>
      <c r="AL15" s="47">
        <v>9</v>
      </c>
      <c r="AM15" s="47">
        <v>8</v>
      </c>
      <c r="AN15" s="57">
        <f t="shared" si="11"/>
        <v>7</v>
      </c>
      <c r="AO15" s="47">
        <v>7</v>
      </c>
      <c r="AP15" s="47">
        <v>7</v>
      </c>
      <c r="AQ15" s="57">
        <f t="shared" si="12"/>
        <v>5.5</v>
      </c>
      <c r="AR15" s="47">
        <v>6</v>
      </c>
      <c r="AS15" s="47">
        <v>5</v>
      </c>
      <c r="AT15" s="57">
        <f t="shared" si="13"/>
        <v>5</v>
      </c>
      <c r="AU15" s="47">
        <v>5</v>
      </c>
      <c r="AV15" s="57">
        <f t="shared" si="14"/>
        <v>5.5</v>
      </c>
      <c r="AW15" s="47">
        <v>6</v>
      </c>
      <c r="AX15" s="47">
        <v>5</v>
      </c>
      <c r="AY15" s="56">
        <f>IF(AZ15="-","?",RANK(AZ15,AZ2:AZ130,0))</f>
        <v>95</v>
      </c>
      <c r="AZ15" s="42">
        <f t="shared" si="15"/>
        <v>4.03</v>
      </c>
      <c r="BA15" s="41">
        <f t="shared" si="16"/>
        <v>4.375</v>
      </c>
      <c r="BB15" s="47">
        <v>5</v>
      </c>
      <c r="BC15" s="47">
        <v>5</v>
      </c>
      <c r="BD15" s="47">
        <v>5</v>
      </c>
      <c r="BE15" s="47">
        <v>4</v>
      </c>
      <c r="BF15" s="47">
        <v>3</v>
      </c>
      <c r="BG15" s="55">
        <f t="shared" si="17"/>
        <v>4.25</v>
      </c>
      <c r="BH15" s="54">
        <f t="shared" si="18"/>
        <v>4.5999999999999996</v>
      </c>
      <c r="BI15" s="41">
        <f t="shared" si="19"/>
        <v>4.333333333333333</v>
      </c>
      <c r="BJ15" s="47">
        <v>4</v>
      </c>
      <c r="BK15" s="47">
        <v>5</v>
      </c>
      <c r="BL15" s="47">
        <v>4</v>
      </c>
      <c r="BM15" s="41">
        <f t="shared" si="20"/>
        <v>3.6666666666666665</v>
      </c>
      <c r="BN15" s="47">
        <v>3</v>
      </c>
      <c r="BO15" s="47">
        <v>4</v>
      </c>
      <c r="BP15" s="47">
        <v>4</v>
      </c>
      <c r="BQ15" s="41">
        <f t="shared" si="21"/>
        <v>4.4000000000000004</v>
      </c>
      <c r="BR15" s="47">
        <v>7</v>
      </c>
      <c r="BS15" s="47">
        <v>5</v>
      </c>
      <c r="BT15" s="47">
        <v>2</v>
      </c>
      <c r="BU15" s="47">
        <v>5</v>
      </c>
      <c r="BV15" s="47">
        <v>3</v>
      </c>
      <c r="BW15" s="41">
        <f t="shared" si="22"/>
        <v>6</v>
      </c>
      <c r="BX15" s="47">
        <v>6</v>
      </c>
      <c r="BY15" s="47">
        <v>4</v>
      </c>
      <c r="BZ15" s="47">
        <v>8</v>
      </c>
      <c r="CA15" s="47" t="s">
        <v>78</v>
      </c>
      <c r="CB15" s="46" t="s">
        <v>78</v>
      </c>
      <c r="CC15" s="52">
        <v>6.4999999999999991</v>
      </c>
      <c r="CD15" s="52">
        <f t="shared" si="23"/>
        <v>6.4</v>
      </c>
      <c r="CE15" s="44">
        <f t="shared" si="24"/>
        <v>-9.9999999999998757E-2</v>
      </c>
      <c r="CF15" s="53" t="str">
        <f t="shared" si="25"/>
        <v>â</v>
      </c>
      <c r="CG15" s="52">
        <v>6.3571428571428568</v>
      </c>
      <c r="CH15" s="52">
        <f t="shared" si="26"/>
        <v>6.4285714285714288</v>
      </c>
      <c r="CI15" s="43">
        <f t="shared" si="27"/>
        <v>7.1428571428572063E-2</v>
      </c>
      <c r="CJ15" s="51" t="str">
        <f t="shared" si="28"/>
        <v>â</v>
      </c>
      <c r="CK15" s="47" t="s">
        <v>78</v>
      </c>
      <c r="CL15" s="46" t="s">
        <v>78</v>
      </c>
      <c r="CM15" s="47">
        <v>8</v>
      </c>
      <c r="CN15" s="47">
        <v>8</v>
      </c>
      <c r="CO15" s="47">
        <v>8</v>
      </c>
      <c r="CP15" s="47">
        <v>6</v>
      </c>
      <c r="CQ15" s="47">
        <v>8</v>
      </c>
      <c r="CR15" s="47">
        <v>7</v>
      </c>
      <c r="CS15" s="49">
        <f t="shared" si="29"/>
        <v>8</v>
      </c>
      <c r="CT15" s="48">
        <f t="shared" si="30"/>
        <v>0</v>
      </c>
      <c r="CU15" s="44" t="str">
        <f t="shared" si="31"/>
        <v>Dem.</v>
      </c>
      <c r="CV15" s="47" t="s">
        <v>78</v>
      </c>
      <c r="CW15" s="46" t="s">
        <v>78</v>
      </c>
      <c r="CX15" s="45">
        <f t="shared" si="32"/>
        <v>6.41</v>
      </c>
      <c r="CY15" s="40">
        <f t="shared" si="33"/>
        <v>3</v>
      </c>
      <c r="CZ15" s="39" t="str">
        <f t="shared" si="34"/>
        <v>Limited</v>
      </c>
      <c r="DA15" s="44">
        <f t="shared" si="35"/>
        <v>6.4</v>
      </c>
      <c r="DB15" s="40">
        <f t="shared" si="36"/>
        <v>2</v>
      </c>
      <c r="DC15" s="39" t="str">
        <f t="shared" si="37"/>
        <v>Defective democracies</v>
      </c>
      <c r="DD15" s="43">
        <f t="shared" si="38"/>
        <v>6.43</v>
      </c>
      <c r="DE15" s="40">
        <f t="shared" si="39"/>
        <v>3</v>
      </c>
      <c r="DF15" s="39" t="str">
        <f t="shared" si="40"/>
        <v>Functional flaws</v>
      </c>
      <c r="DG15" s="42">
        <f t="shared" si="41"/>
        <v>4.03</v>
      </c>
      <c r="DH15" s="40">
        <f t="shared" si="42"/>
        <v>4</v>
      </c>
      <c r="DI15" s="39" t="str">
        <f t="shared" si="43"/>
        <v>Weak</v>
      </c>
      <c r="DJ15" s="41">
        <f t="shared" si="44"/>
        <v>4.4000000000000004</v>
      </c>
      <c r="DK15" s="40">
        <f t="shared" si="45"/>
        <v>4</v>
      </c>
      <c r="DL15" s="39" t="str">
        <f t="shared" si="46"/>
        <v>Minor</v>
      </c>
    </row>
    <row r="16" spans="1:116">
      <c r="A16" s="61" t="s">
        <v>114</v>
      </c>
      <c r="B16" s="60">
        <v>5</v>
      </c>
      <c r="C16" s="59">
        <f>IF(D16="-","?",RANK(D16,D2:D130,0))</f>
        <v>19</v>
      </c>
      <c r="D16" s="45">
        <f t="shared" si="0"/>
        <v>7.78</v>
      </c>
      <c r="E16" s="44">
        <f t="shared" si="1"/>
        <v>8.35</v>
      </c>
      <c r="F16" s="58">
        <f t="shared" si="2"/>
        <v>9.25</v>
      </c>
      <c r="G16" s="47">
        <v>10</v>
      </c>
      <c r="H16" s="47">
        <v>9</v>
      </c>
      <c r="I16" s="47">
        <v>10</v>
      </c>
      <c r="J16" s="47">
        <v>8</v>
      </c>
      <c r="K16" s="58">
        <f t="shared" si="3"/>
        <v>8.75</v>
      </c>
      <c r="L16" s="47">
        <v>9</v>
      </c>
      <c r="M16" s="47">
        <v>10</v>
      </c>
      <c r="N16" s="47">
        <v>9</v>
      </c>
      <c r="O16" s="47">
        <v>7</v>
      </c>
      <c r="P16" s="58">
        <f t="shared" si="4"/>
        <v>8</v>
      </c>
      <c r="Q16" s="47">
        <v>7</v>
      </c>
      <c r="R16" s="47">
        <v>9</v>
      </c>
      <c r="S16" s="47">
        <v>8</v>
      </c>
      <c r="T16" s="47">
        <v>8</v>
      </c>
      <c r="U16" s="58">
        <f t="shared" si="5"/>
        <v>8.5</v>
      </c>
      <c r="V16" s="47">
        <v>8</v>
      </c>
      <c r="W16" s="47">
        <v>9</v>
      </c>
      <c r="X16" s="58">
        <f t="shared" si="6"/>
        <v>7.25</v>
      </c>
      <c r="Y16" s="47">
        <v>7</v>
      </c>
      <c r="Z16" s="47">
        <v>6</v>
      </c>
      <c r="AA16" s="47">
        <v>9</v>
      </c>
      <c r="AB16" s="47">
        <v>7</v>
      </c>
      <c r="AC16" s="43">
        <f t="shared" si="7"/>
        <v>7.2142857142857144</v>
      </c>
      <c r="AD16" s="57">
        <f t="shared" si="8"/>
        <v>4</v>
      </c>
      <c r="AE16" s="47">
        <v>4</v>
      </c>
      <c r="AF16" s="57">
        <f t="shared" si="9"/>
        <v>8</v>
      </c>
      <c r="AG16" s="47">
        <v>8</v>
      </c>
      <c r="AH16" s="47">
        <v>7</v>
      </c>
      <c r="AI16" s="47">
        <v>9</v>
      </c>
      <c r="AJ16" s="47">
        <v>8</v>
      </c>
      <c r="AK16" s="57">
        <f t="shared" si="10"/>
        <v>8</v>
      </c>
      <c r="AL16" s="47">
        <v>8</v>
      </c>
      <c r="AM16" s="47">
        <v>8</v>
      </c>
      <c r="AN16" s="57">
        <f t="shared" si="11"/>
        <v>8.5</v>
      </c>
      <c r="AO16" s="47">
        <v>9</v>
      </c>
      <c r="AP16" s="47">
        <v>8</v>
      </c>
      <c r="AQ16" s="57">
        <f t="shared" si="12"/>
        <v>7</v>
      </c>
      <c r="AR16" s="47">
        <v>7</v>
      </c>
      <c r="AS16" s="47">
        <v>7</v>
      </c>
      <c r="AT16" s="57">
        <f t="shared" si="13"/>
        <v>8</v>
      </c>
      <c r="AU16" s="47">
        <v>8</v>
      </c>
      <c r="AV16" s="57">
        <f t="shared" si="14"/>
        <v>7</v>
      </c>
      <c r="AW16" s="47">
        <v>7</v>
      </c>
      <c r="AX16" s="47">
        <v>7</v>
      </c>
      <c r="AY16" s="56">
        <f>IF(AZ16="-","?",RANK(AZ16,AZ2:AZ130,0))</f>
        <v>8</v>
      </c>
      <c r="AZ16" s="42">
        <f t="shared" si="15"/>
        <v>7.02</v>
      </c>
      <c r="BA16" s="41">
        <f t="shared" si="16"/>
        <v>3.3958333333333335</v>
      </c>
      <c r="BB16" s="47">
        <v>5</v>
      </c>
      <c r="BC16" s="47">
        <v>6</v>
      </c>
      <c r="BD16" s="47">
        <v>2</v>
      </c>
      <c r="BE16" s="47">
        <v>2</v>
      </c>
      <c r="BF16" s="47">
        <v>3</v>
      </c>
      <c r="BG16" s="55">
        <f t="shared" si="17"/>
        <v>2.375</v>
      </c>
      <c r="BH16" s="54">
        <f t="shared" si="18"/>
        <v>8.2291666666666679</v>
      </c>
      <c r="BI16" s="41">
        <f t="shared" si="19"/>
        <v>7.666666666666667</v>
      </c>
      <c r="BJ16" s="47">
        <v>8</v>
      </c>
      <c r="BK16" s="47">
        <v>7</v>
      </c>
      <c r="BL16" s="47">
        <v>8</v>
      </c>
      <c r="BM16" s="41">
        <f t="shared" si="20"/>
        <v>8</v>
      </c>
      <c r="BN16" s="47">
        <v>7</v>
      </c>
      <c r="BO16" s="47">
        <v>9</v>
      </c>
      <c r="BP16" s="47">
        <v>8</v>
      </c>
      <c r="BQ16" s="41">
        <f t="shared" si="21"/>
        <v>8.25</v>
      </c>
      <c r="BR16" s="47">
        <v>9</v>
      </c>
      <c r="BS16" s="47">
        <v>9</v>
      </c>
      <c r="BT16" s="47">
        <v>8</v>
      </c>
      <c r="BU16" s="47">
        <v>7</v>
      </c>
      <c r="BV16" s="47" t="s">
        <v>100</v>
      </c>
      <c r="BW16" s="41">
        <f t="shared" si="22"/>
        <v>9</v>
      </c>
      <c r="BX16" s="47">
        <v>9</v>
      </c>
      <c r="BY16" s="47">
        <v>9</v>
      </c>
      <c r="BZ16" s="47">
        <v>9</v>
      </c>
      <c r="CA16" s="47" t="s">
        <v>78</v>
      </c>
      <c r="CB16" s="46" t="s">
        <v>78</v>
      </c>
      <c r="CC16" s="52">
        <v>8.3999999999999986</v>
      </c>
      <c r="CD16" s="52">
        <f t="shared" si="23"/>
        <v>8.35</v>
      </c>
      <c r="CE16" s="44">
        <f t="shared" si="24"/>
        <v>-4.9999999999998934E-2</v>
      </c>
      <c r="CF16" s="53" t="str">
        <f t="shared" si="25"/>
        <v>â</v>
      </c>
      <c r="CG16" s="52">
        <v>7.2142857142857135</v>
      </c>
      <c r="CH16" s="52">
        <f t="shared" si="26"/>
        <v>7.2142857142857144</v>
      </c>
      <c r="CI16" s="43">
        <f t="shared" si="27"/>
        <v>8.8817841970012523E-16</v>
      </c>
      <c r="CJ16" s="51" t="str">
        <f t="shared" si="28"/>
        <v>â</v>
      </c>
      <c r="CK16" s="47" t="s">
        <v>78</v>
      </c>
      <c r="CL16" s="46" t="s">
        <v>78</v>
      </c>
      <c r="CM16" s="47">
        <v>9</v>
      </c>
      <c r="CN16" s="47">
        <v>10</v>
      </c>
      <c r="CO16" s="47">
        <v>9</v>
      </c>
      <c r="CP16" s="47">
        <v>7</v>
      </c>
      <c r="CQ16" s="47">
        <v>7</v>
      </c>
      <c r="CR16" s="47">
        <v>8</v>
      </c>
      <c r="CS16" s="49">
        <f t="shared" si="29"/>
        <v>9</v>
      </c>
      <c r="CT16" s="48">
        <f t="shared" si="30"/>
        <v>0</v>
      </c>
      <c r="CU16" s="44" t="str">
        <f t="shared" si="31"/>
        <v>Dem.</v>
      </c>
      <c r="CV16" s="47" t="s">
        <v>78</v>
      </c>
      <c r="CW16" s="46" t="s">
        <v>78</v>
      </c>
      <c r="CX16" s="45">
        <f t="shared" si="32"/>
        <v>7.78</v>
      </c>
      <c r="CY16" s="40">
        <f t="shared" si="33"/>
        <v>2</v>
      </c>
      <c r="CZ16" s="39" t="str">
        <f t="shared" si="34"/>
        <v>Advanced</v>
      </c>
      <c r="DA16" s="44">
        <f t="shared" si="35"/>
        <v>8.35</v>
      </c>
      <c r="DB16" s="40">
        <f t="shared" si="36"/>
        <v>1</v>
      </c>
      <c r="DC16" s="39" t="str">
        <f t="shared" si="37"/>
        <v>Democracies in consolidation</v>
      </c>
      <c r="DD16" s="43">
        <f t="shared" si="38"/>
        <v>7.21</v>
      </c>
      <c r="DE16" s="40">
        <f t="shared" si="39"/>
        <v>2</v>
      </c>
      <c r="DF16" s="39" t="str">
        <f t="shared" si="40"/>
        <v>Functioning</v>
      </c>
      <c r="DG16" s="42">
        <f t="shared" si="41"/>
        <v>7.02</v>
      </c>
      <c r="DH16" s="40">
        <f t="shared" si="42"/>
        <v>1</v>
      </c>
      <c r="DI16" s="39" t="str">
        <f t="shared" si="43"/>
        <v>Very good</v>
      </c>
      <c r="DJ16" s="41">
        <f t="shared" si="44"/>
        <v>3.4</v>
      </c>
      <c r="DK16" s="40">
        <f t="shared" si="45"/>
        <v>4</v>
      </c>
      <c r="DL16" s="39" t="str">
        <f t="shared" si="46"/>
        <v>Minor</v>
      </c>
    </row>
    <row r="17" spans="1:116">
      <c r="A17" s="61" t="s">
        <v>115</v>
      </c>
      <c r="B17" s="60">
        <v>2</v>
      </c>
      <c r="C17" s="59">
        <f>IF(D17="-","?",RANK(D17,D2:D130,0))</f>
        <v>18</v>
      </c>
      <c r="D17" s="45">
        <f t="shared" si="0"/>
        <v>8.06</v>
      </c>
      <c r="E17" s="44">
        <f t="shared" si="1"/>
        <v>8.15</v>
      </c>
      <c r="F17" s="58">
        <f t="shared" si="2"/>
        <v>8.5</v>
      </c>
      <c r="G17" s="47">
        <v>7</v>
      </c>
      <c r="H17" s="47">
        <v>9</v>
      </c>
      <c r="I17" s="47">
        <v>10</v>
      </c>
      <c r="J17" s="47">
        <v>8</v>
      </c>
      <c r="K17" s="58">
        <f t="shared" si="3"/>
        <v>9</v>
      </c>
      <c r="L17" s="47">
        <v>10</v>
      </c>
      <c r="M17" s="47">
        <v>9</v>
      </c>
      <c r="N17" s="47">
        <v>9</v>
      </c>
      <c r="O17" s="47">
        <v>8</v>
      </c>
      <c r="P17" s="58">
        <f t="shared" si="4"/>
        <v>7.5</v>
      </c>
      <c r="Q17" s="47">
        <v>9</v>
      </c>
      <c r="R17" s="47">
        <v>7</v>
      </c>
      <c r="S17" s="47">
        <v>7</v>
      </c>
      <c r="T17" s="47">
        <v>7</v>
      </c>
      <c r="U17" s="58">
        <f t="shared" si="5"/>
        <v>8.5</v>
      </c>
      <c r="V17" s="47">
        <v>8</v>
      </c>
      <c r="W17" s="47">
        <v>9</v>
      </c>
      <c r="X17" s="58">
        <f t="shared" si="6"/>
        <v>7.25</v>
      </c>
      <c r="Y17" s="47">
        <v>6</v>
      </c>
      <c r="Z17" s="47">
        <v>8</v>
      </c>
      <c r="AA17" s="47">
        <v>8</v>
      </c>
      <c r="AB17" s="47">
        <v>7</v>
      </c>
      <c r="AC17" s="43">
        <f t="shared" si="7"/>
        <v>7.9642857142857144</v>
      </c>
      <c r="AD17" s="57">
        <f t="shared" si="8"/>
        <v>6</v>
      </c>
      <c r="AE17" s="47">
        <v>6</v>
      </c>
      <c r="AF17" s="57">
        <f t="shared" si="9"/>
        <v>8.25</v>
      </c>
      <c r="AG17" s="47">
        <v>8</v>
      </c>
      <c r="AH17" s="47">
        <v>9</v>
      </c>
      <c r="AI17" s="47">
        <v>7</v>
      </c>
      <c r="AJ17" s="47">
        <v>9</v>
      </c>
      <c r="AK17" s="57">
        <f t="shared" si="10"/>
        <v>10</v>
      </c>
      <c r="AL17" s="47">
        <v>10</v>
      </c>
      <c r="AM17" s="47">
        <v>10</v>
      </c>
      <c r="AN17" s="57">
        <f t="shared" si="11"/>
        <v>8.5</v>
      </c>
      <c r="AO17" s="47">
        <v>9</v>
      </c>
      <c r="AP17" s="47">
        <v>8</v>
      </c>
      <c r="AQ17" s="57">
        <f t="shared" si="12"/>
        <v>7</v>
      </c>
      <c r="AR17" s="47">
        <v>7</v>
      </c>
      <c r="AS17" s="47">
        <v>7</v>
      </c>
      <c r="AT17" s="57">
        <f t="shared" si="13"/>
        <v>9</v>
      </c>
      <c r="AU17" s="47">
        <v>9</v>
      </c>
      <c r="AV17" s="57">
        <f t="shared" si="14"/>
        <v>7</v>
      </c>
      <c r="AW17" s="47">
        <v>7</v>
      </c>
      <c r="AX17" s="47">
        <v>7</v>
      </c>
      <c r="AY17" s="56">
        <f>IF(AZ17="-","?",RANK(AZ17,AZ2:AZ130,0))</f>
        <v>4</v>
      </c>
      <c r="AZ17" s="42">
        <f t="shared" si="15"/>
        <v>7.29</v>
      </c>
      <c r="BA17" s="41">
        <f t="shared" si="16"/>
        <v>3.5</v>
      </c>
      <c r="BB17" s="47">
        <v>5</v>
      </c>
      <c r="BC17" s="47">
        <v>3</v>
      </c>
      <c r="BD17" s="47">
        <v>3</v>
      </c>
      <c r="BE17" s="47">
        <v>3</v>
      </c>
      <c r="BF17" s="47">
        <v>4</v>
      </c>
      <c r="BG17" s="55">
        <f t="shared" si="17"/>
        <v>3</v>
      </c>
      <c r="BH17" s="54">
        <f t="shared" si="18"/>
        <v>8.5166666666666675</v>
      </c>
      <c r="BI17" s="41">
        <f t="shared" si="19"/>
        <v>8.3333333333333339</v>
      </c>
      <c r="BJ17" s="47">
        <v>9</v>
      </c>
      <c r="BK17" s="47">
        <v>8</v>
      </c>
      <c r="BL17" s="47">
        <v>8</v>
      </c>
      <c r="BM17" s="41">
        <f t="shared" si="20"/>
        <v>7.333333333333333</v>
      </c>
      <c r="BN17" s="47">
        <v>8</v>
      </c>
      <c r="BO17" s="47">
        <v>7</v>
      </c>
      <c r="BP17" s="47">
        <v>7</v>
      </c>
      <c r="BQ17" s="41">
        <f t="shared" si="21"/>
        <v>8.4</v>
      </c>
      <c r="BR17" s="47">
        <v>9</v>
      </c>
      <c r="BS17" s="47">
        <v>8</v>
      </c>
      <c r="BT17" s="47">
        <v>8</v>
      </c>
      <c r="BU17" s="47">
        <v>9</v>
      </c>
      <c r="BV17" s="47">
        <v>8</v>
      </c>
      <c r="BW17" s="41">
        <f t="shared" si="22"/>
        <v>10</v>
      </c>
      <c r="BX17" s="47">
        <v>10</v>
      </c>
      <c r="BY17" s="47">
        <v>10</v>
      </c>
      <c r="BZ17" s="47">
        <v>10</v>
      </c>
      <c r="CA17" s="47" t="s">
        <v>78</v>
      </c>
      <c r="CB17" s="46" t="s">
        <v>78</v>
      </c>
      <c r="CC17" s="52">
        <v>8.1999999999999993</v>
      </c>
      <c r="CD17" s="52">
        <f t="shared" si="23"/>
        <v>8.15</v>
      </c>
      <c r="CE17" s="44">
        <f t="shared" si="24"/>
        <v>-4.9999999999998934E-2</v>
      </c>
      <c r="CF17" s="53" t="str">
        <f t="shared" si="25"/>
        <v>â</v>
      </c>
      <c r="CG17" s="52">
        <v>7.8928571428571432</v>
      </c>
      <c r="CH17" s="52">
        <f t="shared" si="26"/>
        <v>7.9642857142857144</v>
      </c>
      <c r="CI17" s="43">
        <f t="shared" si="27"/>
        <v>7.1428571428571175E-2</v>
      </c>
      <c r="CJ17" s="51" t="str">
        <f t="shared" si="28"/>
        <v>â</v>
      </c>
      <c r="CK17" s="47" t="s">
        <v>78</v>
      </c>
      <c r="CL17" s="46" t="s">
        <v>78</v>
      </c>
      <c r="CM17" s="47">
        <v>10</v>
      </c>
      <c r="CN17" s="47">
        <v>9</v>
      </c>
      <c r="CO17" s="47">
        <v>9</v>
      </c>
      <c r="CP17" s="47">
        <v>8</v>
      </c>
      <c r="CQ17" s="47">
        <v>9</v>
      </c>
      <c r="CR17" s="47">
        <v>7</v>
      </c>
      <c r="CS17" s="49">
        <f t="shared" si="29"/>
        <v>7.5</v>
      </c>
      <c r="CT17" s="48">
        <f t="shared" si="30"/>
        <v>0</v>
      </c>
      <c r="CU17" s="44" t="str">
        <f t="shared" si="31"/>
        <v>Dem.</v>
      </c>
      <c r="CV17" s="47" t="s">
        <v>78</v>
      </c>
      <c r="CW17" s="46" t="s">
        <v>78</v>
      </c>
      <c r="CX17" s="45">
        <f t="shared" si="32"/>
        <v>8.06</v>
      </c>
      <c r="CY17" s="40">
        <f t="shared" si="33"/>
        <v>2</v>
      </c>
      <c r="CZ17" s="39" t="str">
        <f t="shared" si="34"/>
        <v>Advanced</v>
      </c>
      <c r="DA17" s="44">
        <f t="shared" si="35"/>
        <v>8.15</v>
      </c>
      <c r="DB17" s="40">
        <f t="shared" si="36"/>
        <v>1</v>
      </c>
      <c r="DC17" s="39" t="str">
        <f t="shared" si="37"/>
        <v>Democracies in consolidation</v>
      </c>
      <c r="DD17" s="43">
        <f t="shared" si="38"/>
        <v>7.96</v>
      </c>
      <c r="DE17" s="40">
        <f t="shared" si="39"/>
        <v>2</v>
      </c>
      <c r="DF17" s="39" t="str">
        <f t="shared" si="40"/>
        <v>Functioning</v>
      </c>
      <c r="DG17" s="42">
        <f t="shared" si="41"/>
        <v>7.29</v>
      </c>
      <c r="DH17" s="40">
        <f t="shared" si="42"/>
        <v>1</v>
      </c>
      <c r="DI17" s="39" t="str">
        <f t="shared" si="43"/>
        <v>Very good</v>
      </c>
      <c r="DJ17" s="41">
        <f t="shared" si="44"/>
        <v>3.5</v>
      </c>
      <c r="DK17" s="40">
        <f t="shared" si="45"/>
        <v>4</v>
      </c>
      <c r="DL17" s="39" t="str">
        <f t="shared" si="46"/>
        <v>Minor</v>
      </c>
    </row>
    <row r="18" spans="1:116">
      <c r="A18" s="61" t="s">
        <v>116</v>
      </c>
      <c r="B18" s="60">
        <v>1</v>
      </c>
      <c r="C18" s="59">
        <f>IF(D18="-","?",RANK(D18,D2:D130,0))</f>
        <v>14</v>
      </c>
      <c r="D18" s="45">
        <f t="shared" si="0"/>
        <v>8.2899999999999991</v>
      </c>
      <c r="E18" s="44">
        <f t="shared" si="1"/>
        <v>8.65</v>
      </c>
      <c r="F18" s="58">
        <f t="shared" si="2"/>
        <v>10</v>
      </c>
      <c r="G18" s="47">
        <v>10</v>
      </c>
      <c r="H18" s="47">
        <v>10</v>
      </c>
      <c r="I18" s="47">
        <v>10</v>
      </c>
      <c r="J18" s="47">
        <v>10</v>
      </c>
      <c r="K18" s="58">
        <f t="shared" si="3"/>
        <v>9</v>
      </c>
      <c r="L18" s="47">
        <v>9</v>
      </c>
      <c r="M18" s="47">
        <v>9</v>
      </c>
      <c r="N18" s="47">
        <v>10</v>
      </c>
      <c r="O18" s="47">
        <v>8</v>
      </c>
      <c r="P18" s="58">
        <f t="shared" si="4"/>
        <v>8.5</v>
      </c>
      <c r="Q18" s="47">
        <v>9</v>
      </c>
      <c r="R18" s="47">
        <v>8</v>
      </c>
      <c r="S18" s="47">
        <v>8</v>
      </c>
      <c r="T18" s="47">
        <v>9</v>
      </c>
      <c r="U18" s="58">
        <f t="shared" si="5"/>
        <v>8.5</v>
      </c>
      <c r="V18" s="47">
        <v>8</v>
      </c>
      <c r="W18" s="47">
        <v>9</v>
      </c>
      <c r="X18" s="58">
        <f t="shared" si="6"/>
        <v>7.25</v>
      </c>
      <c r="Y18" s="47">
        <v>6</v>
      </c>
      <c r="Z18" s="47">
        <v>8</v>
      </c>
      <c r="AA18" s="47">
        <v>8</v>
      </c>
      <c r="AB18" s="47">
        <v>7</v>
      </c>
      <c r="AC18" s="43">
        <f t="shared" si="7"/>
        <v>7.9285714285714288</v>
      </c>
      <c r="AD18" s="57">
        <f t="shared" si="8"/>
        <v>7</v>
      </c>
      <c r="AE18" s="47">
        <v>7</v>
      </c>
      <c r="AF18" s="57">
        <f t="shared" si="9"/>
        <v>9</v>
      </c>
      <c r="AG18" s="47">
        <v>8</v>
      </c>
      <c r="AH18" s="47">
        <v>9</v>
      </c>
      <c r="AI18" s="47">
        <v>10</v>
      </c>
      <c r="AJ18" s="47">
        <v>9</v>
      </c>
      <c r="AK18" s="57">
        <f t="shared" si="10"/>
        <v>8.5</v>
      </c>
      <c r="AL18" s="47">
        <v>9</v>
      </c>
      <c r="AM18" s="47">
        <v>8</v>
      </c>
      <c r="AN18" s="57">
        <f t="shared" si="11"/>
        <v>9</v>
      </c>
      <c r="AO18" s="47">
        <v>9</v>
      </c>
      <c r="AP18" s="47">
        <v>9</v>
      </c>
      <c r="AQ18" s="57">
        <f t="shared" si="12"/>
        <v>7</v>
      </c>
      <c r="AR18" s="47">
        <v>7</v>
      </c>
      <c r="AS18" s="47">
        <v>7</v>
      </c>
      <c r="AT18" s="57">
        <f t="shared" si="13"/>
        <v>8</v>
      </c>
      <c r="AU18" s="47">
        <v>8</v>
      </c>
      <c r="AV18" s="57">
        <f t="shared" si="14"/>
        <v>7</v>
      </c>
      <c r="AW18" s="47">
        <v>8</v>
      </c>
      <c r="AX18" s="47">
        <v>6</v>
      </c>
      <c r="AY18" s="56">
        <f>IF(AZ18="-","?",RANK(AZ18,AZ2:AZ130,0))</f>
        <v>20</v>
      </c>
      <c r="AZ18" s="42">
        <f t="shared" si="15"/>
        <v>6.56</v>
      </c>
      <c r="BA18" s="41">
        <f t="shared" si="16"/>
        <v>2.625</v>
      </c>
      <c r="BB18" s="47">
        <v>4</v>
      </c>
      <c r="BC18" s="47">
        <v>4</v>
      </c>
      <c r="BD18" s="47">
        <v>3</v>
      </c>
      <c r="BE18" s="47">
        <v>1</v>
      </c>
      <c r="BF18" s="47">
        <v>2</v>
      </c>
      <c r="BG18" s="55">
        <f t="shared" si="17"/>
        <v>1.75</v>
      </c>
      <c r="BH18" s="54">
        <f t="shared" si="18"/>
        <v>7.85</v>
      </c>
      <c r="BI18" s="41">
        <f t="shared" si="19"/>
        <v>7.333333333333333</v>
      </c>
      <c r="BJ18" s="47">
        <v>8</v>
      </c>
      <c r="BK18" s="47">
        <v>7</v>
      </c>
      <c r="BL18" s="47">
        <v>7</v>
      </c>
      <c r="BM18" s="41">
        <f t="shared" si="20"/>
        <v>6.666666666666667</v>
      </c>
      <c r="BN18" s="47">
        <v>7</v>
      </c>
      <c r="BO18" s="47">
        <v>6</v>
      </c>
      <c r="BP18" s="47">
        <v>7</v>
      </c>
      <c r="BQ18" s="41">
        <f t="shared" si="21"/>
        <v>8.4</v>
      </c>
      <c r="BR18" s="47">
        <v>10</v>
      </c>
      <c r="BS18" s="47">
        <v>9</v>
      </c>
      <c r="BT18" s="47">
        <v>7</v>
      </c>
      <c r="BU18" s="47">
        <v>8</v>
      </c>
      <c r="BV18" s="47">
        <v>8</v>
      </c>
      <c r="BW18" s="41">
        <f t="shared" si="22"/>
        <v>9</v>
      </c>
      <c r="BX18" s="47">
        <v>9</v>
      </c>
      <c r="BY18" s="47">
        <v>8</v>
      </c>
      <c r="BZ18" s="47">
        <v>10</v>
      </c>
      <c r="CA18" s="47" t="s">
        <v>78</v>
      </c>
      <c r="CB18" s="46" t="s">
        <v>78</v>
      </c>
      <c r="CC18" s="52">
        <v>8.75</v>
      </c>
      <c r="CD18" s="52">
        <f t="shared" si="23"/>
        <v>8.65</v>
      </c>
      <c r="CE18" s="44">
        <f t="shared" si="24"/>
        <v>-9.9999999999999645E-2</v>
      </c>
      <c r="CF18" s="53" t="str">
        <f t="shared" si="25"/>
        <v>â</v>
      </c>
      <c r="CG18" s="52">
        <v>7.9642857142857135</v>
      </c>
      <c r="CH18" s="52">
        <f t="shared" si="26"/>
        <v>7.9285714285714288</v>
      </c>
      <c r="CI18" s="43">
        <f t="shared" si="27"/>
        <v>-3.5714285714284699E-2</v>
      </c>
      <c r="CJ18" s="51" t="str">
        <f t="shared" si="28"/>
        <v>â</v>
      </c>
      <c r="CK18" s="47" t="s">
        <v>78</v>
      </c>
      <c r="CL18" s="46" t="s">
        <v>78</v>
      </c>
      <c r="CM18" s="47">
        <v>9</v>
      </c>
      <c r="CN18" s="47">
        <v>9</v>
      </c>
      <c r="CO18" s="47">
        <v>10</v>
      </c>
      <c r="CP18" s="47">
        <v>8</v>
      </c>
      <c r="CQ18" s="47">
        <v>9</v>
      </c>
      <c r="CR18" s="47">
        <v>9</v>
      </c>
      <c r="CS18" s="49">
        <f t="shared" si="29"/>
        <v>10</v>
      </c>
      <c r="CT18" s="48">
        <f t="shared" si="30"/>
        <v>0</v>
      </c>
      <c r="CU18" s="44" t="str">
        <f t="shared" si="31"/>
        <v>Dem.</v>
      </c>
      <c r="CV18" s="47" t="s">
        <v>78</v>
      </c>
      <c r="CW18" s="46" t="s">
        <v>78</v>
      </c>
      <c r="CX18" s="45">
        <f t="shared" si="32"/>
        <v>8.2899999999999991</v>
      </c>
      <c r="CY18" s="40">
        <f t="shared" si="33"/>
        <v>2</v>
      </c>
      <c r="CZ18" s="39" t="str">
        <f t="shared" si="34"/>
        <v>Advanced</v>
      </c>
      <c r="DA18" s="44">
        <f t="shared" si="35"/>
        <v>8.65</v>
      </c>
      <c r="DB18" s="40">
        <f t="shared" si="36"/>
        <v>1</v>
      </c>
      <c r="DC18" s="39" t="str">
        <f t="shared" si="37"/>
        <v>Democracies in consolidation</v>
      </c>
      <c r="DD18" s="43">
        <f t="shared" si="38"/>
        <v>7.93</v>
      </c>
      <c r="DE18" s="40">
        <f t="shared" si="39"/>
        <v>2</v>
      </c>
      <c r="DF18" s="39" t="str">
        <f t="shared" si="40"/>
        <v>Functioning</v>
      </c>
      <c r="DG18" s="42">
        <f t="shared" si="41"/>
        <v>6.56</v>
      </c>
      <c r="DH18" s="40">
        <f t="shared" si="42"/>
        <v>2</v>
      </c>
      <c r="DI18" s="39" t="str">
        <f t="shared" si="43"/>
        <v>Good</v>
      </c>
      <c r="DJ18" s="41">
        <f t="shared" si="44"/>
        <v>2.6</v>
      </c>
      <c r="DK18" s="40">
        <f t="shared" si="45"/>
        <v>4</v>
      </c>
      <c r="DL18" s="39" t="str">
        <f t="shared" si="46"/>
        <v>Minor</v>
      </c>
    </row>
    <row r="19" spans="1:116">
      <c r="A19" s="74" t="s">
        <v>117</v>
      </c>
      <c r="B19" s="60">
        <v>3</v>
      </c>
      <c r="C19" s="59">
        <f>IF(D19="-","?",RANK(D19,D2:D130,0))</f>
        <v>80</v>
      </c>
      <c r="D19" s="45">
        <f t="shared" si="0"/>
        <v>5.05</v>
      </c>
      <c r="E19" s="44">
        <f t="shared" si="1"/>
        <v>5.7</v>
      </c>
      <c r="F19" s="58">
        <f t="shared" si="2"/>
        <v>8</v>
      </c>
      <c r="G19" s="47">
        <v>8</v>
      </c>
      <c r="H19" s="47">
        <v>9</v>
      </c>
      <c r="I19" s="47">
        <v>9</v>
      </c>
      <c r="J19" s="47">
        <v>6</v>
      </c>
      <c r="K19" s="58">
        <f t="shared" si="3"/>
        <v>6.5</v>
      </c>
      <c r="L19" s="47">
        <v>6</v>
      </c>
      <c r="M19" s="76">
        <v>7</v>
      </c>
      <c r="N19" s="47">
        <v>6</v>
      </c>
      <c r="O19" s="47">
        <v>7</v>
      </c>
      <c r="P19" s="58">
        <f t="shared" si="4"/>
        <v>4</v>
      </c>
      <c r="Q19" s="47">
        <v>3</v>
      </c>
      <c r="R19" s="47">
        <v>4</v>
      </c>
      <c r="S19" s="47">
        <v>3</v>
      </c>
      <c r="T19" s="47">
        <v>6</v>
      </c>
      <c r="U19" s="58">
        <f t="shared" si="5"/>
        <v>4.5</v>
      </c>
      <c r="V19" s="76">
        <v>4</v>
      </c>
      <c r="W19" s="76">
        <v>5</v>
      </c>
      <c r="X19" s="58">
        <f t="shared" si="6"/>
        <v>5.5</v>
      </c>
      <c r="Y19" s="47">
        <v>5</v>
      </c>
      <c r="Z19" s="47">
        <v>5</v>
      </c>
      <c r="AA19" s="76">
        <v>6</v>
      </c>
      <c r="AB19" s="47">
        <v>6</v>
      </c>
      <c r="AC19" s="43">
        <f t="shared" si="7"/>
        <v>4.3928571428571432</v>
      </c>
      <c r="AD19" s="57">
        <f t="shared" si="8"/>
        <v>1</v>
      </c>
      <c r="AE19" s="47">
        <v>1</v>
      </c>
      <c r="AF19" s="57">
        <f t="shared" si="9"/>
        <v>5.75</v>
      </c>
      <c r="AG19" s="47">
        <v>6</v>
      </c>
      <c r="AH19" s="47">
        <v>6</v>
      </c>
      <c r="AI19" s="47">
        <v>5</v>
      </c>
      <c r="AJ19" s="47">
        <v>6</v>
      </c>
      <c r="AK19" s="57">
        <f t="shared" si="10"/>
        <v>7</v>
      </c>
      <c r="AL19" s="47">
        <v>8</v>
      </c>
      <c r="AM19" s="47">
        <v>6</v>
      </c>
      <c r="AN19" s="57">
        <f t="shared" si="11"/>
        <v>5.5</v>
      </c>
      <c r="AO19" s="47">
        <v>5</v>
      </c>
      <c r="AP19" s="47">
        <v>6</v>
      </c>
      <c r="AQ19" s="57">
        <f t="shared" si="12"/>
        <v>3</v>
      </c>
      <c r="AR19" s="47">
        <v>3</v>
      </c>
      <c r="AS19" s="47">
        <v>3</v>
      </c>
      <c r="AT19" s="57">
        <f t="shared" si="13"/>
        <v>6</v>
      </c>
      <c r="AU19" s="47">
        <v>6</v>
      </c>
      <c r="AV19" s="57">
        <f t="shared" si="14"/>
        <v>2.5</v>
      </c>
      <c r="AW19" s="47">
        <v>3</v>
      </c>
      <c r="AX19" s="47">
        <v>2</v>
      </c>
      <c r="AY19" s="56">
        <f>IF(AZ19="-","?",RANK(AZ19,AZ2:AZ130,0))</f>
        <v>72</v>
      </c>
      <c r="AZ19" s="42">
        <f t="shared" si="15"/>
        <v>4.74</v>
      </c>
      <c r="BA19" s="41">
        <f t="shared" si="16"/>
        <v>6.666666666666667</v>
      </c>
      <c r="BB19" s="47">
        <v>9</v>
      </c>
      <c r="BC19" s="47">
        <v>5</v>
      </c>
      <c r="BD19" s="47">
        <v>2</v>
      </c>
      <c r="BE19" s="47">
        <v>9</v>
      </c>
      <c r="BF19" s="47">
        <v>10</v>
      </c>
      <c r="BG19" s="55">
        <f t="shared" si="17"/>
        <v>5</v>
      </c>
      <c r="BH19" s="54">
        <f t="shared" si="18"/>
        <v>5.1166666666666671</v>
      </c>
      <c r="BI19" s="41">
        <f t="shared" si="19"/>
        <v>4.333333333333333</v>
      </c>
      <c r="BJ19" s="47">
        <v>5</v>
      </c>
      <c r="BK19" s="47">
        <v>4</v>
      </c>
      <c r="BL19" s="47">
        <v>4</v>
      </c>
      <c r="BM19" s="41">
        <f t="shared" si="20"/>
        <v>3.6666666666666665</v>
      </c>
      <c r="BN19" s="47">
        <v>3</v>
      </c>
      <c r="BO19" s="47">
        <v>5</v>
      </c>
      <c r="BP19" s="47">
        <v>3</v>
      </c>
      <c r="BQ19" s="41">
        <f t="shared" si="21"/>
        <v>4.8</v>
      </c>
      <c r="BR19" s="47">
        <v>6</v>
      </c>
      <c r="BS19" s="47">
        <v>5</v>
      </c>
      <c r="BT19" s="47">
        <v>6</v>
      </c>
      <c r="BU19" s="47">
        <v>4</v>
      </c>
      <c r="BV19" s="47">
        <v>3</v>
      </c>
      <c r="BW19" s="41">
        <f t="shared" si="22"/>
        <v>7.666666666666667</v>
      </c>
      <c r="BX19" s="47">
        <v>7</v>
      </c>
      <c r="BY19" s="47">
        <v>8</v>
      </c>
      <c r="BZ19" s="47">
        <v>8</v>
      </c>
      <c r="CA19" s="47" t="s">
        <v>78</v>
      </c>
      <c r="CB19" s="46" t="s">
        <v>78</v>
      </c>
      <c r="CC19" s="52">
        <v>5.7666666666666666</v>
      </c>
      <c r="CD19" s="52">
        <f t="shared" si="23"/>
        <v>5.7</v>
      </c>
      <c r="CE19" s="44">
        <f t="shared" si="24"/>
        <v>-6.666666666666643E-2</v>
      </c>
      <c r="CF19" s="53" t="str">
        <f t="shared" si="25"/>
        <v>â</v>
      </c>
      <c r="CG19" s="52">
        <v>4.3214285714285712</v>
      </c>
      <c r="CH19" s="52">
        <f t="shared" si="26"/>
        <v>4.3928571428571432</v>
      </c>
      <c r="CI19" s="43">
        <f t="shared" si="27"/>
        <v>7.1428571428572063E-2</v>
      </c>
      <c r="CJ19" s="51" t="str">
        <f t="shared" si="28"/>
        <v>â</v>
      </c>
      <c r="CK19" s="47" t="s">
        <v>78</v>
      </c>
      <c r="CL19" s="46" t="s">
        <v>78</v>
      </c>
      <c r="CM19" s="47">
        <v>6</v>
      </c>
      <c r="CN19" s="47">
        <v>7</v>
      </c>
      <c r="CO19" s="47">
        <v>6</v>
      </c>
      <c r="CP19" s="47">
        <v>7</v>
      </c>
      <c r="CQ19" s="47">
        <v>3</v>
      </c>
      <c r="CR19" s="47">
        <v>6</v>
      </c>
      <c r="CS19" s="49">
        <f t="shared" si="29"/>
        <v>7</v>
      </c>
      <c r="CT19" s="48">
        <f t="shared" si="30"/>
        <v>0</v>
      </c>
      <c r="CU19" s="44" t="str">
        <f t="shared" si="31"/>
        <v>Dem.</v>
      </c>
      <c r="CV19" s="47" t="s">
        <v>78</v>
      </c>
      <c r="CW19" s="46" t="s">
        <v>78</v>
      </c>
      <c r="CX19" s="45">
        <f t="shared" si="32"/>
        <v>5.05</v>
      </c>
      <c r="CY19" s="40">
        <f t="shared" si="33"/>
        <v>4</v>
      </c>
      <c r="CZ19" s="39" t="str">
        <f t="shared" si="34"/>
        <v>Very limited</v>
      </c>
      <c r="DA19" s="44">
        <f t="shared" si="35"/>
        <v>5.7</v>
      </c>
      <c r="DB19" s="40">
        <f t="shared" si="36"/>
        <v>3</v>
      </c>
      <c r="DC19" s="39" t="str">
        <f t="shared" si="37"/>
        <v>Highly defective democracies</v>
      </c>
      <c r="DD19" s="43">
        <f t="shared" si="38"/>
        <v>4.3899999999999997</v>
      </c>
      <c r="DE19" s="40">
        <f t="shared" si="39"/>
        <v>4</v>
      </c>
      <c r="DF19" s="39" t="str">
        <f t="shared" si="40"/>
        <v>Poorly functioning</v>
      </c>
      <c r="DG19" s="42">
        <f t="shared" si="41"/>
        <v>4.74</v>
      </c>
      <c r="DH19" s="40">
        <f t="shared" si="42"/>
        <v>3</v>
      </c>
      <c r="DI19" s="39" t="str">
        <f t="shared" si="43"/>
        <v>Moderate</v>
      </c>
      <c r="DJ19" s="41">
        <f t="shared" si="44"/>
        <v>6.7</v>
      </c>
      <c r="DK19" s="40">
        <f t="shared" si="45"/>
        <v>2</v>
      </c>
      <c r="DL19" s="39" t="str">
        <f t="shared" si="46"/>
        <v>Substantial</v>
      </c>
    </row>
    <row r="20" spans="1:116">
      <c r="A20" s="61" t="s">
        <v>118</v>
      </c>
      <c r="B20" s="60">
        <v>5</v>
      </c>
      <c r="C20" s="59">
        <f>IF(D20="-","?",RANK(D20,D2:D130,0))</f>
        <v>90</v>
      </c>
      <c r="D20" s="45">
        <f t="shared" si="0"/>
        <v>4.59</v>
      </c>
      <c r="E20" s="44">
        <f t="shared" si="1"/>
        <v>5.15</v>
      </c>
      <c r="F20" s="58">
        <f t="shared" si="2"/>
        <v>7.5</v>
      </c>
      <c r="G20" s="47">
        <v>6</v>
      </c>
      <c r="H20" s="47">
        <v>8</v>
      </c>
      <c r="I20" s="47">
        <v>9</v>
      </c>
      <c r="J20" s="47">
        <v>7</v>
      </c>
      <c r="K20" s="58">
        <f t="shared" si="3"/>
        <v>5.5</v>
      </c>
      <c r="L20" s="47">
        <v>6</v>
      </c>
      <c r="M20" s="47">
        <v>6</v>
      </c>
      <c r="N20" s="47">
        <v>6</v>
      </c>
      <c r="O20" s="47">
        <v>4</v>
      </c>
      <c r="P20" s="58">
        <f t="shared" si="4"/>
        <v>4.25</v>
      </c>
      <c r="Q20" s="47">
        <v>5</v>
      </c>
      <c r="R20" s="47">
        <v>4</v>
      </c>
      <c r="S20" s="47">
        <v>4</v>
      </c>
      <c r="T20" s="47">
        <v>4</v>
      </c>
      <c r="U20" s="58">
        <f t="shared" si="5"/>
        <v>4.5</v>
      </c>
      <c r="V20" s="47">
        <v>4</v>
      </c>
      <c r="W20" s="47">
        <v>5</v>
      </c>
      <c r="X20" s="58">
        <f t="shared" si="6"/>
        <v>4</v>
      </c>
      <c r="Y20" s="47">
        <v>5</v>
      </c>
      <c r="Z20" s="47">
        <v>4</v>
      </c>
      <c r="AA20" s="47" t="s">
        <v>100</v>
      </c>
      <c r="AB20" s="47">
        <v>3</v>
      </c>
      <c r="AC20" s="43">
        <f t="shared" si="7"/>
        <v>4.0357142857142856</v>
      </c>
      <c r="AD20" s="57">
        <f t="shared" si="8"/>
        <v>2</v>
      </c>
      <c r="AE20" s="47">
        <v>2</v>
      </c>
      <c r="AF20" s="57">
        <f t="shared" si="9"/>
        <v>3.75</v>
      </c>
      <c r="AG20" s="47">
        <v>4</v>
      </c>
      <c r="AH20" s="47">
        <v>4</v>
      </c>
      <c r="AI20" s="47">
        <v>4</v>
      </c>
      <c r="AJ20" s="47">
        <v>3</v>
      </c>
      <c r="AK20" s="57">
        <f t="shared" si="10"/>
        <v>6</v>
      </c>
      <c r="AL20" s="47">
        <v>6</v>
      </c>
      <c r="AM20" s="47">
        <v>6</v>
      </c>
      <c r="AN20" s="57">
        <f t="shared" si="11"/>
        <v>4.5</v>
      </c>
      <c r="AO20" s="47">
        <v>4</v>
      </c>
      <c r="AP20" s="47">
        <v>5</v>
      </c>
      <c r="AQ20" s="57">
        <f t="shared" si="12"/>
        <v>4</v>
      </c>
      <c r="AR20" s="47">
        <v>3</v>
      </c>
      <c r="AS20" s="47">
        <v>5</v>
      </c>
      <c r="AT20" s="57">
        <f t="shared" si="13"/>
        <v>4</v>
      </c>
      <c r="AU20" s="47">
        <v>4</v>
      </c>
      <c r="AV20" s="57">
        <f t="shared" si="14"/>
        <v>4</v>
      </c>
      <c r="AW20" s="47">
        <v>4</v>
      </c>
      <c r="AX20" s="47">
        <v>4</v>
      </c>
      <c r="AY20" s="56">
        <f>IF(AZ20="-","?",RANK(AZ20,AZ2:AZ130,0))</f>
        <v>83</v>
      </c>
      <c r="AZ20" s="42">
        <f t="shared" si="15"/>
        <v>4.46</v>
      </c>
      <c r="BA20" s="41">
        <f t="shared" si="16"/>
        <v>8.1875</v>
      </c>
      <c r="BB20" s="47">
        <v>9</v>
      </c>
      <c r="BC20" s="47">
        <v>8</v>
      </c>
      <c r="BD20" s="47">
        <v>7</v>
      </c>
      <c r="BE20" s="47">
        <v>10</v>
      </c>
      <c r="BF20" s="47">
        <v>10</v>
      </c>
      <c r="BG20" s="55">
        <f t="shared" si="17"/>
        <v>5.125</v>
      </c>
      <c r="BH20" s="54">
        <f t="shared" si="18"/>
        <v>4.6500000000000004</v>
      </c>
      <c r="BI20" s="41">
        <f t="shared" si="19"/>
        <v>4.333333333333333</v>
      </c>
      <c r="BJ20" s="47">
        <v>4</v>
      </c>
      <c r="BK20" s="47">
        <v>4</v>
      </c>
      <c r="BL20" s="47">
        <v>5</v>
      </c>
      <c r="BM20" s="41">
        <f t="shared" si="20"/>
        <v>3.6666666666666665</v>
      </c>
      <c r="BN20" s="47">
        <v>4</v>
      </c>
      <c r="BO20" s="47">
        <v>4</v>
      </c>
      <c r="BP20" s="47">
        <v>3</v>
      </c>
      <c r="BQ20" s="41">
        <f t="shared" si="21"/>
        <v>4.5999999999999996</v>
      </c>
      <c r="BR20" s="47">
        <v>5</v>
      </c>
      <c r="BS20" s="47">
        <v>5</v>
      </c>
      <c r="BT20" s="47">
        <v>6</v>
      </c>
      <c r="BU20" s="47">
        <v>3</v>
      </c>
      <c r="BV20" s="47">
        <v>4</v>
      </c>
      <c r="BW20" s="41">
        <f t="shared" si="22"/>
        <v>6</v>
      </c>
      <c r="BX20" s="47">
        <v>6</v>
      </c>
      <c r="BY20" s="47">
        <v>5</v>
      </c>
      <c r="BZ20" s="47">
        <v>7</v>
      </c>
      <c r="CA20" s="47" t="s">
        <v>78</v>
      </c>
      <c r="CB20" s="46" t="s">
        <v>78</v>
      </c>
      <c r="CC20" s="52">
        <v>5.3333333333333339</v>
      </c>
      <c r="CD20" s="52">
        <f t="shared" si="23"/>
        <v>5.15</v>
      </c>
      <c r="CE20" s="44">
        <f t="shared" si="24"/>
        <v>-0.18333333333333357</v>
      </c>
      <c r="CF20" s="53" t="str">
        <f t="shared" si="25"/>
        <v>â</v>
      </c>
      <c r="CG20" s="52">
        <v>3.75</v>
      </c>
      <c r="CH20" s="52">
        <f t="shared" si="26"/>
        <v>4.0357142857142856</v>
      </c>
      <c r="CI20" s="43">
        <f t="shared" si="27"/>
        <v>0.28571428571428559</v>
      </c>
      <c r="CJ20" s="51" t="str">
        <f t="shared" si="28"/>
        <v>â</v>
      </c>
      <c r="CK20" s="47" t="s">
        <v>78</v>
      </c>
      <c r="CL20" s="46" t="s">
        <v>78</v>
      </c>
      <c r="CM20" s="47">
        <v>6</v>
      </c>
      <c r="CN20" s="47">
        <v>6</v>
      </c>
      <c r="CO20" s="47">
        <v>6</v>
      </c>
      <c r="CP20" s="47">
        <v>4</v>
      </c>
      <c r="CQ20" s="47">
        <v>5</v>
      </c>
      <c r="CR20" s="47">
        <v>4</v>
      </c>
      <c r="CS20" s="49">
        <f t="shared" si="29"/>
        <v>6.5</v>
      </c>
      <c r="CT20" s="48">
        <f t="shared" si="30"/>
        <v>0</v>
      </c>
      <c r="CU20" s="44" t="str">
        <f t="shared" si="31"/>
        <v>Dem.</v>
      </c>
      <c r="CV20" s="47" t="s">
        <v>78</v>
      </c>
      <c r="CW20" s="46" t="s">
        <v>78</v>
      </c>
      <c r="CX20" s="45">
        <f t="shared" si="32"/>
        <v>4.59</v>
      </c>
      <c r="CY20" s="40">
        <f t="shared" si="33"/>
        <v>4</v>
      </c>
      <c r="CZ20" s="39" t="str">
        <f t="shared" si="34"/>
        <v>Very limited</v>
      </c>
      <c r="DA20" s="44">
        <f t="shared" si="35"/>
        <v>5.15</v>
      </c>
      <c r="DB20" s="40">
        <f t="shared" si="36"/>
        <v>3</v>
      </c>
      <c r="DC20" s="39" t="str">
        <f t="shared" si="37"/>
        <v>Highly defective democracies</v>
      </c>
      <c r="DD20" s="43">
        <f t="shared" si="38"/>
        <v>4.04</v>
      </c>
      <c r="DE20" s="40">
        <f t="shared" si="39"/>
        <v>4</v>
      </c>
      <c r="DF20" s="39" t="str">
        <f t="shared" si="40"/>
        <v>Poorly functioning</v>
      </c>
      <c r="DG20" s="42">
        <f t="shared" si="41"/>
        <v>4.46</v>
      </c>
      <c r="DH20" s="40">
        <f t="shared" si="42"/>
        <v>3</v>
      </c>
      <c r="DI20" s="39" t="str">
        <f t="shared" si="43"/>
        <v>Moderate</v>
      </c>
      <c r="DJ20" s="41">
        <f t="shared" si="44"/>
        <v>8.1999999999999993</v>
      </c>
      <c r="DK20" s="40">
        <f t="shared" si="45"/>
        <v>2</v>
      </c>
      <c r="DL20" s="39" t="str">
        <f t="shared" si="46"/>
        <v>Substantial</v>
      </c>
    </row>
    <row r="21" spans="1:116">
      <c r="A21" s="61" t="s">
        <v>119</v>
      </c>
      <c r="B21" s="60">
        <v>7</v>
      </c>
      <c r="C21" s="59">
        <f>IF(D21="-","?",RANK(D21,D2:D130,0))</f>
        <v>105</v>
      </c>
      <c r="D21" s="45">
        <f t="shared" si="0"/>
        <v>4.18</v>
      </c>
      <c r="E21" s="44">
        <f t="shared" si="1"/>
        <v>3.8166666666666664</v>
      </c>
      <c r="F21" s="58">
        <f t="shared" si="2"/>
        <v>7.75</v>
      </c>
      <c r="G21" s="47">
        <v>8</v>
      </c>
      <c r="H21" s="47">
        <v>8</v>
      </c>
      <c r="I21" s="47">
        <v>10</v>
      </c>
      <c r="J21" s="47">
        <v>5</v>
      </c>
      <c r="K21" s="58">
        <f t="shared" si="3"/>
        <v>3.25</v>
      </c>
      <c r="L21" s="47">
        <v>4</v>
      </c>
      <c r="M21" s="47">
        <v>2</v>
      </c>
      <c r="N21" s="47">
        <v>3</v>
      </c>
      <c r="O21" s="47">
        <v>4</v>
      </c>
      <c r="P21" s="58">
        <f t="shared" si="4"/>
        <v>2.75</v>
      </c>
      <c r="Q21" s="47">
        <v>2</v>
      </c>
      <c r="R21" s="47">
        <v>3</v>
      </c>
      <c r="S21" s="47">
        <v>2</v>
      </c>
      <c r="T21" s="47">
        <v>4</v>
      </c>
      <c r="U21" s="58">
        <f t="shared" si="5"/>
        <v>2</v>
      </c>
      <c r="V21" s="47">
        <v>2</v>
      </c>
      <c r="W21" s="47">
        <v>2</v>
      </c>
      <c r="X21" s="58">
        <f t="shared" si="6"/>
        <v>3.3333333333333335</v>
      </c>
      <c r="Y21" s="47">
        <v>3</v>
      </c>
      <c r="Z21" s="47">
        <v>3</v>
      </c>
      <c r="AA21" s="47" t="s">
        <v>100</v>
      </c>
      <c r="AB21" s="47">
        <v>4</v>
      </c>
      <c r="AC21" s="43">
        <f t="shared" si="7"/>
        <v>4.5357142857142856</v>
      </c>
      <c r="AD21" s="57">
        <f t="shared" si="8"/>
        <v>4</v>
      </c>
      <c r="AE21" s="47">
        <v>4</v>
      </c>
      <c r="AF21" s="57">
        <f t="shared" si="9"/>
        <v>4.75</v>
      </c>
      <c r="AG21" s="47">
        <v>5</v>
      </c>
      <c r="AH21" s="47">
        <v>3</v>
      </c>
      <c r="AI21" s="47">
        <v>6</v>
      </c>
      <c r="AJ21" s="47">
        <v>5</v>
      </c>
      <c r="AK21" s="57">
        <f t="shared" si="10"/>
        <v>6</v>
      </c>
      <c r="AL21" s="47">
        <v>6</v>
      </c>
      <c r="AM21" s="47">
        <v>6</v>
      </c>
      <c r="AN21" s="57">
        <f t="shared" si="11"/>
        <v>5</v>
      </c>
      <c r="AO21" s="47">
        <v>3</v>
      </c>
      <c r="AP21" s="47">
        <v>7</v>
      </c>
      <c r="AQ21" s="57">
        <f t="shared" si="12"/>
        <v>3</v>
      </c>
      <c r="AR21" s="47">
        <v>3</v>
      </c>
      <c r="AS21" s="47">
        <v>3</v>
      </c>
      <c r="AT21" s="57">
        <f t="shared" si="13"/>
        <v>6</v>
      </c>
      <c r="AU21" s="47">
        <v>6</v>
      </c>
      <c r="AV21" s="57">
        <f t="shared" si="14"/>
        <v>3</v>
      </c>
      <c r="AW21" s="47">
        <v>3</v>
      </c>
      <c r="AX21" s="47">
        <v>3</v>
      </c>
      <c r="AY21" s="56">
        <f>IF(AZ21="-","?",RANK(AZ21,AZ2:AZ130,0))</f>
        <v>102</v>
      </c>
      <c r="AZ21" s="42">
        <f t="shared" si="15"/>
        <v>3.67</v>
      </c>
      <c r="BA21" s="41">
        <f t="shared" si="16"/>
        <v>7.125</v>
      </c>
      <c r="BB21" s="47">
        <v>8</v>
      </c>
      <c r="BC21" s="47">
        <v>9</v>
      </c>
      <c r="BD21" s="47">
        <v>4</v>
      </c>
      <c r="BE21" s="47">
        <v>9</v>
      </c>
      <c r="BF21" s="47">
        <v>7</v>
      </c>
      <c r="BG21" s="55">
        <f t="shared" si="17"/>
        <v>5.75</v>
      </c>
      <c r="BH21" s="54">
        <f t="shared" si="18"/>
        <v>3.916666666666667</v>
      </c>
      <c r="BI21" s="41">
        <f t="shared" si="19"/>
        <v>3.3333333333333335</v>
      </c>
      <c r="BJ21" s="47">
        <v>3</v>
      </c>
      <c r="BK21" s="47">
        <v>4</v>
      </c>
      <c r="BL21" s="47">
        <v>3</v>
      </c>
      <c r="BM21" s="41">
        <f t="shared" si="20"/>
        <v>3</v>
      </c>
      <c r="BN21" s="47">
        <v>3</v>
      </c>
      <c r="BO21" s="47">
        <v>4</v>
      </c>
      <c r="BP21" s="47">
        <v>2</v>
      </c>
      <c r="BQ21" s="41">
        <f t="shared" si="21"/>
        <v>4</v>
      </c>
      <c r="BR21" s="47">
        <v>4</v>
      </c>
      <c r="BS21" s="47">
        <v>3</v>
      </c>
      <c r="BT21" s="47">
        <v>5</v>
      </c>
      <c r="BU21" s="47">
        <v>4</v>
      </c>
      <c r="BV21" s="47">
        <v>4</v>
      </c>
      <c r="BW21" s="41">
        <f t="shared" si="22"/>
        <v>5.333333333333333</v>
      </c>
      <c r="BX21" s="47">
        <v>4</v>
      </c>
      <c r="BY21" s="47">
        <v>6</v>
      </c>
      <c r="BZ21" s="47">
        <v>6</v>
      </c>
      <c r="CA21" s="47" t="s">
        <v>78</v>
      </c>
      <c r="CB21" s="46" t="s">
        <v>78</v>
      </c>
      <c r="CC21" s="52">
        <v>4.0999999999999996</v>
      </c>
      <c r="CD21" s="52">
        <f t="shared" si="23"/>
        <v>3.8166666666666664</v>
      </c>
      <c r="CE21" s="44">
        <f t="shared" si="24"/>
        <v>-0.28333333333333321</v>
      </c>
      <c r="CF21" s="53" t="str">
        <f t="shared" si="25"/>
        <v>â</v>
      </c>
      <c r="CG21" s="52">
        <v>4.7142857142857144</v>
      </c>
      <c r="CH21" s="52">
        <f t="shared" si="26"/>
        <v>4.5357142857142856</v>
      </c>
      <c r="CI21" s="43">
        <f t="shared" si="27"/>
        <v>-0.17857142857142883</v>
      </c>
      <c r="CJ21" s="51" t="str">
        <f t="shared" si="28"/>
        <v>â</v>
      </c>
      <c r="CK21" s="47" t="s">
        <v>78</v>
      </c>
      <c r="CL21" s="46" t="s">
        <v>78</v>
      </c>
      <c r="CM21" s="50">
        <v>4</v>
      </c>
      <c r="CN21" s="50">
        <v>2</v>
      </c>
      <c r="CO21" s="47">
        <v>3</v>
      </c>
      <c r="CP21" s="47">
        <v>4</v>
      </c>
      <c r="CQ21" s="50">
        <v>2</v>
      </c>
      <c r="CR21" s="47">
        <v>4</v>
      </c>
      <c r="CS21" s="49">
        <f t="shared" si="29"/>
        <v>6.5</v>
      </c>
      <c r="CT21" s="48">
        <f t="shared" si="30"/>
        <v>3</v>
      </c>
      <c r="CU21" s="44" t="str">
        <f t="shared" si="31"/>
        <v>Aut.</v>
      </c>
      <c r="CV21" s="47" t="s">
        <v>78</v>
      </c>
      <c r="CW21" s="46" t="s">
        <v>78</v>
      </c>
      <c r="CX21" s="45">
        <f t="shared" si="32"/>
        <v>4.18</v>
      </c>
      <c r="CY21" s="40">
        <f t="shared" si="33"/>
        <v>4</v>
      </c>
      <c r="CZ21" s="39" t="str">
        <f t="shared" si="34"/>
        <v>Very limited</v>
      </c>
      <c r="DA21" s="44">
        <f t="shared" si="35"/>
        <v>3.82</v>
      </c>
      <c r="DB21" s="40">
        <f t="shared" si="36"/>
        <v>5</v>
      </c>
      <c r="DC21" s="39" t="str">
        <f t="shared" si="37"/>
        <v>Hard-line autocracies</v>
      </c>
      <c r="DD21" s="43">
        <f t="shared" si="38"/>
        <v>4.54</v>
      </c>
      <c r="DE21" s="40">
        <f t="shared" si="39"/>
        <v>4</v>
      </c>
      <c r="DF21" s="39" t="str">
        <f t="shared" si="40"/>
        <v>Poorly functioning</v>
      </c>
      <c r="DG21" s="42">
        <f t="shared" si="41"/>
        <v>3.67</v>
      </c>
      <c r="DH21" s="40">
        <f t="shared" si="42"/>
        <v>4</v>
      </c>
      <c r="DI21" s="39" t="str">
        <f t="shared" si="43"/>
        <v>Weak</v>
      </c>
      <c r="DJ21" s="41">
        <f t="shared" si="44"/>
        <v>7.1</v>
      </c>
      <c r="DK21" s="40">
        <f t="shared" si="45"/>
        <v>2</v>
      </c>
      <c r="DL21" s="39" t="str">
        <f t="shared" si="46"/>
        <v>Substantial</v>
      </c>
    </row>
    <row r="22" spans="1:116">
      <c r="A22" s="61" t="s">
        <v>120</v>
      </c>
      <c r="B22" s="60">
        <v>3</v>
      </c>
      <c r="C22" s="59">
        <f>IF(D22="-","?",RANK(D22,D2:D130,0))</f>
        <v>103</v>
      </c>
      <c r="D22" s="45">
        <f t="shared" si="0"/>
        <v>4.29</v>
      </c>
      <c r="E22" s="44">
        <f t="shared" si="1"/>
        <v>4.0166666666666666</v>
      </c>
      <c r="F22" s="58">
        <f t="shared" si="2"/>
        <v>6.5</v>
      </c>
      <c r="G22" s="47">
        <v>7</v>
      </c>
      <c r="H22" s="47">
        <v>5</v>
      </c>
      <c r="I22" s="47">
        <v>9</v>
      </c>
      <c r="J22" s="47">
        <v>5</v>
      </c>
      <c r="K22" s="58">
        <f t="shared" si="3"/>
        <v>3.5</v>
      </c>
      <c r="L22" s="47">
        <v>3</v>
      </c>
      <c r="M22" s="47">
        <v>2</v>
      </c>
      <c r="N22" s="47">
        <v>5</v>
      </c>
      <c r="O22" s="47">
        <v>4</v>
      </c>
      <c r="P22" s="58">
        <f t="shared" si="4"/>
        <v>3.75</v>
      </c>
      <c r="Q22" s="47">
        <v>4</v>
      </c>
      <c r="R22" s="47">
        <v>4</v>
      </c>
      <c r="S22" s="47">
        <v>4</v>
      </c>
      <c r="T22" s="47">
        <v>3</v>
      </c>
      <c r="U22" s="58">
        <f t="shared" si="5"/>
        <v>2</v>
      </c>
      <c r="V22" s="47">
        <v>2</v>
      </c>
      <c r="W22" s="47">
        <v>2</v>
      </c>
      <c r="X22" s="58">
        <f t="shared" si="6"/>
        <v>4.333333333333333</v>
      </c>
      <c r="Y22" s="47">
        <v>4</v>
      </c>
      <c r="Z22" s="47">
        <v>5</v>
      </c>
      <c r="AA22" s="47" t="s">
        <v>100</v>
      </c>
      <c r="AB22" s="47">
        <v>4</v>
      </c>
      <c r="AC22" s="43">
        <f t="shared" si="7"/>
        <v>4.5714285714285712</v>
      </c>
      <c r="AD22" s="57">
        <f t="shared" si="8"/>
        <v>3</v>
      </c>
      <c r="AE22" s="47">
        <v>3</v>
      </c>
      <c r="AF22" s="57">
        <f t="shared" si="9"/>
        <v>5</v>
      </c>
      <c r="AG22" s="47">
        <v>4</v>
      </c>
      <c r="AH22" s="47">
        <v>5</v>
      </c>
      <c r="AI22" s="47">
        <v>5</v>
      </c>
      <c r="AJ22" s="47">
        <v>6</v>
      </c>
      <c r="AK22" s="57">
        <f t="shared" si="10"/>
        <v>6</v>
      </c>
      <c r="AL22" s="47">
        <v>8</v>
      </c>
      <c r="AM22" s="47">
        <v>4</v>
      </c>
      <c r="AN22" s="57">
        <f t="shared" si="11"/>
        <v>4.5</v>
      </c>
      <c r="AO22" s="47">
        <v>4</v>
      </c>
      <c r="AP22" s="47">
        <v>5</v>
      </c>
      <c r="AQ22" s="57">
        <f t="shared" si="12"/>
        <v>4.5</v>
      </c>
      <c r="AR22" s="47">
        <v>4</v>
      </c>
      <c r="AS22" s="47">
        <v>5</v>
      </c>
      <c r="AT22" s="57">
        <f t="shared" si="13"/>
        <v>5</v>
      </c>
      <c r="AU22" s="47">
        <v>5</v>
      </c>
      <c r="AV22" s="57">
        <f t="shared" si="14"/>
        <v>4</v>
      </c>
      <c r="AW22" s="47">
        <v>4</v>
      </c>
      <c r="AX22" s="47">
        <v>4</v>
      </c>
      <c r="AY22" s="56">
        <f>IF(AZ22="-","?",RANK(AZ22,AZ2:AZ130,0))</f>
        <v>111</v>
      </c>
      <c r="AZ22" s="42">
        <f t="shared" si="15"/>
        <v>3.27</v>
      </c>
      <c r="BA22" s="41">
        <f t="shared" si="16"/>
        <v>6.8125</v>
      </c>
      <c r="BB22" s="47">
        <v>6</v>
      </c>
      <c r="BC22" s="47">
        <v>7</v>
      </c>
      <c r="BD22" s="47">
        <v>6</v>
      </c>
      <c r="BE22" s="47">
        <v>9</v>
      </c>
      <c r="BF22" s="47">
        <v>7</v>
      </c>
      <c r="BG22" s="55">
        <f t="shared" si="17"/>
        <v>5.875</v>
      </c>
      <c r="BH22" s="54">
        <f t="shared" si="18"/>
        <v>3.5166666666666666</v>
      </c>
      <c r="BI22" s="41">
        <f t="shared" si="19"/>
        <v>2.6666666666666665</v>
      </c>
      <c r="BJ22" s="47">
        <v>2</v>
      </c>
      <c r="BK22" s="47">
        <v>3</v>
      </c>
      <c r="BL22" s="47">
        <v>3</v>
      </c>
      <c r="BM22" s="41">
        <f t="shared" si="20"/>
        <v>3.3333333333333335</v>
      </c>
      <c r="BN22" s="47">
        <v>3</v>
      </c>
      <c r="BO22" s="47">
        <v>4</v>
      </c>
      <c r="BP22" s="47">
        <v>3</v>
      </c>
      <c r="BQ22" s="41">
        <f t="shared" si="21"/>
        <v>3.4</v>
      </c>
      <c r="BR22" s="47">
        <v>4</v>
      </c>
      <c r="BS22" s="47">
        <v>4</v>
      </c>
      <c r="BT22" s="47">
        <v>3</v>
      </c>
      <c r="BU22" s="47">
        <v>3</v>
      </c>
      <c r="BV22" s="47">
        <v>3</v>
      </c>
      <c r="BW22" s="41">
        <f t="shared" si="22"/>
        <v>4.666666666666667</v>
      </c>
      <c r="BX22" s="47">
        <v>5</v>
      </c>
      <c r="BY22" s="47">
        <v>5</v>
      </c>
      <c r="BZ22" s="47">
        <v>4</v>
      </c>
      <c r="CA22" s="47" t="s">
        <v>78</v>
      </c>
      <c r="CB22" s="46" t="s">
        <v>78</v>
      </c>
      <c r="CC22" s="52">
        <v>4.0166666666666666</v>
      </c>
      <c r="CD22" s="52">
        <f t="shared" si="23"/>
        <v>4.0166666666666666</v>
      </c>
      <c r="CE22" s="44">
        <f t="shared" si="24"/>
        <v>0</v>
      </c>
      <c r="CF22" s="53" t="str">
        <f t="shared" si="25"/>
        <v>â</v>
      </c>
      <c r="CG22" s="52">
        <v>4.7857142857142847</v>
      </c>
      <c r="CH22" s="52">
        <f t="shared" si="26"/>
        <v>4.5714285714285712</v>
      </c>
      <c r="CI22" s="43">
        <f t="shared" si="27"/>
        <v>-0.21428571428571352</v>
      </c>
      <c r="CJ22" s="51" t="str">
        <f t="shared" si="28"/>
        <v>â</v>
      </c>
      <c r="CK22" s="47" t="s">
        <v>78</v>
      </c>
      <c r="CL22" s="46" t="s">
        <v>78</v>
      </c>
      <c r="CM22" s="50">
        <v>3</v>
      </c>
      <c r="CN22" s="50">
        <v>2</v>
      </c>
      <c r="CO22" s="47">
        <v>5</v>
      </c>
      <c r="CP22" s="47">
        <v>4</v>
      </c>
      <c r="CQ22" s="47">
        <v>4</v>
      </c>
      <c r="CR22" s="47">
        <v>3</v>
      </c>
      <c r="CS22" s="49">
        <f t="shared" si="29"/>
        <v>6</v>
      </c>
      <c r="CT22" s="48">
        <f t="shared" si="30"/>
        <v>2</v>
      </c>
      <c r="CU22" s="44" t="str">
        <f t="shared" si="31"/>
        <v>Aut.</v>
      </c>
      <c r="CV22" s="47" t="s">
        <v>78</v>
      </c>
      <c r="CW22" s="46" t="s">
        <v>78</v>
      </c>
      <c r="CX22" s="45">
        <f t="shared" si="32"/>
        <v>4.29</v>
      </c>
      <c r="CY22" s="40">
        <f t="shared" si="33"/>
        <v>4</v>
      </c>
      <c r="CZ22" s="39" t="str">
        <f t="shared" si="34"/>
        <v>Very limited</v>
      </c>
      <c r="DA22" s="44">
        <f t="shared" si="35"/>
        <v>4.0199999999999996</v>
      </c>
      <c r="DB22" s="40">
        <f t="shared" si="36"/>
        <v>4</v>
      </c>
      <c r="DC22" s="39" t="str">
        <f t="shared" si="37"/>
        <v>Moderate autocracies</v>
      </c>
      <c r="DD22" s="43">
        <f t="shared" si="38"/>
        <v>4.57</v>
      </c>
      <c r="DE22" s="40">
        <f t="shared" si="39"/>
        <v>4</v>
      </c>
      <c r="DF22" s="39" t="str">
        <f t="shared" si="40"/>
        <v>Poorly functioning</v>
      </c>
      <c r="DG22" s="42">
        <f t="shared" si="41"/>
        <v>3.27</v>
      </c>
      <c r="DH22" s="40">
        <f t="shared" si="42"/>
        <v>4</v>
      </c>
      <c r="DI22" s="39" t="str">
        <f t="shared" si="43"/>
        <v>Weak</v>
      </c>
      <c r="DJ22" s="41">
        <f t="shared" si="44"/>
        <v>6.8</v>
      </c>
      <c r="DK22" s="40">
        <f t="shared" si="45"/>
        <v>2</v>
      </c>
      <c r="DL22" s="39" t="str">
        <f t="shared" si="46"/>
        <v>Substantial</v>
      </c>
    </row>
    <row r="23" spans="1:116">
      <c r="A23" s="61" t="s">
        <v>121</v>
      </c>
      <c r="B23" s="60">
        <v>3</v>
      </c>
      <c r="C23" s="59">
        <f>IF(D23="-","?",RANK(D23,D2:D130,0))</f>
        <v>111</v>
      </c>
      <c r="D23" s="45">
        <f t="shared" si="0"/>
        <v>3.7</v>
      </c>
      <c r="E23" s="44">
        <f t="shared" si="1"/>
        <v>3.7833333333333337</v>
      </c>
      <c r="F23" s="58">
        <f t="shared" si="2"/>
        <v>4.75</v>
      </c>
      <c r="G23" s="47">
        <v>3</v>
      </c>
      <c r="H23" s="47">
        <v>6</v>
      </c>
      <c r="I23" s="47">
        <v>8</v>
      </c>
      <c r="J23" s="47">
        <v>2</v>
      </c>
      <c r="K23" s="58">
        <f t="shared" si="3"/>
        <v>4.5</v>
      </c>
      <c r="L23" s="47">
        <v>4</v>
      </c>
      <c r="M23" s="47">
        <v>2</v>
      </c>
      <c r="N23" s="47">
        <v>7</v>
      </c>
      <c r="O23" s="47">
        <v>5</v>
      </c>
      <c r="P23" s="58">
        <f t="shared" si="4"/>
        <v>3.5</v>
      </c>
      <c r="Q23" s="47">
        <v>5</v>
      </c>
      <c r="R23" s="47">
        <v>3</v>
      </c>
      <c r="S23" s="47">
        <v>3</v>
      </c>
      <c r="T23" s="47">
        <v>3</v>
      </c>
      <c r="U23" s="58">
        <f t="shared" si="5"/>
        <v>2.5</v>
      </c>
      <c r="V23" s="47">
        <v>2</v>
      </c>
      <c r="W23" s="47">
        <v>3</v>
      </c>
      <c r="X23" s="58">
        <f t="shared" si="6"/>
        <v>3.6666666666666665</v>
      </c>
      <c r="Y23" s="47">
        <v>4</v>
      </c>
      <c r="Z23" s="47">
        <v>3</v>
      </c>
      <c r="AA23" s="47" t="s">
        <v>100</v>
      </c>
      <c r="AB23" s="47">
        <v>4</v>
      </c>
      <c r="AC23" s="43">
        <f t="shared" si="7"/>
        <v>3.6071428571428572</v>
      </c>
      <c r="AD23" s="57">
        <f t="shared" si="8"/>
        <v>1</v>
      </c>
      <c r="AE23" s="47">
        <v>1</v>
      </c>
      <c r="AF23" s="57">
        <f t="shared" si="9"/>
        <v>3.75</v>
      </c>
      <c r="AG23" s="47">
        <v>3</v>
      </c>
      <c r="AH23" s="47">
        <v>4</v>
      </c>
      <c r="AI23" s="47">
        <v>4</v>
      </c>
      <c r="AJ23" s="47">
        <v>4</v>
      </c>
      <c r="AK23" s="57">
        <f t="shared" si="10"/>
        <v>6.5</v>
      </c>
      <c r="AL23" s="47">
        <v>8</v>
      </c>
      <c r="AM23" s="47">
        <v>5</v>
      </c>
      <c r="AN23" s="57">
        <f t="shared" si="11"/>
        <v>3</v>
      </c>
      <c r="AO23" s="47">
        <v>3</v>
      </c>
      <c r="AP23" s="47">
        <v>3</v>
      </c>
      <c r="AQ23" s="57">
        <f t="shared" si="12"/>
        <v>2.5</v>
      </c>
      <c r="AR23" s="47">
        <v>2</v>
      </c>
      <c r="AS23" s="47">
        <v>3</v>
      </c>
      <c r="AT23" s="57">
        <f t="shared" si="13"/>
        <v>6</v>
      </c>
      <c r="AU23" s="47">
        <v>6</v>
      </c>
      <c r="AV23" s="57">
        <f t="shared" si="14"/>
        <v>2.5</v>
      </c>
      <c r="AW23" s="47">
        <v>3</v>
      </c>
      <c r="AX23" s="47">
        <v>2</v>
      </c>
      <c r="AY23" s="56">
        <f>IF(AZ23="-","?",RANK(AZ23,AZ2:AZ130,0))</f>
        <v>76</v>
      </c>
      <c r="AZ23" s="42">
        <f t="shared" si="15"/>
        <v>4.62</v>
      </c>
      <c r="BA23" s="41">
        <f t="shared" si="16"/>
        <v>8.8125</v>
      </c>
      <c r="BB23" s="47">
        <v>10</v>
      </c>
      <c r="BC23" s="47">
        <v>8</v>
      </c>
      <c r="BD23" s="47">
        <v>8</v>
      </c>
      <c r="BE23" s="47">
        <v>10</v>
      </c>
      <c r="BF23" s="47">
        <v>10</v>
      </c>
      <c r="BG23" s="55">
        <f t="shared" si="17"/>
        <v>6.875</v>
      </c>
      <c r="BH23" s="54">
        <f t="shared" si="18"/>
        <v>4.75</v>
      </c>
      <c r="BI23" s="41">
        <f t="shared" si="19"/>
        <v>3.6666666666666665</v>
      </c>
      <c r="BJ23" s="47">
        <v>4</v>
      </c>
      <c r="BK23" s="47">
        <v>4</v>
      </c>
      <c r="BL23" s="47">
        <v>3</v>
      </c>
      <c r="BM23" s="41">
        <f t="shared" si="20"/>
        <v>3.6666666666666665</v>
      </c>
      <c r="BN23" s="47">
        <v>3</v>
      </c>
      <c r="BO23" s="47">
        <v>4</v>
      </c>
      <c r="BP23" s="47">
        <v>4</v>
      </c>
      <c r="BQ23" s="41">
        <f t="shared" si="21"/>
        <v>5</v>
      </c>
      <c r="BR23" s="47">
        <v>6</v>
      </c>
      <c r="BS23" s="47">
        <v>4</v>
      </c>
      <c r="BT23" s="47">
        <v>5</v>
      </c>
      <c r="BU23" s="47">
        <v>5</v>
      </c>
      <c r="BV23" s="47">
        <v>5</v>
      </c>
      <c r="BW23" s="41">
        <f t="shared" si="22"/>
        <v>6.666666666666667</v>
      </c>
      <c r="BX23" s="47">
        <v>7</v>
      </c>
      <c r="BY23" s="47">
        <v>6</v>
      </c>
      <c r="BZ23" s="47">
        <v>7</v>
      </c>
      <c r="CA23" s="47" t="s">
        <v>78</v>
      </c>
      <c r="CB23" s="46" t="s">
        <v>78</v>
      </c>
      <c r="CC23" s="52">
        <v>3.7333333333333329</v>
      </c>
      <c r="CD23" s="52">
        <f t="shared" si="23"/>
        <v>3.7833333333333337</v>
      </c>
      <c r="CE23" s="44">
        <f t="shared" si="24"/>
        <v>5.0000000000000711E-2</v>
      </c>
      <c r="CF23" s="53" t="str">
        <f t="shared" si="25"/>
        <v>â</v>
      </c>
      <c r="CG23" s="52">
        <v>3.4642857142857144</v>
      </c>
      <c r="CH23" s="52">
        <f t="shared" si="26"/>
        <v>3.6071428571428572</v>
      </c>
      <c r="CI23" s="43">
        <f t="shared" si="27"/>
        <v>0.14285714285714279</v>
      </c>
      <c r="CJ23" s="51" t="str">
        <f t="shared" si="28"/>
        <v>â</v>
      </c>
      <c r="CK23" s="47" t="s">
        <v>78</v>
      </c>
      <c r="CL23" s="46" t="s">
        <v>78</v>
      </c>
      <c r="CM23" s="50">
        <v>4</v>
      </c>
      <c r="CN23" s="50">
        <v>2</v>
      </c>
      <c r="CO23" s="47">
        <v>7</v>
      </c>
      <c r="CP23" s="47">
        <v>5</v>
      </c>
      <c r="CQ23" s="47">
        <v>5</v>
      </c>
      <c r="CR23" s="47">
        <v>3</v>
      </c>
      <c r="CS23" s="50">
        <f t="shared" si="29"/>
        <v>2.5</v>
      </c>
      <c r="CT23" s="48">
        <f t="shared" si="30"/>
        <v>3</v>
      </c>
      <c r="CU23" s="44" t="str">
        <f t="shared" si="31"/>
        <v>Aut.</v>
      </c>
      <c r="CV23" s="47" t="s">
        <v>78</v>
      </c>
      <c r="CW23" s="46" t="s">
        <v>78</v>
      </c>
      <c r="CX23" s="45">
        <f t="shared" si="32"/>
        <v>3.7</v>
      </c>
      <c r="CY23" s="40">
        <f t="shared" si="33"/>
        <v>5</v>
      </c>
      <c r="CZ23" s="39" t="str">
        <f t="shared" si="34"/>
        <v>Failed</v>
      </c>
      <c r="DA23" s="44">
        <f t="shared" si="35"/>
        <v>3.78</v>
      </c>
      <c r="DB23" s="40">
        <f t="shared" si="36"/>
        <v>5</v>
      </c>
      <c r="DC23" s="39" t="str">
        <f t="shared" si="37"/>
        <v>Hard-line autocracies</v>
      </c>
      <c r="DD23" s="43">
        <f t="shared" si="38"/>
        <v>3.61</v>
      </c>
      <c r="DE23" s="40">
        <f t="shared" si="39"/>
        <v>4</v>
      </c>
      <c r="DF23" s="39" t="str">
        <f t="shared" si="40"/>
        <v>Poorly functioning</v>
      </c>
      <c r="DG23" s="42">
        <f t="shared" si="41"/>
        <v>4.62</v>
      </c>
      <c r="DH23" s="40">
        <f t="shared" si="42"/>
        <v>3</v>
      </c>
      <c r="DI23" s="39" t="str">
        <f t="shared" si="43"/>
        <v>Moderate</v>
      </c>
      <c r="DJ23" s="41">
        <f t="shared" si="44"/>
        <v>8.8000000000000007</v>
      </c>
      <c r="DK23" s="40">
        <f t="shared" si="45"/>
        <v>1</v>
      </c>
      <c r="DL23" s="39" t="str">
        <f t="shared" si="46"/>
        <v>Massive</v>
      </c>
    </row>
    <row r="24" spans="1:116">
      <c r="A24" s="61" t="s">
        <v>122</v>
      </c>
      <c r="B24" s="60">
        <v>3</v>
      </c>
      <c r="C24" s="59">
        <f>IF(D24="-","?",RANK(D24,D2:D130,0))</f>
        <v>120</v>
      </c>
      <c r="D24" s="45">
        <f t="shared" si="0"/>
        <v>3.32</v>
      </c>
      <c r="E24" s="44">
        <f t="shared" si="1"/>
        <v>3.1333333333333333</v>
      </c>
      <c r="F24" s="58">
        <f t="shared" si="2"/>
        <v>6</v>
      </c>
      <c r="G24" s="47">
        <v>6</v>
      </c>
      <c r="H24" s="47">
        <v>8</v>
      </c>
      <c r="I24" s="47">
        <v>8</v>
      </c>
      <c r="J24" s="47">
        <v>2</v>
      </c>
      <c r="K24" s="58">
        <f t="shared" si="3"/>
        <v>2.75</v>
      </c>
      <c r="L24" s="47">
        <v>3</v>
      </c>
      <c r="M24" s="47">
        <v>1</v>
      </c>
      <c r="N24" s="47">
        <v>4</v>
      </c>
      <c r="O24" s="47">
        <v>3</v>
      </c>
      <c r="P24" s="58">
        <f t="shared" si="4"/>
        <v>2.25</v>
      </c>
      <c r="Q24" s="47">
        <v>2</v>
      </c>
      <c r="R24" s="47">
        <v>2</v>
      </c>
      <c r="S24" s="47">
        <v>3</v>
      </c>
      <c r="T24" s="47">
        <v>2</v>
      </c>
      <c r="U24" s="58">
        <f t="shared" si="5"/>
        <v>2</v>
      </c>
      <c r="V24" s="47">
        <v>2</v>
      </c>
      <c r="W24" s="47">
        <v>2</v>
      </c>
      <c r="X24" s="58">
        <f t="shared" si="6"/>
        <v>2.6666666666666665</v>
      </c>
      <c r="Y24" s="47">
        <v>2</v>
      </c>
      <c r="Z24" s="47">
        <v>3</v>
      </c>
      <c r="AA24" s="47" t="s">
        <v>100</v>
      </c>
      <c r="AB24" s="47">
        <v>3</v>
      </c>
      <c r="AC24" s="43">
        <f t="shared" si="7"/>
        <v>3.5</v>
      </c>
      <c r="AD24" s="57">
        <f t="shared" si="8"/>
        <v>1</v>
      </c>
      <c r="AE24" s="47">
        <v>1</v>
      </c>
      <c r="AF24" s="57">
        <f t="shared" si="9"/>
        <v>5</v>
      </c>
      <c r="AG24" s="47">
        <v>3</v>
      </c>
      <c r="AH24" s="47">
        <v>6</v>
      </c>
      <c r="AI24" s="47">
        <v>6</v>
      </c>
      <c r="AJ24" s="47">
        <v>5</v>
      </c>
      <c r="AK24" s="57">
        <f t="shared" si="10"/>
        <v>5</v>
      </c>
      <c r="AL24" s="47">
        <v>7</v>
      </c>
      <c r="AM24" s="47">
        <v>3</v>
      </c>
      <c r="AN24" s="57">
        <f t="shared" si="11"/>
        <v>3.5</v>
      </c>
      <c r="AO24" s="47">
        <v>3</v>
      </c>
      <c r="AP24" s="47">
        <v>4</v>
      </c>
      <c r="AQ24" s="57">
        <f t="shared" si="12"/>
        <v>2.5</v>
      </c>
      <c r="AR24" s="47">
        <v>3</v>
      </c>
      <c r="AS24" s="47">
        <v>2</v>
      </c>
      <c r="AT24" s="57">
        <f t="shared" si="13"/>
        <v>5</v>
      </c>
      <c r="AU24" s="47">
        <v>5</v>
      </c>
      <c r="AV24" s="57">
        <f t="shared" si="14"/>
        <v>2.5</v>
      </c>
      <c r="AW24" s="47">
        <v>3</v>
      </c>
      <c r="AX24" s="47">
        <v>2</v>
      </c>
      <c r="AY24" s="56">
        <f>IF(AZ24="-","?",RANK(AZ24,AZ2:AZ130,0))</f>
        <v>117</v>
      </c>
      <c r="AZ24" s="42">
        <f t="shared" si="15"/>
        <v>2.63</v>
      </c>
      <c r="BA24" s="41">
        <f t="shared" si="16"/>
        <v>8.3125</v>
      </c>
      <c r="BB24" s="47">
        <v>9</v>
      </c>
      <c r="BC24" s="47">
        <v>9</v>
      </c>
      <c r="BD24" s="47">
        <v>6</v>
      </c>
      <c r="BE24" s="47">
        <v>9</v>
      </c>
      <c r="BF24" s="47">
        <v>10</v>
      </c>
      <c r="BG24" s="55">
        <f t="shared" si="17"/>
        <v>6.875</v>
      </c>
      <c r="BH24" s="54">
        <f t="shared" si="18"/>
        <v>2.7333333333333334</v>
      </c>
      <c r="BI24" s="41">
        <f t="shared" si="19"/>
        <v>2</v>
      </c>
      <c r="BJ24" s="47">
        <v>1</v>
      </c>
      <c r="BK24" s="47">
        <v>3</v>
      </c>
      <c r="BL24" s="47">
        <v>2</v>
      </c>
      <c r="BM24" s="41">
        <f t="shared" si="20"/>
        <v>2.3333333333333335</v>
      </c>
      <c r="BN24" s="47">
        <v>2</v>
      </c>
      <c r="BO24" s="47">
        <v>2</v>
      </c>
      <c r="BP24" s="47">
        <v>3</v>
      </c>
      <c r="BQ24" s="41">
        <f t="shared" si="21"/>
        <v>2.6</v>
      </c>
      <c r="BR24" s="47">
        <v>2</v>
      </c>
      <c r="BS24" s="47">
        <v>2</v>
      </c>
      <c r="BT24" s="47">
        <v>3</v>
      </c>
      <c r="BU24" s="47">
        <v>3</v>
      </c>
      <c r="BV24" s="47">
        <v>3</v>
      </c>
      <c r="BW24" s="41">
        <f t="shared" si="22"/>
        <v>4</v>
      </c>
      <c r="BX24" s="47">
        <v>4</v>
      </c>
      <c r="BY24" s="47">
        <v>3</v>
      </c>
      <c r="BZ24" s="47">
        <v>5</v>
      </c>
      <c r="CA24" s="47" t="s">
        <v>78</v>
      </c>
      <c r="CB24" s="46" t="s">
        <v>78</v>
      </c>
      <c r="CC24" s="52">
        <v>2.833333333333333</v>
      </c>
      <c r="CD24" s="52">
        <f t="shared" si="23"/>
        <v>3.1333333333333333</v>
      </c>
      <c r="CE24" s="44">
        <f t="shared" si="24"/>
        <v>0.30000000000000027</v>
      </c>
      <c r="CF24" s="53" t="str">
        <f t="shared" si="25"/>
        <v>â</v>
      </c>
      <c r="CG24" s="52">
        <v>3.1785714285714284</v>
      </c>
      <c r="CH24" s="52">
        <f t="shared" si="26"/>
        <v>3.5</v>
      </c>
      <c r="CI24" s="43">
        <f t="shared" si="27"/>
        <v>0.32142857142857162</v>
      </c>
      <c r="CJ24" s="51" t="str">
        <f t="shared" si="28"/>
        <v>â</v>
      </c>
      <c r="CK24" s="47" t="s">
        <v>78</v>
      </c>
      <c r="CL24" s="46" t="s">
        <v>78</v>
      </c>
      <c r="CM24" s="50">
        <v>3</v>
      </c>
      <c r="CN24" s="50">
        <v>1</v>
      </c>
      <c r="CO24" s="47">
        <v>4</v>
      </c>
      <c r="CP24" s="47">
        <v>3</v>
      </c>
      <c r="CQ24" s="50">
        <v>2</v>
      </c>
      <c r="CR24" s="50">
        <v>2</v>
      </c>
      <c r="CS24" s="49">
        <f t="shared" si="29"/>
        <v>4</v>
      </c>
      <c r="CT24" s="48">
        <f t="shared" si="30"/>
        <v>4</v>
      </c>
      <c r="CU24" s="44" t="str">
        <f t="shared" si="31"/>
        <v>Aut.</v>
      </c>
      <c r="CV24" s="47" t="s">
        <v>78</v>
      </c>
      <c r="CW24" s="46" t="s">
        <v>78</v>
      </c>
      <c r="CX24" s="45">
        <f t="shared" si="32"/>
        <v>3.32</v>
      </c>
      <c r="CY24" s="40">
        <f t="shared" si="33"/>
        <v>5</v>
      </c>
      <c r="CZ24" s="39" t="str">
        <f t="shared" si="34"/>
        <v>Failed</v>
      </c>
      <c r="DA24" s="44">
        <f t="shared" si="35"/>
        <v>3.13</v>
      </c>
      <c r="DB24" s="40">
        <f t="shared" si="36"/>
        <v>5</v>
      </c>
      <c r="DC24" s="39" t="str">
        <f t="shared" si="37"/>
        <v>Hard-line autocracies</v>
      </c>
      <c r="DD24" s="43">
        <f t="shared" si="38"/>
        <v>3.5</v>
      </c>
      <c r="DE24" s="40">
        <f t="shared" si="39"/>
        <v>4</v>
      </c>
      <c r="DF24" s="39" t="str">
        <f t="shared" si="40"/>
        <v>Poorly functioning</v>
      </c>
      <c r="DG24" s="42">
        <f t="shared" si="41"/>
        <v>2.63</v>
      </c>
      <c r="DH24" s="40">
        <f t="shared" si="42"/>
        <v>5</v>
      </c>
      <c r="DI24" s="39" t="str">
        <f t="shared" si="43"/>
        <v>Failed</v>
      </c>
      <c r="DJ24" s="41">
        <f t="shared" si="44"/>
        <v>8.3000000000000007</v>
      </c>
      <c r="DK24" s="40">
        <f t="shared" si="45"/>
        <v>2</v>
      </c>
      <c r="DL24" s="39" t="str">
        <f t="shared" si="46"/>
        <v>Substantial</v>
      </c>
    </row>
    <row r="25" spans="1:116">
      <c r="A25" s="61" t="s">
        <v>123</v>
      </c>
      <c r="B25" s="60">
        <v>2</v>
      </c>
      <c r="C25" s="59">
        <f>IF(D25="-","?",RANK(D25,D2:D130,0))</f>
        <v>9</v>
      </c>
      <c r="D25" s="45">
        <f t="shared" si="0"/>
        <v>8.8699999999999992</v>
      </c>
      <c r="E25" s="44">
        <f t="shared" si="1"/>
        <v>9.1999999999999993</v>
      </c>
      <c r="F25" s="58">
        <f t="shared" si="2"/>
        <v>9.75</v>
      </c>
      <c r="G25" s="47">
        <v>10</v>
      </c>
      <c r="H25" s="47">
        <v>10</v>
      </c>
      <c r="I25" s="47">
        <v>9</v>
      </c>
      <c r="J25" s="47">
        <v>10</v>
      </c>
      <c r="K25" s="58">
        <f t="shared" si="3"/>
        <v>9.5</v>
      </c>
      <c r="L25" s="47">
        <v>10</v>
      </c>
      <c r="M25" s="47">
        <v>9</v>
      </c>
      <c r="N25" s="47">
        <v>9</v>
      </c>
      <c r="O25" s="47">
        <v>10</v>
      </c>
      <c r="P25" s="58">
        <f t="shared" si="4"/>
        <v>9.25</v>
      </c>
      <c r="Q25" s="47">
        <v>10</v>
      </c>
      <c r="R25" s="47">
        <v>9</v>
      </c>
      <c r="S25" s="47">
        <v>9</v>
      </c>
      <c r="T25" s="47">
        <v>9</v>
      </c>
      <c r="U25" s="58">
        <f t="shared" si="5"/>
        <v>10</v>
      </c>
      <c r="V25" s="47">
        <v>10</v>
      </c>
      <c r="W25" s="47">
        <v>10</v>
      </c>
      <c r="X25" s="58">
        <f t="shared" si="6"/>
        <v>7.5</v>
      </c>
      <c r="Y25" s="47">
        <v>8</v>
      </c>
      <c r="Z25" s="47">
        <v>8</v>
      </c>
      <c r="AA25" s="47">
        <v>7</v>
      </c>
      <c r="AB25" s="47">
        <v>7</v>
      </c>
      <c r="AC25" s="43">
        <f t="shared" si="7"/>
        <v>8.5357142857142865</v>
      </c>
      <c r="AD25" s="57">
        <f t="shared" si="8"/>
        <v>7</v>
      </c>
      <c r="AE25" s="47">
        <v>7</v>
      </c>
      <c r="AF25" s="57">
        <f t="shared" si="9"/>
        <v>9.75</v>
      </c>
      <c r="AG25" s="47">
        <v>10</v>
      </c>
      <c r="AH25" s="47">
        <v>9</v>
      </c>
      <c r="AI25" s="47">
        <v>10</v>
      </c>
      <c r="AJ25" s="47">
        <v>10</v>
      </c>
      <c r="AK25" s="57">
        <f t="shared" si="10"/>
        <v>10</v>
      </c>
      <c r="AL25" s="47">
        <v>10</v>
      </c>
      <c r="AM25" s="47">
        <v>10</v>
      </c>
      <c r="AN25" s="57">
        <f t="shared" si="11"/>
        <v>10</v>
      </c>
      <c r="AO25" s="47">
        <v>10</v>
      </c>
      <c r="AP25" s="47">
        <v>10</v>
      </c>
      <c r="AQ25" s="57">
        <f t="shared" si="12"/>
        <v>7.5</v>
      </c>
      <c r="AR25" s="47">
        <v>8</v>
      </c>
      <c r="AS25" s="47">
        <v>7</v>
      </c>
      <c r="AT25" s="57">
        <f t="shared" si="13"/>
        <v>9</v>
      </c>
      <c r="AU25" s="47">
        <v>9</v>
      </c>
      <c r="AV25" s="57">
        <f t="shared" si="14"/>
        <v>6.5</v>
      </c>
      <c r="AW25" s="47">
        <v>7</v>
      </c>
      <c r="AX25" s="47">
        <v>6</v>
      </c>
      <c r="AY25" s="56">
        <f>IF(AZ25="-","?",RANK(AZ25,AZ2:AZ130,0))</f>
        <v>5</v>
      </c>
      <c r="AZ25" s="42">
        <f t="shared" si="15"/>
        <v>7.15</v>
      </c>
      <c r="BA25" s="41">
        <f t="shared" si="16"/>
        <v>1.9166666666666667</v>
      </c>
      <c r="BB25" s="47">
        <v>3</v>
      </c>
      <c r="BC25" s="47">
        <v>3</v>
      </c>
      <c r="BD25" s="47">
        <v>2</v>
      </c>
      <c r="BE25" s="47">
        <v>1</v>
      </c>
      <c r="BF25" s="47">
        <v>1</v>
      </c>
      <c r="BG25" s="55">
        <f t="shared" si="17"/>
        <v>1.5</v>
      </c>
      <c r="BH25" s="54">
        <f t="shared" si="18"/>
        <v>8.7166666666666668</v>
      </c>
      <c r="BI25" s="41">
        <f t="shared" si="19"/>
        <v>8.3333333333333339</v>
      </c>
      <c r="BJ25" s="47">
        <v>9</v>
      </c>
      <c r="BK25" s="47">
        <v>8</v>
      </c>
      <c r="BL25" s="47">
        <v>8</v>
      </c>
      <c r="BM25" s="41">
        <f t="shared" si="20"/>
        <v>8.3333333333333339</v>
      </c>
      <c r="BN25" s="47">
        <v>8</v>
      </c>
      <c r="BO25" s="47">
        <v>8</v>
      </c>
      <c r="BP25" s="47">
        <v>9</v>
      </c>
      <c r="BQ25" s="41">
        <f t="shared" si="21"/>
        <v>8.1999999999999993</v>
      </c>
      <c r="BR25" s="47">
        <v>9</v>
      </c>
      <c r="BS25" s="47">
        <v>9</v>
      </c>
      <c r="BT25" s="47">
        <v>8</v>
      </c>
      <c r="BU25" s="47">
        <v>7</v>
      </c>
      <c r="BV25" s="47">
        <v>8</v>
      </c>
      <c r="BW25" s="41">
        <f t="shared" si="22"/>
        <v>10</v>
      </c>
      <c r="BX25" s="47">
        <v>10</v>
      </c>
      <c r="BY25" s="47">
        <v>10</v>
      </c>
      <c r="BZ25" s="47">
        <v>10</v>
      </c>
      <c r="CA25" s="47" t="s">
        <v>78</v>
      </c>
      <c r="CB25" s="46" t="s">
        <v>78</v>
      </c>
      <c r="CC25" s="52">
        <v>9.3000000000000007</v>
      </c>
      <c r="CD25" s="52">
        <f t="shared" si="23"/>
        <v>9.1999999999999993</v>
      </c>
      <c r="CE25" s="44">
        <f t="shared" si="24"/>
        <v>-0.10000000000000142</v>
      </c>
      <c r="CF25" s="53" t="str">
        <f t="shared" si="25"/>
        <v>â</v>
      </c>
      <c r="CG25" s="52">
        <v>8.6785714285714288</v>
      </c>
      <c r="CH25" s="52">
        <f t="shared" si="26"/>
        <v>8.5357142857142865</v>
      </c>
      <c r="CI25" s="43">
        <f t="shared" si="27"/>
        <v>-0.14285714285714235</v>
      </c>
      <c r="CJ25" s="51" t="str">
        <f t="shared" si="28"/>
        <v>â</v>
      </c>
      <c r="CK25" s="47" t="s">
        <v>78</v>
      </c>
      <c r="CL25" s="46" t="s">
        <v>78</v>
      </c>
      <c r="CM25" s="47">
        <v>10</v>
      </c>
      <c r="CN25" s="47">
        <v>9</v>
      </c>
      <c r="CO25" s="47">
        <v>9</v>
      </c>
      <c r="CP25" s="47">
        <v>10</v>
      </c>
      <c r="CQ25" s="47">
        <v>10</v>
      </c>
      <c r="CR25" s="47">
        <v>9</v>
      </c>
      <c r="CS25" s="49">
        <f t="shared" si="29"/>
        <v>10</v>
      </c>
      <c r="CT25" s="48">
        <f t="shared" si="30"/>
        <v>0</v>
      </c>
      <c r="CU25" s="44" t="str">
        <f t="shared" si="31"/>
        <v>Dem.</v>
      </c>
      <c r="CV25" s="47" t="s">
        <v>78</v>
      </c>
      <c r="CW25" s="46" t="s">
        <v>78</v>
      </c>
      <c r="CX25" s="45">
        <f t="shared" si="32"/>
        <v>8.8699999999999992</v>
      </c>
      <c r="CY25" s="40">
        <f t="shared" si="33"/>
        <v>1</v>
      </c>
      <c r="CZ25" s="39" t="str">
        <f t="shared" si="34"/>
        <v>Highly advanced</v>
      </c>
      <c r="DA25" s="44">
        <f t="shared" si="35"/>
        <v>9.1999999999999993</v>
      </c>
      <c r="DB25" s="40">
        <f t="shared" si="36"/>
        <v>1</v>
      </c>
      <c r="DC25" s="39" t="str">
        <f t="shared" si="37"/>
        <v>Democracies in consolidation</v>
      </c>
      <c r="DD25" s="43">
        <f t="shared" si="38"/>
        <v>8.5399999999999991</v>
      </c>
      <c r="DE25" s="40">
        <f t="shared" si="39"/>
        <v>1</v>
      </c>
      <c r="DF25" s="39" t="str">
        <f t="shared" si="40"/>
        <v>Developed</v>
      </c>
      <c r="DG25" s="42">
        <f t="shared" si="41"/>
        <v>7.15</v>
      </c>
      <c r="DH25" s="40">
        <f t="shared" si="42"/>
        <v>1</v>
      </c>
      <c r="DI25" s="39" t="str">
        <f t="shared" si="43"/>
        <v>Very good</v>
      </c>
      <c r="DJ25" s="41">
        <f t="shared" si="44"/>
        <v>1.9</v>
      </c>
      <c r="DK25" s="40">
        <f t="shared" si="45"/>
        <v>5</v>
      </c>
      <c r="DL25" s="39" t="str">
        <f t="shared" si="46"/>
        <v>Negligible</v>
      </c>
    </row>
    <row r="26" spans="1:116">
      <c r="A26" s="61" t="s">
        <v>124</v>
      </c>
      <c r="B26" s="60">
        <v>7</v>
      </c>
      <c r="C26" s="59">
        <f>IF(D26="-","?",RANK(D26,D2:D130,0))</f>
        <v>84</v>
      </c>
      <c r="D26" s="45">
        <f t="shared" si="0"/>
        <v>4.9400000000000004</v>
      </c>
      <c r="E26" s="44">
        <f t="shared" si="1"/>
        <v>3.3166666666666664</v>
      </c>
      <c r="F26" s="58">
        <f t="shared" si="2"/>
        <v>8.75</v>
      </c>
      <c r="G26" s="47">
        <v>9</v>
      </c>
      <c r="H26" s="47">
        <v>8</v>
      </c>
      <c r="I26" s="47">
        <v>10</v>
      </c>
      <c r="J26" s="47">
        <v>8</v>
      </c>
      <c r="K26" s="58">
        <f t="shared" si="3"/>
        <v>1.75</v>
      </c>
      <c r="L26" s="47">
        <v>1</v>
      </c>
      <c r="M26" s="47">
        <v>2</v>
      </c>
      <c r="N26" s="47">
        <v>2</v>
      </c>
      <c r="O26" s="47">
        <v>2</v>
      </c>
      <c r="P26" s="58">
        <f t="shared" si="4"/>
        <v>2.25</v>
      </c>
      <c r="Q26" s="47">
        <v>2</v>
      </c>
      <c r="R26" s="47">
        <v>2</v>
      </c>
      <c r="S26" s="47">
        <v>3</v>
      </c>
      <c r="T26" s="47">
        <v>2</v>
      </c>
      <c r="U26" s="58">
        <f t="shared" si="5"/>
        <v>1.5</v>
      </c>
      <c r="V26" s="47">
        <v>1</v>
      </c>
      <c r="W26" s="47">
        <v>2</v>
      </c>
      <c r="X26" s="58">
        <f t="shared" si="6"/>
        <v>2.3333333333333335</v>
      </c>
      <c r="Y26" s="47">
        <v>1</v>
      </c>
      <c r="Z26" s="47">
        <v>2</v>
      </c>
      <c r="AA26" s="47" t="s">
        <v>100</v>
      </c>
      <c r="AB26" s="47">
        <v>4</v>
      </c>
      <c r="AC26" s="43">
        <f t="shared" si="7"/>
        <v>6.5714285714285712</v>
      </c>
      <c r="AD26" s="57">
        <f t="shared" si="8"/>
        <v>5</v>
      </c>
      <c r="AE26" s="47">
        <v>5</v>
      </c>
      <c r="AF26" s="57">
        <f t="shared" si="9"/>
        <v>6.5</v>
      </c>
      <c r="AG26" s="47">
        <v>6</v>
      </c>
      <c r="AH26" s="47">
        <v>6</v>
      </c>
      <c r="AI26" s="47">
        <v>8</v>
      </c>
      <c r="AJ26" s="47">
        <v>6</v>
      </c>
      <c r="AK26" s="57">
        <f t="shared" si="10"/>
        <v>7</v>
      </c>
      <c r="AL26" s="47">
        <v>6</v>
      </c>
      <c r="AM26" s="47">
        <v>8</v>
      </c>
      <c r="AN26" s="57">
        <f t="shared" si="11"/>
        <v>6</v>
      </c>
      <c r="AO26" s="47">
        <v>6</v>
      </c>
      <c r="AP26" s="47">
        <v>6</v>
      </c>
      <c r="AQ26" s="57">
        <f t="shared" si="12"/>
        <v>5</v>
      </c>
      <c r="AR26" s="47">
        <v>5</v>
      </c>
      <c r="AS26" s="47">
        <v>5</v>
      </c>
      <c r="AT26" s="57">
        <f t="shared" si="13"/>
        <v>10</v>
      </c>
      <c r="AU26" s="47">
        <v>10</v>
      </c>
      <c r="AV26" s="57">
        <f t="shared" si="14"/>
        <v>6.5</v>
      </c>
      <c r="AW26" s="47">
        <v>5</v>
      </c>
      <c r="AX26" s="47">
        <v>8</v>
      </c>
      <c r="AY26" s="56">
        <f>IF(AZ26="-","?",RANK(AZ26,AZ2:AZ130,0))</f>
        <v>64</v>
      </c>
      <c r="AZ26" s="42">
        <f t="shared" si="15"/>
        <v>5.04</v>
      </c>
      <c r="BA26" s="41">
        <f t="shared" si="16"/>
        <v>6.083333333333333</v>
      </c>
      <c r="BB26" s="47">
        <v>6</v>
      </c>
      <c r="BC26" s="47">
        <v>9</v>
      </c>
      <c r="BD26" s="47">
        <v>5</v>
      </c>
      <c r="BE26" s="47">
        <v>6</v>
      </c>
      <c r="BF26" s="47">
        <v>5</v>
      </c>
      <c r="BG26" s="55">
        <f t="shared" si="17"/>
        <v>5.5</v>
      </c>
      <c r="BH26" s="54">
        <f t="shared" si="18"/>
        <v>5.5166666666666666</v>
      </c>
      <c r="BI26" s="41">
        <f t="shared" si="19"/>
        <v>5</v>
      </c>
      <c r="BJ26" s="47">
        <v>5</v>
      </c>
      <c r="BK26" s="47">
        <v>5</v>
      </c>
      <c r="BL26" s="47">
        <v>5</v>
      </c>
      <c r="BM26" s="41">
        <f t="shared" si="20"/>
        <v>5</v>
      </c>
      <c r="BN26" s="47">
        <v>5</v>
      </c>
      <c r="BO26" s="47">
        <v>6</v>
      </c>
      <c r="BP26" s="47">
        <v>4</v>
      </c>
      <c r="BQ26" s="41">
        <f t="shared" si="21"/>
        <v>4.4000000000000004</v>
      </c>
      <c r="BR26" s="47">
        <v>7</v>
      </c>
      <c r="BS26" s="47">
        <v>2</v>
      </c>
      <c r="BT26" s="47">
        <v>6</v>
      </c>
      <c r="BU26" s="47">
        <v>3</v>
      </c>
      <c r="BV26" s="47">
        <v>4</v>
      </c>
      <c r="BW26" s="41">
        <f t="shared" si="22"/>
        <v>7.666666666666667</v>
      </c>
      <c r="BX26" s="47">
        <v>7</v>
      </c>
      <c r="BY26" s="47">
        <v>8</v>
      </c>
      <c r="BZ26" s="47">
        <v>8</v>
      </c>
      <c r="CA26" s="47" t="s">
        <v>78</v>
      </c>
      <c r="CB26" s="46" t="s">
        <v>78</v>
      </c>
      <c r="CC26" s="52">
        <v>3.3666666666666667</v>
      </c>
      <c r="CD26" s="52">
        <f t="shared" si="23"/>
        <v>3.3166666666666664</v>
      </c>
      <c r="CE26" s="44">
        <f t="shared" si="24"/>
        <v>-5.0000000000000266E-2</v>
      </c>
      <c r="CF26" s="53" t="str">
        <f t="shared" si="25"/>
        <v>â</v>
      </c>
      <c r="CG26" s="52">
        <v>6.2142857142857144</v>
      </c>
      <c r="CH26" s="52">
        <f t="shared" si="26"/>
        <v>6.5714285714285712</v>
      </c>
      <c r="CI26" s="43">
        <f t="shared" si="27"/>
        <v>0.35714285714285676</v>
      </c>
      <c r="CJ26" s="51" t="str">
        <f t="shared" si="28"/>
        <v>â</v>
      </c>
      <c r="CK26" s="47" t="s">
        <v>78</v>
      </c>
      <c r="CL26" s="46" t="s">
        <v>78</v>
      </c>
      <c r="CM26" s="50">
        <v>1</v>
      </c>
      <c r="CN26" s="50">
        <v>2</v>
      </c>
      <c r="CO26" s="50">
        <v>2</v>
      </c>
      <c r="CP26" s="50">
        <v>2</v>
      </c>
      <c r="CQ26" s="50">
        <v>2</v>
      </c>
      <c r="CR26" s="50">
        <v>2</v>
      </c>
      <c r="CS26" s="49">
        <f t="shared" si="29"/>
        <v>8.5</v>
      </c>
      <c r="CT26" s="48">
        <f t="shared" si="30"/>
        <v>6</v>
      </c>
      <c r="CU26" s="44" t="str">
        <f t="shared" si="31"/>
        <v>Aut.</v>
      </c>
      <c r="CV26" s="47" t="s">
        <v>78</v>
      </c>
      <c r="CW26" s="46" t="s">
        <v>78</v>
      </c>
      <c r="CX26" s="45">
        <f t="shared" si="32"/>
        <v>4.9400000000000004</v>
      </c>
      <c r="CY26" s="40">
        <f t="shared" si="33"/>
        <v>4</v>
      </c>
      <c r="CZ26" s="39" t="str">
        <f t="shared" si="34"/>
        <v>Very limited</v>
      </c>
      <c r="DA26" s="44">
        <f t="shared" si="35"/>
        <v>3.32</v>
      </c>
      <c r="DB26" s="40">
        <f t="shared" si="36"/>
        <v>5</v>
      </c>
      <c r="DC26" s="39" t="str">
        <f t="shared" si="37"/>
        <v>Hard-line autocracies</v>
      </c>
      <c r="DD26" s="43">
        <f t="shared" si="38"/>
        <v>6.57</v>
      </c>
      <c r="DE26" s="40">
        <f t="shared" si="39"/>
        <v>3</v>
      </c>
      <c r="DF26" s="39" t="str">
        <f t="shared" si="40"/>
        <v>Functional flaws</v>
      </c>
      <c r="DG26" s="42">
        <f t="shared" si="41"/>
        <v>5.04</v>
      </c>
      <c r="DH26" s="40">
        <f t="shared" si="42"/>
        <v>3</v>
      </c>
      <c r="DI26" s="39" t="str">
        <f t="shared" si="43"/>
        <v>Moderate</v>
      </c>
      <c r="DJ26" s="41">
        <f t="shared" si="44"/>
        <v>6.1</v>
      </c>
      <c r="DK26" s="40">
        <f t="shared" si="45"/>
        <v>3</v>
      </c>
      <c r="DL26" s="39" t="str">
        <f t="shared" si="46"/>
        <v>Moderate</v>
      </c>
    </row>
    <row r="27" spans="1:116">
      <c r="A27" s="61" t="s">
        <v>125</v>
      </c>
      <c r="B27" s="60">
        <v>2</v>
      </c>
      <c r="C27" s="59">
        <f>IF(D27="-","?",RANK(D27,D2:D130,0))</f>
        <v>41</v>
      </c>
      <c r="D27" s="45">
        <f t="shared" si="0"/>
        <v>6.28</v>
      </c>
      <c r="E27" s="44">
        <f t="shared" si="1"/>
        <v>6.05</v>
      </c>
      <c r="F27" s="58">
        <f t="shared" si="2"/>
        <v>7</v>
      </c>
      <c r="G27" s="47">
        <v>6</v>
      </c>
      <c r="H27" s="47">
        <v>7</v>
      </c>
      <c r="I27" s="47">
        <v>9</v>
      </c>
      <c r="J27" s="47">
        <v>6</v>
      </c>
      <c r="K27" s="58">
        <f t="shared" si="3"/>
        <v>6.25</v>
      </c>
      <c r="L27" s="47">
        <v>6</v>
      </c>
      <c r="M27" s="47">
        <v>6</v>
      </c>
      <c r="N27" s="47">
        <v>7</v>
      </c>
      <c r="O27" s="47">
        <v>6</v>
      </c>
      <c r="P27" s="58">
        <f t="shared" si="4"/>
        <v>5.5</v>
      </c>
      <c r="Q27" s="47">
        <v>6</v>
      </c>
      <c r="R27" s="47">
        <v>6</v>
      </c>
      <c r="S27" s="47">
        <v>5</v>
      </c>
      <c r="T27" s="47">
        <v>5</v>
      </c>
      <c r="U27" s="58">
        <f t="shared" si="5"/>
        <v>6</v>
      </c>
      <c r="V27" s="47">
        <v>6</v>
      </c>
      <c r="W27" s="47">
        <v>6</v>
      </c>
      <c r="X27" s="58">
        <f t="shared" si="6"/>
        <v>5.5</v>
      </c>
      <c r="Y27" s="47">
        <v>5</v>
      </c>
      <c r="Z27" s="47">
        <v>6</v>
      </c>
      <c r="AA27" s="47">
        <v>6</v>
      </c>
      <c r="AB27" s="47">
        <v>5</v>
      </c>
      <c r="AC27" s="43">
        <f t="shared" si="7"/>
        <v>6.5</v>
      </c>
      <c r="AD27" s="57">
        <f t="shared" si="8"/>
        <v>5</v>
      </c>
      <c r="AE27" s="47">
        <v>5</v>
      </c>
      <c r="AF27" s="57">
        <f t="shared" si="9"/>
        <v>7</v>
      </c>
      <c r="AG27" s="47">
        <v>6</v>
      </c>
      <c r="AH27" s="47">
        <v>7</v>
      </c>
      <c r="AI27" s="47">
        <v>7</v>
      </c>
      <c r="AJ27" s="47">
        <v>8</v>
      </c>
      <c r="AK27" s="57">
        <f t="shared" si="10"/>
        <v>8.5</v>
      </c>
      <c r="AL27" s="47">
        <v>9</v>
      </c>
      <c r="AM27" s="47">
        <v>8</v>
      </c>
      <c r="AN27" s="57">
        <f t="shared" si="11"/>
        <v>7.5</v>
      </c>
      <c r="AO27" s="47">
        <v>7</v>
      </c>
      <c r="AP27" s="47">
        <v>8</v>
      </c>
      <c r="AQ27" s="57">
        <f t="shared" si="12"/>
        <v>5.5</v>
      </c>
      <c r="AR27" s="47">
        <v>5</v>
      </c>
      <c r="AS27" s="47">
        <v>6</v>
      </c>
      <c r="AT27" s="57">
        <f t="shared" si="13"/>
        <v>7</v>
      </c>
      <c r="AU27" s="47">
        <v>7</v>
      </c>
      <c r="AV27" s="57">
        <f t="shared" si="14"/>
        <v>5</v>
      </c>
      <c r="AW27" s="47">
        <v>5</v>
      </c>
      <c r="AX27" s="47">
        <v>5</v>
      </c>
      <c r="AY27" s="56">
        <f>IF(AZ27="-","?",RANK(AZ27,AZ2:AZ130,0))</f>
        <v>53</v>
      </c>
      <c r="AZ27" s="42">
        <f t="shared" si="15"/>
        <v>5.38</v>
      </c>
      <c r="BA27" s="41">
        <f t="shared" si="16"/>
        <v>5.458333333333333</v>
      </c>
      <c r="BB27" s="47">
        <v>8</v>
      </c>
      <c r="BC27" s="47">
        <v>5</v>
      </c>
      <c r="BD27" s="47">
        <v>7</v>
      </c>
      <c r="BE27" s="47">
        <v>4</v>
      </c>
      <c r="BF27" s="47">
        <v>4</v>
      </c>
      <c r="BG27" s="55">
        <f t="shared" si="17"/>
        <v>4.75</v>
      </c>
      <c r="BH27" s="54">
        <f t="shared" si="18"/>
        <v>5.9833333333333334</v>
      </c>
      <c r="BI27" s="41">
        <f t="shared" si="19"/>
        <v>6</v>
      </c>
      <c r="BJ27" s="47">
        <v>7</v>
      </c>
      <c r="BK27" s="47">
        <v>6</v>
      </c>
      <c r="BL27" s="47">
        <v>5</v>
      </c>
      <c r="BM27" s="41">
        <f t="shared" si="20"/>
        <v>5</v>
      </c>
      <c r="BN27" s="47">
        <v>5</v>
      </c>
      <c r="BO27" s="47">
        <v>6</v>
      </c>
      <c r="BP27" s="47">
        <v>4</v>
      </c>
      <c r="BQ27" s="41">
        <f t="shared" si="21"/>
        <v>5.6</v>
      </c>
      <c r="BR27" s="47">
        <v>7</v>
      </c>
      <c r="BS27" s="47">
        <v>6</v>
      </c>
      <c r="BT27" s="47">
        <v>5</v>
      </c>
      <c r="BU27" s="47">
        <v>4</v>
      </c>
      <c r="BV27" s="47">
        <v>6</v>
      </c>
      <c r="BW27" s="41">
        <f t="shared" si="22"/>
        <v>7.333333333333333</v>
      </c>
      <c r="BX27" s="47">
        <v>8</v>
      </c>
      <c r="BY27" s="47">
        <v>7</v>
      </c>
      <c r="BZ27" s="47">
        <v>7</v>
      </c>
      <c r="CA27" s="47" t="s">
        <v>78</v>
      </c>
      <c r="CB27" s="46" t="s">
        <v>78</v>
      </c>
      <c r="CC27" s="52">
        <v>5.9500000000000011</v>
      </c>
      <c r="CD27" s="52">
        <f t="shared" si="23"/>
        <v>6.05</v>
      </c>
      <c r="CE27" s="44">
        <f t="shared" si="24"/>
        <v>9.9999999999998757E-2</v>
      </c>
      <c r="CF27" s="53" t="str">
        <f t="shared" si="25"/>
        <v>â</v>
      </c>
      <c r="CG27" s="52">
        <v>6.7142857142857144</v>
      </c>
      <c r="CH27" s="52">
        <f t="shared" si="26"/>
        <v>6.5</v>
      </c>
      <c r="CI27" s="43">
        <f t="shared" si="27"/>
        <v>-0.21428571428571441</v>
      </c>
      <c r="CJ27" s="51" t="str">
        <f t="shared" si="28"/>
        <v>â</v>
      </c>
      <c r="CK27" s="47" t="s">
        <v>78</v>
      </c>
      <c r="CL27" s="46" t="s">
        <v>78</v>
      </c>
      <c r="CM27" s="47">
        <v>6</v>
      </c>
      <c r="CN27" s="47">
        <v>6</v>
      </c>
      <c r="CO27" s="47">
        <v>7</v>
      </c>
      <c r="CP27" s="47">
        <v>6</v>
      </c>
      <c r="CQ27" s="47">
        <v>6</v>
      </c>
      <c r="CR27" s="47">
        <v>5</v>
      </c>
      <c r="CS27" s="49">
        <f t="shared" si="29"/>
        <v>6</v>
      </c>
      <c r="CT27" s="48">
        <f t="shared" si="30"/>
        <v>0</v>
      </c>
      <c r="CU27" s="44" t="str">
        <f t="shared" si="31"/>
        <v>Dem.</v>
      </c>
      <c r="CV27" s="47" t="s">
        <v>78</v>
      </c>
      <c r="CW27" s="46" t="s">
        <v>78</v>
      </c>
      <c r="CX27" s="45">
        <f t="shared" si="32"/>
        <v>6.28</v>
      </c>
      <c r="CY27" s="40">
        <f t="shared" si="33"/>
        <v>3</v>
      </c>
      <c r="CZ27" s="39" t="str">
        <f t="shared" si="34"/>
        <v>Limited</v>
      </c>
      <c r="DA27" s="44">
        <f t="shared" si="35"/>
        <v>6.05</v>
      </c>
      <c r="DB27" s="40">
        <f t="shared" si="36"/>
        <v>2</v>
      </c>
      <c r="DC27" s="39" t="str">
        <f t="shared" si="37"/>
        <v>Defective democracies</v>
      </c>
      <c r="DD27" s="43">
        <f t="shared" si="38"/>
        <v>6.5</v>
      </c>
      <c r="DE27" s="40">
        <f t="shared" si="39"/>
        <v>3</v>
      </c>
      <c r="DF27" s="39" t="str">
        <f t="shared" si="40"/>
        <v>Functional flaws</v>
      </c>
      <c r="DG27" s="42">
        <f t="shared" si="41"/>
        <v>5.38</v>
      </c>
      <c r="DH27" s="40">
        <f t="shared" si="42"/>
        <v>3</v>
      </c>
      <c r="DI27" s="39" t="str">
        <f t="shared" si="43"/>
        <v>Moderate</v>
      </c>
      <c r="DJ27" s="41">
        <f t="shared" si="44"/>
        <v>5.5</v>
      </c>
      <c r="DK27" s="40">
        <f t="shared" si="45"/>
        <v>3</v>
      </c>
      <c r="DL27" s="39" t="str">
        <f t="shared" si="46"/>
        <v>Moderate</v>
      </c>
    </row>
    <row r="28" spans="1:116">
      <c r="A28" s="75" t="s">
        <v>126</v>
      </c>
      <c r="B28" s="60">
        <v>3</v>
      </c>
      <c r="C28" s="59">
        <f>IF(D28="-","?",RANK(D28,D2:D130,0))</f>
        <v>122</v>
      </c>
      <c r="D28" s="45">
        <f t="shared" si="0"/>
        <v>3.11</v>
      </c>
      <c r="E28" s="44">
        <f t="shared" si="1"/>
        <v>3.65</v>
      </c>
      <c r="F28" s="58">
        <f t="shared" si="2"/>
        <v>5</v>
      </c>
      <c r="G28" s="47">
        <v>3</v>
      </c>
      <c r="H28" s="47">
        <v>7</v>
      </c>
      <c r="I28" s="47">
        <v>8</v>
      </c>
      <c r="J28" s="47">
        <v>2</v>
      </c>
      <c r="K28" s="58">
        <f t="shared" si="3"/>
        <v>4.5</v>
      </c>
      <c r="L28" s="47">
        <v>6</v>
      </c>
      <c r="M28" s="77">
        <v>4</v>
      </c>
      <c r="N28" s="47">
        <v>4</v>
      </c>
      <c r="O28" s="47">
        <v>4</v>
      </c>
      <c r="P28" s="58">
        <f t="shared" si="4"/>
        <v>2.75</v>
      </c>
      <c r="Q28" s="47">
        <v>3</v>
      </c>
      <c r="R28" s="47">
        <v>2</v>
      </c>
      <c r="S28" s="47">
        <v>3</v>
      </c>
      <c r="T28" s="47">
        <v>3</v>
      </c>
      <c r="U28" s="58">
        <f t="shared" si="5"/>
        <v>2</v>
      </c>
      <c r="V28" s="47">
        <v>2</v>
      </c>
      <c r="W28" s="47">
        <v>2</v>
      </c>
      <c r="X28" s="58">
        <f t="shared" si="6"/>
        <v>4</v>
      </c>
      <c r="Y28" s="47">
        <v>4</v>
      </c>
      <c r="Z28" s="47">
        <v>4</v>
      </c>
      <c r="AA28" s="47" t="s">
        <v>100</v>
      </c>
      <c r="AB28" s="47">
        <v>4</v>
      </c>
      <c r="AC28" s="43">
        <f t="shared" si="7"/>
        <v>2.5714285714285716</v>
      </c>
      <c r="AD28" s="57">
        <f t="shared" si="8"/>
        <v>1</v>
      </c>
      <c r="AE28" s="47">
        <v>1</v>
      </c>
      <c r="AF28" s="57">
        <f t="shared" si="9"/>
        <v>3</v>
      </c>
      <c r="AG28" s="47">
        <v>2</v>
      </c>
      <c r="AH28" s="47">
        <v>2</v>
      </c>
      <c r="AI28" s="47">
        <v>4</v>
      </c>
      <c r="AJ28" s="47">
        <v>4</v>
      </c>
      <c r="AK28" s="57">
        <f t="shared" si="10"/>
        <v>3</v>
      </c>
      <c r="AL28" s="47">
        <v>3</v>
      </c>
      <c r="AM28" s="47">
        <v>3</v>
      </c>
      <c r="AN28" s="57">
        <f t="shared" si="11"/>
        <v>3</v>
      </c>
      <c r="AO28" s="47">
        <v>3</v>
      </c>
      <c r="AP28" s="47">
        <v>3</v>
      </c>
      <c r="AQ28" s="57">
        <f t="shared" si="12"/>
        <v>1</v>
      </c>
      <c r="AR28" s="47">
        <v>1</v>
      </c>
      <c r="AS28" s="47">
        <v>1</v>
      </c>
      <c r="AT28" s="57">
        <f t="shared" si="13"/>
        <v>5</v>
      </c>
      <c r="AU28" s="47">
        <v>5</v>
      </c>
      <c r="AV28" s="57">
        <f t="shared" si="14"/>
        <v>2</v>
      </c>
      <c r="AW28" s="47">
        <v>2</v>
      </c>
      <c r="AX28" s="47">
        <v>2</v>
      </c>
      <c r="AY28" s="56">
        <f>IF(AZ28="-","?",RANK(AZ28,AZ2:AZ130,0))</f>
        <v>114</v>
      </c>
      <c r="AZ28" s="42">
        <f t="shared" si="15"/>
        <v>3.12</v>
      </c>
      <c r="BA28" s="41">
        <f t="shared" si="16"/>
        <v>8.6875</v>
      </c>
      <c r="BB28" s="47">
        <v>10</v>
      </c>
      <c r="BC28" s="47">
        <v>7</v>
      </c>
      <c r="BD28" s="47">
        <v>8</v>
      </c>
      <c r="BE28" s="47">
        <v>10</v>
      </c>
      <c r="BF28" s="47">
        <v>10</v>
      </c>
      <c r="BG28" s="55">
        <f t="shared" si="17"/>
        <v>7.125</v>
      </c>
      <c r="BH28" s="54">
        <f t="shared" si="18"/>
        <v>3.2166666666666668</v>
      </c>
      <c r="BI28" s="41">
        <f t="shared" si="19"/>
        <v>3</v>
      </c>
      <c r="BJ28" s="47">
        <v>3</v>
      </c>
      <c r="BK28" s="47">
        <v>3</v>
      </c>
      <c r="BL28" s="47">
        <v>3</v>
      </c>
      <c r="BM28" s="41">
        <f t="shared" si="20"/>
        <v>2</v>
      </c>
      <c r="BN28" s="47">
        <v>2</v>
      </c>
      <c r="BO28" s="47">
        <v>2</v>
      </c>
      <c r="BP28" s="47">
        <v>2</v>
      </c>
      <c r="BQ28" s="41">
        <f t="shared" si="21"/>
        <v>3.2</v>
      </c>
      <c r="BR28" s="47">
        <v>3</v>
      </c>
      <c r="BS28" s="47">
        <v>3</v>
      </c>
      <c r="BT28" s="47">
        <v>3</v>
      </c>
      <c r="BU28" s="47">
        <v>4</v>
      </c>
      <c r="BV28" s="47">
        <v>3</v>
      </c>
      <c r="BW28" s="41">
        <f t="shared" si="22"/>
        <v>4.666666666666667</v>
      </c>
      <c r="BX28" s="47">
        <v>5</v>
      </c>
      <c r="BY28" s="47">
        <v>4</v>
      </c>
      <c r="BZ28" s="47">
        <v>5</v>
      </c>
      <c r="CA28" s="47" t="s">
        <v>78</v>
      </c>
      <c r="CB28" s="46" t="s">
        <v>78</v>
      </c>
      <c r="CC28" s="52">
        <v>3.6000000000000005</v>
      </c>
      <c r="CD28" s="52">
        <f t="shared" si="23"/>
        <v>3.65</v>
      </c>
      <c r="CE28" s="44">
        <f t="shared" si="24"/>
        <v>4.9999999999999378E-2</v>
      </c>
      <c r="CF28" s="53" t="str">
        <f t="shared" si="25"/>
        <v>â</v>
      </c>
      <c r="CG28" s="52">
        <v>2.7857142857142856</v>
      </c>
      <c r="CH28" s="52">
        <f t="shared" si="26"/>
        <v>2.5714285714285716</v>
      </c>
      <c r="CI28" s="43">
        <f t="shared" si="27"/>
        <v>-0.21428571428571397</v>
      </c>
      <c r="CJ28" s="51" t="str">
        <f t="shared" si="28"/>
        <v>â</v>
      </c>
      <c r="CK28" s="47" t="s">
        <v>78</v>
      </c>
      <c r="CL28" s="46" t="s">
        <v>78</v>
      </c>
      <c r="CM28" s="47">
        <v>6</v>
      </c>
      <c r="CN28" s="47">
        <v>4</v>
      </c>
      <c r="CO28" s="47">
        <v>4</v>
      </c>
      <c r="CP28" s="47">
        <v>4</v>
      </c>
      <c r="CQ28" s="47">
        <v>3</v>
      </c>
      <c r="CR28" s="47">
        <v>3</v>
      </c>
      <c r="CS28" s="50">
        <f t="shared" si="29"/>
        <v>2.5</v>
      </c>
      <c r="CT28" s="48">
        <f t="shared" si="30"/>
        <v>1</v>
      </c>
      <c r="CU28" s="44" t="str">
        <f t="shared" si="31"/>
        <v>Aut.</v>
      </c>
      <c r="CV28" s="47" t="s">
        <v>78</v>
      </c>
      <c r="CW28" s="46" t="s">
        <v>78</v>
      </c>
      <c r="CX28" s="45">
        <f t="shared" si="32"/>
        <v>3.11</v>
      </c>
      <c r="CY28" s="40">
        <f t="shared" si="33"/>
        <v>5</v>
      </c>
      <c r="CZ28" s="39" t="str">
        <f t="shared" si="34"/>
        <v>Failed</v>
      </c>
      <c r="DA28" s="44">
        <f t="shared" si="35"/>
        <v>3.65</v>
      </c>
      <c r="DB28" s="40">
        <f t="shared" si="36"/>
        <v>5</v>
      </c>
      <c r="DC28" s="39" t="str">
        <f t="shared" si="37"/>
        <v>Hard-line autocracies</v>
      </c>
      <c r="DD28" s="43">
        <f t="shared" si="38"/>
        <v>2.57</v>
      </c>
      <c r="DE28" s="40">
        <f t="shared" si="39"/>
        <v>5</v>
      </c>
      <c r="DF28" s="39" t="str">
        <f t="shared" si="40"/>
        <v>Rudimentary</v>
      </c>
      <c r="DG28" s="42">
        <f t="shared" si="41"/>
        <v>3.12</v>
      </c>
      <c r="DH28" s="40">
        <f t="shared" si="42"/>
        <v>4</v>
      </c>
      <c r="DI28" s="39" t="str">
        <f t="shared" si="43"/>
        <v>Weak</v>
      </c>
      <c r="DJ28" s="41">
        <f t="shared" si="44"/>
        <v>8.6999999999999993</v>
      </c>
      <c r="DK28" s="40">
        <f t="shared" si="45"/>
        <v>1</v>
      </c>
      <c r="DL28" s="39" t="str">
        <f t="shared" si="46"/>
        <v>Massive</v>
      </c>
    </row>
    <row r="29" spans="1:116">
      <c r="A29" s="61" t="s">
        <v>127</v>
      </c>
      <c r="B29" s="60">
        <v>3</v>
      </c>
      <c r="C29" s="59">
        <f>IF(D29="-","?",RANK(D29,D2:D130,0))</f>
        <v>114</v>
      </c>
      <c r="D29" s="45">
        <f t="shared" si="0"/>
        <v>3.6</v>
      </c>
      <c r="E29" s="44">
        <f t="shared" si="1"/>
        <v>3.5666666666666664</v>
      </c>
      <c r="F29" s="58">
        <f t="shared" si="2"/>
        <v>6.25</v>
      </c>
      <c r="G29" s="47">
        <v>7</v>
      </c>
      <c r="H29" s="47">
        <v>6</v>
      </c>
      <c r="I29" s="47">
        <v>8</v>
      </c>
      <c r="J29" s="47">
        <v>4</v>
      </c>
      <c r="K29" s="58">
        <f t="shared" si="3"/>
        <v>3.25</v>
      </c>
      <c r="L29" s="47">
        <v>3</v>
      </c>
      <c r="M29" s="47">
        <v>2</v>
      </c>
      <c r="N29" s="47">
        <v>4</v>
      </c>
      <c r="O29" s="47">
        <v>4</v>
      </c>
      <c r="P29" s="58">
        <f t="shared" si="4"/>
        <v>3</v>
      </c>
      <c r="Q29" s="47">
        <v>3</v>
      </c>
      <c r="R29" s="47">
        <v>3</v>
      </c>
      <c r="S29" s="47">
        <v>3</v>
      </c>
      <c r="T29" s="47">
        <v>3</v>
      </c>
      <c r="U29" s="58">
        <f t="shared" si="5"/>
        <v>2</v>
      </c>
      <c r="V29" s="47">
        <v>2</v>
      </c>
      <c r="W29" s="47">
        <v>2</v>
      </c>
      <c r="X29" s="58">
        <f t="shared" si="6"/>
        <v>3.3333333333333335</v>
      </c>
      <c r="Y29" s="47">
        <v>4</v>
      </c>
      <c r="Z29" s="47">
        <v>3</v>
      </c>
      <c r="AA29" s="47" t="s">
        <v>100</v>
      </c>
      <c r="AB29" s="47">
        <v>3</v>
      </c>
      <c r="AC29" s="43">
        <f t="shared" si="7"/>
        <v>3.6428571428571428</v>
      </c>
      <c r="AD29" s="57">
        <f t="shared" si="8"/>
        <v>3</v>
      </c>
      <c r="AE29" s="47">
        <v>3</v>
      </c>
      <c r="AF29" s="57">
        <f t="shared" si="9"/>
        <v>3</v>
      </c>
      <c r="AG29" s="47">
        <v>3</v>
      </c>
      <c r="AH29" s="47">
        <v>2</v>
      </c>
      <c r="AI29" s="47">
        <v>3</v>
      </c>
      <c r="AJ29" s="47">
        <v>4</v>
      </c>
      <c r="AK29" s="57">
        <f t="shared" si="10"/>
        <v>5</v>
      </c>
      <c r="AL29" s="47">
        <v>5</v>
      </c>
      <c r="AM29" s="47">
        <v>5</v>
      </c>
      <c r="AN29" s="57">
        <f t="shared" si="11"/>
        <v>3</v>
      </c>
      <c r="AO29" s="47">
        <v>3</v>
      </c>
      <c r="AP29" s="47">
        <v>3</v>
      </c>
      <c r="AQ29" s="57">
        <f t="shared" si="12"/>
        <v>2.5</v>
      </c>
      <c r="AR29" s="47">
        <v>3</v>
      </c>
      <c r="AS29" s="47">
        <v>2</v>
      </c>
      <c r="AT29" s="57">
        <f t="shared" si="13"/>
        <v>6</v>
      </c>
      <c r="AU29" s="47">
        <v>6</v>
      </c>
      <c r="AV29" s="57">
        <f t="shared" si="14"/>
        <v>3</v>
      </c>
      <c r="AW29" s="47">
        <v>4</v>
      </c>
      <c r="AX29" s="47">
        <v>2</v>
      </c>
      <c r="AY29" s="56">
        <f>IF(AZ29="-","?",RANK(AZ29,AZ2:AZ130,0))</f>
        <v>105</v>
      </c>
      <c r="AZ29" s="42">
        <f t="shared" si="15"/>
        <v>3.51</v>
      </c>
      <c r="BA29" s="41">
        <f t="shared" si="16"/>
        <v>7.0625</v>
      </c>
      <c r="BB29" s="47">
        <v>7</v>
      </c>
      <c r="BC29" s="47">
        <v>7</v>
      </c>
      <c r="BD29" s="47">
        <v>7</v>
      </c>
      <c r="BE29" s="47">
        <v>8</v>
      </c>
      <c r="BF29" s="47">
        <v>7</v>
      </c>
      <c r="BG29" s="55">
        <f t="shared" si="17"/>
        <v>6.375</v>
      </c>
      <c r="BH29" s="54">
        <f t="shared" si="18"/>
        <v>3.75</v>
      </c>
      <c r="BI29" s="41">
        <f t="shared" si="19"/>
        <v>3.3333333333333335</v>
      </c>
      <c r="BJ29" s="47">
        <v>4</v>
      </c>
      <c r="BK29" s="47">
        <v>3</v>
      </c>
      <c r="BL29" s="47">
        <v>3</v>
      </c>
      <c r="BM29" s="41">
        <f t="shared" si="20"/>
        <v>2.6666666666666665</v>
      </c>
      <c r="BN29" s="47">
        <v>3</v>
      </c>
      <c r="BO29" s="47">
        <v>3</v>
      </c>
      <c r="BP29" s="47">
        <v>2</v>
      </c>
      <c r="BQ29" s="41">
        <f t="shared" si="21"/>
        <v>3</v>
      </c>
      <c r="BR29" s="47">
        <v>4</v>
      </c>
      <c r="BS29" s="47">
        <v>2</v>
      </c>
      <c r="BT29" s="47">
        <v>2</v>
      </c>
      <c r="BU29" s="47">
        <v>3</v>
      </c>
      <c r="BV29" s="47">
        <v>4</v>
      </c>
      <c r="BW29" s="41">
        <f t="shared" si="22"/>
        <v>6</v>
      </c>
      <c r="BX29" s="47">
        <v>6</v>
      </c>
      <c r="BY29" s="47">
        <v>6</v>
      </c>
      <c r="BZ29" s="47">
        <v>6</v>
      </c>
      <c r="CA29" s="47" t="s">
        <v>78</v>
      </c>
      <c r="CB29" s="46" t="s">
        <v>78</v>
      </c>
      <c r="CC29" s="52">
        <v>3.5333333333333332</v>
      </c>
      <c r="CD29" s="52">
        <f t="shared" si="23"/>
        <v>3.5666666666666664</v>
      </c>
      <c r="CE29" s="44">
        <f t="shared" si="24"/>
        <v>3.3333333333333215E-2</v>
      </c>
      <c r="CF29" s="53" t="str">
        <f t="shared" si="25"/>
        <v>â</v>
      </c>
      <c r="CG29" s="52">
        <v>3.714285714285714</v>
      </c>
      <c r="CH29" s="52">
        <f t="shared" si="26"/>
        <v>3.6428571428571428</v>
      </c>
      <c r="CI29" s="43">
        <f t="shared" si="27"/>
        <v>-7.1428571428571175E-2</v>
      </c>
      <c r="CJ29" s="51" t="str">
        <f t="shared" si="28"/>
        <v>â</v>
      </c>
      <c r="CK29" s="47" t="s">
        <v>78</v>
      </c>
      <c r="CL29" s="46" t="s">
        <v>78</v>
      </c>
      <c r="CM29" s="50">
        <v>3</v>
      </c>
      <c r="CN29" s="50">
        <v>2</v>
      </c>
      <c r="CO29" s="47">
        <v>4</v>
      </c>
      <c r="CP29" s="47">
        <v>4</v>
      </c>
      <c r="CQ29" s="47">
        <v>3</v>
      </c>
      <c r="CR29" s="47">
        <v>3</v>
      </c>
      <c r="CS29" s="49">
        <f t="shared" si="29"/>
        <v>5.5</v>
      </c>
      <c r="CT29" s="48">
        <f t="shared" si="30"/>
        <v>2</v>
      </c>
      <c r="CU29" s="44" t="str">
        <f t="shared" si="31"/>
        <v>Aut.</v>
      </c>
      <c r="CV29" s="47" t="s">
        <v>78</v>
      </c>
      <c r="CW29" s="46" t="s">
        <v>78</v>
      </c>
      <c r="CX29" s="45">
        <f t="shared" si="32"/>
        <v>3.6</v>
      </c>
      <c r="CY29" s="40">
        <f t="shared" si="33"/>
        <v>5</v>
      </c>
      <c r="CZ29" s="39" t="str">
        <f t="shared" si="34"/>
        <v>Failed</v>
      </c>
      <c r="DA29" s="44">
        <f t="shared" si="35"/>
        <v>3.57</v>
      </c>
      <c r="DB29" s="40">
        <f t="shared" si="36"/>
        <v>5</v>
      </c>
      <c r="DC29" s="39" t="str">
        <f t="shared" si="37"/>
        <v>Hard-line autocracies</v>
      </c>
      <c r="DD29" s="43">
        <f t="shared" si="38"/>
        <v>3.64</v>
      </c>
      <c r="DE29" s="40">
        <f t="shared" si="39"/>
        <v>4</v>
      </c>
      <c r="DF29" s="39" t="str">
        <f t="shared" si="40"/>
        <v>Poorly functioning</v>
      </c>
      <c r="DG29" s="42">
        <f t="shared" si="41"/>
        <v>3.51</v>
      </c>
      <c r="DH29" s="40">
        <f t="shared" si="42"/>
        <v>4</v>
      </c>
      <c r="DI29" s="39" t="str">
        <f t="shared" si="43"/>
        <v>Weak</v>
      </c>
      <c r="DJ29" s="41">
        <f t="shared" si="44"/>
        <v>7.1</v>
      </c>
      <c r="DK29" s="40">
        <f t="shared" si="45"/>
        <v>2</v>
      </c>
      <c r="DL29" s="39" t="str">
        <f t="shared" si="46"/>
        <v>Substantial</v>
      </c>
    </row>
    <row r="30" spans="1:116">
      <c r="A30" s="61" t="s">
        <v>128</v>
      </c>
      <c r="B30" s="60">
        <v>2</v>
      </c>
      <c r="C30" s="59">
        <f>IF(D30="-","?",RANK(D30,D2:D130,0))</f>
        <v>10</v>
      </c>
      <c r="D30" s="45">
        <f t="shared" si="0"/>
        <v>8.84</v>
      </c>
      <c r="E30" s="44">
        <f t="shared" si="1"/>
        <v>9.4</v>
      </c>
      <c r="F30" s="58">
        <f t="shared" si="2"/>
        <v>10</v>
      </c>
      <c r="G30" s="47">
        <v>10</v>
      </c>
      <c r="H30" s="47">
        <v>10</v>
      </c>
      <c r="I30" s="47">
        <v>10</v>
      </c>
      <c r="J30" s="47">
        <v>10</v>
      </c>
      <c r="K30" s="58">
        <f t="shared" si="3"/>
        <v>9.75</v>
      </c>
      <c r="L30" s="47">
        <v>10</v>
      </c>
      <c r="M30" s="47">
        <v>10</v>
      </c>
      <c r="N30" s="47">
        <v>9</v>
      </c>
      <c r="O30" s="47">
        <v>10</v>
      </c>
      <c r="P30" s="58">
        <f t="shared" si="4"/>
        <v>9.5</v>
      </c>
      <c r="Q30" s="47">
        <v>10</v>
      </c>
      <c r="R30" s="47">
        <v>10</v>
      </c>
      <c r="S30" s="47">
        <v>8</v>
      </c>
      <c r="T30" s="47">
        <v>10</v>
      </c>
      <c r="U30" s="58">
        <f t="shared" si="5"/>
        <v>9</v>
      </c>
      <c r="V30" s="47">
        <v>8</v>
      </c>
      <c r="W30" s="47">
        <v>10</v>
      </c>
      <c r="X30" s="58">
        <f t="shared" si="6"/>
        <v>8.75</v>
      </c>
      <c r="Y30" s="47">
        <v>7</v>
      </c>
      <c r="Z30" s="47">
        <v>9</v>
      </c>
      <c r="AA30" s="47">
        <v>10</v>
      </c>
      <c r="AB30" s="47">
        <v>9</v>
      </c>
      <c r="AC30" s="43">
        <f t="shared" si="7"/>
        <v>8.2857142857142865</v>
      </c>
      <c r="AD30" s="57">
        <f t="shared" si="8"/>
        <v>7</v>
      </c>
      <c r="AE30" s="47">
        <v>7</v>
      </c>
      <c r="AF30" s="57">
        <f t="shared" si="9"/>
        <v>8.5</v>
      </c>
      <c r="AG30" s="47">
        <v>8</v>
      </c>
      <c r="AH30" s="47">
        <v>8</v>
      </c>
      <c r="AI30" s="47">
        <v>10</v>
      </c>
      <c r="AJ30" s="47">
        <v>8</v>
      </c>
      <c r="AK30" s="57">
        <f t="shared" si="10"/>
        <v>9</v>
      </c>
      <c r="AL30" s="47">
        <v>9</v>
      </c>
      <c r="AM30" s="47">
        <v>9</v>
      </c>
      <c r="AN30" s="57">
        <f t="shared" si="11"/>
        <v>9</v>
      </c>
      <c r="AO30" s="47">
        <v>9</v>
      </c>
      <c r="AP30" s="47">
        <v>9</v>
      </c>
      <c r="AQ30" s="57">
        <f t="shared" si="12"/>
        <v>8</v>
      </c>
      <c r="AR30" s="47">
        <v>8</v>
      </c>
      <c r="AS30" s="47">
        <v>8</v>
      </c>
      <c r="AT30" s="57">
        <f t="shared" si="13"/>
        <v>9</v>
      </c>
      <c r="AU30" s="47">
        <v>9</v>
      </c>
      <c r="AV30" s="57">
        <f t="shared" si="14"/>
        <v>7.5</v>
      </c>
      <c r="AW30" s="47">
        <v>8</v>
      </c>
      <c r="AX30" s="47">
        <v>7</v>
      </c>
      <c r="AY30" s="56">
        <f>IF(AZ30="-","?",RANK(AZ30,AZ2:AZ130,0))</f>
        <v>9</v>
      </c>
      <c r="AZ30" s="42">
        <f t="shared" si="15"/>
        <v>6.95</v>
      </c>
      <c r="BA30" s="41">
        <f t="shared" si="16"/>
        <v>2.5416666666666665</v>
      </c>
      <c r="BB30" s="47">
        <v>4</v>
      </c>
      <c r="BC30" s="47">
        <v>2</v>
      </c>
      <c r="BD30" s="47">
        <v>1</v>
      </c>
      <c r="BE30" s="47">
        <v>3</v>
      </c>
      <c r="BF30" s="47">
        <v>4</v>
      </c>
      <c r="BG30" s="55">
        <f t="shared" si="17"/>
        <v>1.25</v>
      </c>
      <c r="BH30" s="54">
        <f t="shared" si="18"/>
        <v>8.3333333333333339</v>
      </c>
      <c r="BI30" s="41">
        <f t="shared" si="19"/>
        <v>7.666666666666667</v>
      </c>
      <c r="BJ30" s="47">
        <v>9</v>
      </c>
      <c r="BK30" s="47">
        <v>7</v>
      </c>
      <c r="BL30" s="47">
        <v>7</v>
      </c>
      <c r="BM30" s="41">
        <f t="shared" si="20"/>
        <v>7.333333333333333</v>
      </c>
      <c r="BN30" s="47">
        <v>7</v>
      </c>
      <c r="BO30" s="47">
        <v>7</v>
      </c>
      <c r="BP30" s="47">
        <v>8</v>
      </c>
      <c r="BQ30" s="41">
        <f t="shared" si="21"/>
        <v>9</v>
      </c>
      <c r="BR30" s="47">
        <v>9</v>
      </c>
      <c r="BS30" s="47">
        <v>10</v>
      </c>
      <c r="BT30" s="47">
        <v>9</v>
      </c>
      <c r="BU30" s="47">
        <v>8</v>
      </c>
      <c r="BV30" s="47" t="s">
        <v>100</v>
      </c>
      <c r="BW30" s="41">
        <f t="shared" si="22"/>
        <v>9.3333333333333339</v>
      </c>
      <c r="BX30" s="47">
        <v>9</v>
      </c>
      <c r="BY30" s="47">
        <v>10</v>
      </c>
      <c r="BZ30" s="47">
        <v>9</v>
      </c>
      <c r="CA30" s="47" t="s">
        <v>78</v>
      </c>
      <c r="CB30" s="46" t="s">
        <v>78</v>
      </c>
      <c r="CC30" s="52">
        <v>9.3999999999999986</v>
      </c>
      <c r="CD30" s="52">
        <f t="shared" si="23"/>
        <v>9.4</v>
      </c>
      <c r="CE30" s="44">
        <f t="shared" si="24"/>
        <v>1.7763568394002505E-15</v>
      </c>
      <c r="CF30" s="53" t="str">
        <f t="shared" si="25"/>
        <v>â</v>
      </c>
      <c r="CG30" s="52">
        <v>8.3214285714285712</v>
      </c>
      <c r="CH30" s="52">
        <f t="shared" si="26"/>
        <v>8.2857142857142865</v>
      </c>
      <c r="CI30" s="43">
        <f t="shared" si="27"/>
        <v>-3.5714285714284699E-2</v>
      </c>
      <c r="CJ30" s="51" t="str">
        <f t="shared" si="28"/>
        <v>â</v>
      </c>
      <c r="CK30" s="47" t="s">
        <v>78</v>
      </c>
      <c r="CL30" s="46" t="s">
        <v>78</v>
      </c>
      <c r="CM30" s="47">
        <v>10</v>
      </c>
      <c r="CN30" s="47">
        <v>10</v>
      </c>
      <c r="CO30" s="47">
        <v>9</v>
      </c>
      <c r="CP30" s="47">
        <v>10</v>
      </c>
      <c r="CQ30" s="47">
        <v>10</v>
      </c>
      <c r="CR30" s="47">
        <v>10</v>
      </c>
      <c r="CS30" s="49">
        <f t="shared" si="29"/>
        <v>10</v>
      </c>
      <c r="CT30" s="48">
        <f t="shared" si="30"/>
        <v>0</v>
      </c>
      <c r="CU30" s="44" t="str">
        <f t="shared" si="31"/>
        <v>Dem.</v>
      </c>
      <c r="CV30" s="47" t="s">
        <v>78</v>
      </c>
      <c r="CW30" s="46" t="s">
        <v>78</v>
      </c>
      <c r="CX30" s="45">
        <f t="shared" si="32"/>
        <v>8.84</v>
      </c>
      <c r="CY30" s="40">
        <f t="shared" si="33"/>
        <v>1</v>
      </c>
      <c r="CZ30" s="39" t="str">
        <f t="shared" si="34"/>
        <v>Highly advanced</v>
      </c>
      <c r="DA30" s="44">
        <f t="shared" si="35"/>
        <v>9.4</v>
      </c>
      <c r="DB30" s="40">
        <f t="shared" si="36"/>
        <v>1</v>
      </c>
      <c r="DC30" s="39" t="str">
        <f t="shared" si="37"/>
        <v>Democracies in consolidation</v>
      </c>
      <c r="DD30" s="43">
        <f t="shared" si="38"/>
        <v>8.2899999999999991</v>
      </c>
      <c r="DE30" s="40">
        <f t="shared" si="39"/>
        <v>1</v>
      </c>
      <c r="DF30" s="39" t="str">
        <f t="shared" si="40"/>
        <v>Developed</v>
      </c>
      <c r="DG30" s="42">
        <f t="shared" si="41"/>
        <v>6.95</v>
      </c>
      <c r="DH30" s="40">
        <f t="shared" si="42"/>
        <v>2</v>
      </c>
      <c r="DI30" s="39" t="str">
        <f t="shared" si="43"/>
        <v>Good</v>
      </c>
      <c r="DJ30" s="41">
        <f t="shared" si="44"/>
        <v>2.5</v>
      </c>
      <c r="DK30" s="40">
        <f t="shared" si="45"/>
        <v>4</v>
      </c>
      <c r="DL30" s="39" t="str">
        <f t="shared" si="46"/>
        <v>Minor</v>
      </c>
    </row>
    <row r="31" spans="1:116">
      <c r="A31" s="61" t="s">
        <v>129</v>
      </c>
      <c r="B31" s="60">
        <v>3</v>
      </c>
      <c r="C31" s="59">
        <f>IF(D31="-","?",RANK(D31,D2:D130,0))</f>
        <v>121</v>
      </c>
      <c r="D31" s="45">
        <f t="shared" si="0"/>
        <v>3.31</v>
      </c>
      <c r="E31" s="44">
        <f t="shared" si="1"/>
        <v>2.9833333333333334</v>
      </c>
      <c r="F31" s="58">
        <f t="shared" si="2"/>
        <v>4</v>
      </c>
      <c r="G31" s="47">
        <v>2</v>
      </c>
      <c r="H31" s="47">
        <v>2</v>
      </c>
      <c r="I31" s="47">
        <v>7</v>
      </c>
      <c r="J31" s="47">
        <v>5</v>
      </c>
      <c r="K31" s="58">
        <f t="shared" si="3"/>
        <v>3.75</v>
      </c>
      <c r="L31" s="47">
        <v>4</v>
      </c>
      <c r="M31" s="47">
        <v>2</v>
      </c>
      <c r="N31" s="47">
        <v>6</v>
      </c>
      <c r="O31" s="47">
        <v>3</v>
      </c>
      <c r="P31" s="58">
        <f t="shared" si="4"/>
        <v>2.5</v>
      </c>
      <c r="Q31" s="47">
        <v>2</v>
      </c>
      <c r="R31" s="47">
        <v>3</v>
      </c>
      <c r="S31" s="47">
        <v>3</v>
      </c>
      <c r="T31" s="47">
        <v>2</v>
      </c>
      <c r="U31" s="58">
        <f t="shared" si="5"/>
        <v>2</v>
      </c>
      <c r="V31" s="47">
        <v>2</v>
      </c>
      <c r="W31" s="47">
        <v>2</v>
      </c>
      <c r="X31" s="58">
        <f t="shared" si="6"/>
        <v>2.6666666666666665</v>
      </c>
      <c r="Y31" s="47">
        <v>3</v>
      </c>
      <c r="Z31" s="47">
        <v>3</v>
      </c>
      <c r="AA31" s="47" t="s">
        <v>100</v>
      </c>
      <c r="AB31" s="47">
        <v>2</v>
      </c>
      <c r="AC31" s="43">
        <f t="shared" si="7"/>
        <v>3.6428571428571428</v>
      </c>
      <c r="AD31" s="57">
        <f t="shared" si="8"/>
        <v>2</v>
      </c>
      <c r="AE31" s="47">
        <v>2</v>
      </c>
      <c r="AF31" s="57">
        <f t="shared" si="9"/>
        <v>4</v>
      </c>
      <c r="AG31" s="47">
        <v>4</v>
      </c>
      <c r="AH31" s="47">
        <v>2</v>
      </c>
      <c r="AI31" s="47">
        <v>5</v>
      </c>
      <c r="AJ31" s="47">
        <v>5</v>
      </c>
      <c r="AK31" s="57">
        <f t="shared" si="10"/>
        <v>6</v>
      </c>
      <c r="AL31" s="47">
        <v>9</v>
      </c>
      <c r="AM31" s="47">
        <v>3</v>
      </c>
      <c r="AN31" s="57">
        <f t="shared" si="11"/>
        <v>4.5</v>
      </c>
      <c r="AO31" s="47">
        <v>4</v>
      </c>
      <c r="AP31" s="47">
        <v>5</v>
      </c>
      <c r="AQ31" s="57">
        <f t="shared" si="12"/>
        <v>2</v>
      </c>
      <c r="AR31" s="47">
        <v>2</v>
      </c>
      <c r="AS31" s="47">
        <v>2</v>
      </c>
      <c r="AT31" s="57">
        <f t="shared" si="13"/>
        <v>4</v>
      </c>
      <c r="AU31" s="47">
        <v>4</v>
      </c>
      <c r="AV31" s="57">
        <f t="shared" si="14"/>
        <v>3</v>
      </c>
      <c r="AW31" s="47">
        <v>3</v>
      </c>
      <c r="AX31" s="47">
        <v>3</v>
      </c>
      <c r="AY31" s="56">
        <f>IF(AZ31="-","?",RANK(AZ31,AZ2:AZ130,0))</f>
        <v>124</v>
      </c>
      <c r="AZ31" s="42">
        <f t="shared" si="15"/>
        <v>1.85</v>
      </c>
      <c r="BA31" s="41">
        <f t="shared" si="16"/>
        <v>8.4583333333333339</v>
      </c>
      <c r="BB31" s="47">
        <v>8</v>
      </c>
      <c r="BC31" s="47">
        <v>8</v>
      </c>
      <c r="BD31" s="47">
        <v>8</v>
      </c>
      <c r="BE31" s="47">
        <v>9</v>
      </c>
      <c r="BF31" s="47">
        <v>10</v>
      </c>
      <c r="BG31" s="55">
        <f t="shared" si="17"/>
        <v>7.75</v>
      </c>
      <c r="BH31" s="54">
        <f t="shared" si="18"/>
        <v>1.916666666666667</v>
      </c>
      <c r="BI31" s="41">
        <f t="shared" si="19"/>
        <v>1.6666666666666667</v>
      </c>
      <c r="BJ31" s="47">
        <v>1</v>
      </c>
      <c r="BK31" s="47">
        <v>2</v>
      </c>
      <c r="BL31" s="47">
        <v>2</v>
      </c>
      <c r="BM31" s="41">
        <f t="shared" si="20"/>
        <v>1.6666666666666667</v>
      </c>
      <c r="BN31" s="47">
        <v>2</v>
      </c>
      <c r="BO31" s="47">
        <v>1</v>
      </c>
      <c r="BP31" s="47">
        <v>2</v>
      </c>
      <c r="BQ31" s="41">
        <f t="shared" si="21"/>
        <v>2</v>
      </c>
      <c r="BR31" s="47">
        <v>2</v>
      </c>
      <c r="BS31" s="47">
        <v>2</v>
      </c>
      <c r="BT31" s="47">
        <v>1</v>
      </c>
      <c r="BU31" s="47">
        <v>3</v>
      </c>
      <c r="BV31" s="47">
        <v>2</v>
      </c>
      <c r="BW31" s="41">
        <f t="shared" si="22"/>
        <v>2.3333333333333335</v>
      </c>
      <c r="BX31" s="47">
        <v>3</v>
      </c>
      <c r="BY31" s="47">
        <v>2</v>
      </c>
      <c r="BZ31" s="47">
        <v>2</v>
      </c>
      <c r="CA31" s="47" t="s">
        <v>78</v>
      </c>
      <c r="CB31" s="46" t="s">
        <v>78</v>
      </c>
      <c r="CC31" s="52">
        <v>3.2</v>
      </c>
      <c r="CD31" s="52">
        <f t="shared" si="23"/>
        <v>2.9833333333333334</v>
      </c>
      <c r="CE31" s="44">
        <f t="shared" si="24"/>
        <v>-0.21666666666666679</v>
      </c>
      <c r="CF31" s="53" t="str">
        <f t="shared" si="25"/>
        <v>â</v>
      </c>
      <c r="CG31" s="52">
        <v>3.8571428571428572</v>
      </c>
      <c r="CH31" s="52">
        <f t="shared" si="26"/>
        <v>3.6428571428571428</v>
      </c>
      <c r="CI31" s="43">
        <f t="shared" si="27"/>
        <v>-0.21428571428571441</v>
      </c>
      <c r="CJ31" s="51" t="str">
        <f t="shared" si="28"/>
        <v>â</v>
      </c>
      <c r="CK31" s="47" t="s">
        <v>78</v>
      </c>
      <c r="CL31" s="46" t="s">
        <v>78</v>
      </c>
      <c r="CM31" s="50">
        <v>4</v>
      </c>
      <c r="CN31" s="50">
        <v>2</v>
      </c>
      <c r="CO31" s="47">
        <v>6</v>
      </c>
      <c r="CP31" s="47">
        <v>3</v>
      </c>
      <c r="CQ31" s="50">
        <v>2</v>
      </c>
      <c r="CR31" s="50">
        <v>2</v>
      </c>
      <c r="CS31" s="49">
        <f t="shared" si="29"/>
        <v>3.5</v>
      </c>
      <c r="CT31" s="48">
        <f t="shared" si="30"/>
        <v>4</v>
      </c>
      <c r="CU31" s="44" t="str">
        <f t="shared" si="31"/>
        <v>Aut.</v>
      </c>
      <c r="CV31" s="47" t="s">
        <v>78</v>
      </c>
      <c r="CW31" s="46" t="s">
        <v>78</v>
      </c>
      <c r="CX31" s="45">
        <f t="shared" si="32"/>
        <v>3.31</v>
      </c>
      <c r="CY31" s="40">
        <f t="shared" si="33"/>
        <v>5</v>
      </c>
      <c r="CZ31" s="39" t="str">
        <f t="shared" si="34"/>
        <v>Failed</v>
      </c>
      <c r="DA31" s="44">
        <f t="shared" si="35"/>
        <v>2.98</v>
      </c>
      <c r="DB31" s="40">
        <f t="shared" si="36"/>
        <v>5</v>
      </c>
      <c r="DC31" s="39" t="str">
        <f t="shared" si="37"/>
        <v>Hard-line autocracies</v>
      </c>
      <c r="DD31" s="43">
        <f t="shared" si="38"/>
        <v>3.64</v>
      </c>
      <c r="DE31" s="40">
        <f t="shared" si="39"/>
        <v>4</v>
      </c>
      <c r="DF31" s="39" t="str">
        <f t="shared" si="40"/>
        <v>Poorly functioning</v>
      </c>
      <c r="DG31" s="42">
        <f t="shared" si="41"/>
        <v>1.85</v>
      </c>
      <c r="DH31" s="40">
        <f t="shared" si="42"/>
        <v>5</v>
      </c>
      <c r="DI31" s="39" t="str">
        <f t="shared" si="43"/>
        <v>Failed</v>
      </c>
      <c r="DJ31" s="41">
        <f t="shared" si="44"/>
        <v>8.5</v>
      </c>
      <c r="DK31" s="40">
        <f t="shared" si="45"/>
        <v>1</v>
      </c>
      <c r="DL31" s="39" t="str">
        <f t="shared" si="46"/>
        <v>Massive</v>
      </c>
    </row>
    <row r="32" spans="1:116">
      <c r="A32" s="61" t="s">
        <v>130</v>
      </c>
      <c r="B32" s="60">
        <v>1</v>
      </c>
      <c r="C32" s="59">
        <f>IF(D32="-","?",RANK(D32,D2:D130,0))</f>
        <v>15</v>
      </c>
      <c r="D32" s="45">
        <f t="shared" si="0"/>
        <v>8.25</v>
      </c>
      <c r="E32" s="44">
        <f t="shared" si="1"/>
        <v>8.4</v>
      </c>
      <c r="F32" s="58">
        <f t="shared" si="2"/>
        <v>9.25</v>
      </c>
      <c r="G32" s="47">
        <v>10</v>
      </c>
      <c r="H32" s="47">
        <v>9</v>
      </c>
      <c r="I32" s="47">
        <v>8</v>
      </c>
      <c r="J32" s="47">
        <v>10</v>
      </c>
      <c r="K32" s="58">
        <f t="shared" si="3"/>
        <v>8.75</v>
      </c>
      <c r="L32" s="47">
        <v>9</v>
      </c>
      <c r="M32" s="47">
        <v>9</v>
      </c>
      <c r="N32" s="47">
        <v>10</v>
      </c>
      <c r="O32" s="47">
        <v>7</v>
      </c>
      <c r="P32" s="58">
        <f t="shared" si="4"/>
        <v>7.75</v>
      </c>
      <c r="Q32" s="47">
        <v>9</v>
      </c>
      <c r="R32" s="47">
        <v>8</v>
      </c>
      <c r="S32" s="47">
        <v>6</v>
      </c>
      <c r="T32" s="47">
        <v>8</v>
      </c>
      <c r="U32" s="58">
        <f t="shared" si="5"/>
        <v>8.5</v>
      </c>
      <c r="V32" s="47">
        <v>8</v>
      </c>
      <c r="W32" s="47">
        <v>9</v>
      </c>
      <c r="X32" s="58">
        <f t="shared" si="6"/>
        <v>7.75</v>
      </c>
      <c r="Y32" s="47">
        <v>8</v>
      </c>
      <c r="Z32" s="47">
        <v>8</v>
      </c>
      <c r="AA32" s="47">
        <v>8</v>
      </c>
      <c r="AB32" s="47">
        <v>7</v>
      </c>
      <c r="AC32" s="43">
        <f t="shared" si="7"/>
        <v>8.1071428571428577</v>
      </c>
      <c r="AD32" s="57">
        <f t="shared" si="8"/>
        <v>8</v>
      </c>
      <c r="AE32" s="47">
        <v>8</v>
      </c>
      <c r="AF32" s="57">
        <f t="shared" si="9"/>
        <v>8.75</v>
      </c>
      <c r="AG32" s="47">
        <v>8</v>
      </c>
      <c r="AH32" s="47">
        <v>8</v>
      </c>
      <c r="AI32" s="47">
        <v>10</v>
      </c>
      <c r="AJ32" s="47">
        <v>9</v>
      </c>
      <c r="AK32" s="57">
        <f t="shared" si="10"/>
        <v>8.5</v>
      </c>
      <c r="AL32" s="47">
        <v>9</v>
      </c>
      <c r="AM32" s="47">
        <v>8</v>
      </c>
      <c r="AN32" s="57">
        <f t="shared" si="11"/>
        <v>8.5</v>
      </c>
      <c r="AO32" s="47">
        <v>9</v>
      </c>
      <c r="AP32" s="47">
        <v>8</v>
      </c>
      <c r="AQ32" s="57">
        <f t="shared" si="12"/>
        <v>8</v>
      </c>
      <c r="AR32" s="47">
        <v>8</v>
      </c>
      <c r="AS32" s="47">
        <v>8</v>
      </c>
      <c r="AT32" s="57">
        <f t="shared" si="13"/>
        <v>7</v>
      </c>
      <c r="AU32" s="47">
        <v>7</v>
      </c>
      <c r="AV32" s="57">
        <f t="shared" si="14"/>
        <v>8</v>
      </c>
      <c r="AW32" s="47">
        <v>8</v>
      </c>
      <c r="AX32" s="47">
        <v>8</v>
      </c>
      <c r="AY32" s="56">
        <f>IF(AZ32="-","?",RANK(AZ32,AZ2:AZ130,0))</f>
        <v>22</v>
      </c>
      <c r="AZ32" s="42">
        <f t="shared" si="15"/>
        <v>6.39</v>
      </c>
      <c r="BA32" s="41">
        <f t="shared" si="16"/>
        <v>2.4166666666666665</v>
      </c>
      <c r="BB32" s="47">
        <v>2</v>
      </c>
      <c r="BC32" s="47">
        <v>4</v>
      </c>
      <c r="BD32" s="47">
        <v>3</v>
      </c>
      <c r="BE32" s="47">
        <v>1</v>
      </c>
      <c r="BF32" s="47">
        <v>2</v>
      </c>
      <c r="BG32" s="55">
        <f t="shared" si="17"/>
        <v>2.5</v>
      </c>
      <c r="BH32" s="54">
        <f t="shared" si="18"/>
        <v>7.6833333333333336</v>
      </c>
      <c r="BI32" s="41">
        <f t="shared" si="19"/>
        <v>7.333333333333333</v>
      </c>
      <c r="BJ32" s="47">
        <v>8</v>
      </c>
      <c r="BK32" s="47">
        <v>7</v>
      </c>
      <c r="BL32" s="47">
        <v>7</v>
      </c>
      <c r="BM32" s="41">
        <f t="shared" si="20"/>
        <v>6.333333333333333</v>
      </c>
      <c r="BN32" s="47">
        <v>6</v>
      </c>
      <c r="BO32" s="47">
        <v>6</v>
      </c>
      <c r="BP32" s="47">
        <v>7</v>
      </c>
      <c r="BQ32" s="41">
        <f t="shared" si="21"/>
        <v>8.4</v>
      </c>
      <c r="BR32" s="47">
        <v>10</v>
      </c>
      <c r="BS32" s="47">
        <v>9</v>
      </c>
      <c r="BT32" s="47">
        <v>8</v>
      </c>
      <c r="BU32" s="47">
        <v>7</v>
      </c>
      <c r="BV32" s="47">
        <v>8</v>
      </c>
      <c r="BW32" s="41">
        <f t="shared" si="22"/>
        <v>8.6666666666666661</v>
      </c>
      <c r="BX32" s="47">
        <v>8</v>
      </c>
      <c r="BY32" s="47">
        <v>9</v>
      </c>
      <c r="BZ32" s="47">
        <v>9</v>
      </c>
      <c r="CA32" s="47" t="s">
        <v>78</v>
      </c>
      <c r="CB32" s="46" t="s">
        <v>78</v>
      </c>
      <c r="CC32" s="52">
        <v>8.5</v>
      </c>
      <c r="CD32" s="52">
        <f t="shared" si="23"/>
        <v>8.4</v>
      </c>
      <c r="CE32" s="44">
        <f t="shared" si="24"/>
        <v>-9.9999999999999645E-2</v>
      </c>
      <c r="CF32" s="53" t="str">
        <f t="shared" si="25"/>
        <v>â</v>
      </c>
      <c r="CG32" s="52">
        <v>8.1071428571428559</v>
      </c>
      <c r="CH32" s="52">
        <f t="shared" si="26"/>
        <v>8.1071428571428577</v>
      </c>
      <c r="CI32" s="43">
        <f t="shared" si="27"/>
        <v>1.7763568394002505E-15</v>
      </c>
      <c r="CJ32" s="51" t="str">
        <f t="shared" si="28"/>
        <v>â</v>
      </c>
      <c r="CK32" s="47" t="s">
        <v>78</v>
      </c>
      <c r="CL32" s="46" t="s">
        <v>78</v>
      </c>
      <c r="CM32" s="47">
        <v>9</v>
      </c>
      <c r="CN32" s="47">
        <v>9</v>
      </c>
      <c r="CO32" s="47">
        <v>10</v>
      </c>
      <c r="CP32" s="47">
        <v>7</v>
      </c>
      <c r="CQ32" s="47">
        <v>9</v>
      </c>
      <c r="CR32" s="47">
        <v>8</v>
      </c>
      <c r="CS32" s="49">
        <f t="shared" si="29"/>
        <v>10</v>
      </c>
      <c r="CT32" s="48">
        <f t="shared" si="30"/>
        <v>0</v>
      </c>
      <c r="CU32" s="44" t="str">
        <f t="shared" si="31"/>
        <v>Dem.</v>
      </c>
      <c r="CV32" s="47" t="s">
        <v>78</v>
      </c>
      <c r="CW32" s="46" t="s">
        <v>78</v>
      </c>
      <c r="CX32" s="45">
        <f t="shared" si="32"/>
        <v>8.25</v>
      </c>
      <c r="CY32" s="40">
        <f t="shared" si="33"/>
        <v>2</v>
      </c>
      <c r="CZ32" s="39" t="str">
        <f t="shared" si="34"/>
        <v>Advanced</v>
      </c>
      <c r="DA32" s="44">
        <f t="shared" si="35"/>
        <v>8.4</v>
      </c>
      <c r="DB32" s="40">
        <f t="shared" si="36"/>
        <v>1</v>
      </c>
      <c r="DC32" s="39" t="str">
        <f t="shared" si="37"/>
        <v>Democracies in consolidation</v>
      </c>
      <c r="DD32" s="43">
        <f t="shared" si="38"/>
        <v>8.11</v>
      </c>
      <c r="DE32" s="40">
        <f t="shared" si="39"/>
        <v>1</v>
      </c>
      <c r="DF32" s="39" t="str">
        <f t="shared" si="40"/>
        <v>Developed</v>
      </c>
      <c r="DG32" s="42">
        <f t="shared" si="41"/>
        <v>6.39</v>
      </c>
      <c r="DH32" s="40">
        <f t="shared" si="42"/>
        <v>2</v>
      </c>
      <c r="DI32" s="39" t="str">
        <f t="shared" si="43"/>
        <v>Good</v>
      </c>
      <c r="DJ32" s="41">
        <f t="shared" si="44"/>
        <v>2.4</v>
      </c>
      <c r="DK32" s="40">
        <f t="shared" si="45"/>
        <v>5</v>
      </c>
      <c r="DL32" s="39" t="str">
        <f t="shared" si="46"/>
        <v>Negligible</v>
      </c>
    </row>
    <row r="33" spans="1:116">
      <c r="A33" s="61" t="s">
        <v>131</v>
      </c>
      <c r="B33" s="60">
        <v>2</v>
      </c>
      <c r="C33" s="59">
        <f>IF(D33="-","?",RANK(D33,D2:D130,0))</f>
        <v>106</v>
      </c>
      <c r="D33" s="45">
        <f t="shared" si="0"/>
        <v>4.05</v>
      </c>
      <c r="E33" s="44">
        <f t="shared" si="1"/>
        <v>3.4166666666666665</v>
      </c>
      <c r="F33" s="58">
        <f t="shared" si="2"/>
        <v>9.5</v>
      </c>
      <c r="G33" s="47">
        <v>10</v>
      </c>
      <c r="H33" s="47">
        <v>9</v>
      </c>
      <c r="I33" s="47">
        <v>10</v>
      </c>
      <c r="J33" s="47">
        <v>9</v>
      </c>
      <c r="K33" s="58">
        <f t="shared" si="3"/>
        <v>1.5</v>
      </c>
      <c r="L33" s="47">
        <v>1</v>
      </c>
      <c r="M33" s="47">
        <v>1</v>
      </c>
      <c r="N33" s="47">
        <v>2</v>
      </c>
      <c r="O33" s="47">
        <v>2</v>
      </c>
      <c r="P33" s="58">
        <f t="shared" si="4"/>
        <v>2.75</v>
      </c>
      <c r="Q33" s="47">
        <v>1</v>
      </c>
      <c r="R33" s="47">
        <v>2</v>
      </c>
      <c r="S33" s="47">
        <v>5</v>
      </c>
      <c r="T33" s="47">
        <v>3</v>
      </c>
      <c r="U33" s="58">
        <f t="shared" si="5"/>
        <v>1</v>
      </c>
      <c r="V33" s="47">
        <v>1</v>
      </c>
      <c r="W33" s="47">
        <v>1</v>
      </c>
      <c r="X33" s="58">
        <f t="shared" si="6"/>
        <v>2.3333333333333335</v>
      </c>
      <c r="Y33" s="47">
        <v>1</v>
      </c>
      <c r="Z33" s="47">
        <v>2</v>
      </c>
      <c r="AA33" s="47" t="s">
        <v>100</v>
      </c>
      <c r="AB33" s="47">
        <v>4</v>
      </c>
      <c r="AC33" s="43">
        <f t="shared" si="7"/>
        <v>4.6785714285714288</v>
      </c>
      <c r="AD33" s="57">
        <f t="shared" si="8"/>
        <v>6</v>
      </c>
      <c r="AE33" s="47">
        <v>6</v>
      </c>
      <c r="AF33" s="57">
        <f t="shared" si="9"/>
        <v>1.75</v>
      </c>
      <c r="AG33" s="47">
        <v>2</v>
      </c>
      <c r="AH33" s="47">
        <v>2</v>
      </c>
      <c r="AI33" s="47">
        <v>2</v>
      </c>
      <c r="AJ33" s="47">
        <v>1</v>
      </c>
      <c r="AK33" s="57">
        <f t="shared" si="10"/>
        <v>4.5</v>
      </c>
      <c r="AL33" s="47">
        <v>4</v>
      </c>
      <c r="AM33" s="47">
        <v>5</v>
      </c>
      <c r="AN33" s="57">
        <f t="shared" si="11"/>
        <v>2</v>
      </c>
      <c r="AO33" s="47">
        <v>2</v>
      </c>
      <c r="AP33" s="47">
        <v>2</v>
      </c>
      <c r="AQ33" s="57">
        <f t="shared" si="12"/>
        <v>7</v>
      </c>
      <c r="AR33" s="47">
        <v>6</v>
      </c>
      <c r="AS33" s="47">
        <v>8</v>
      </c>
      <c r="AT33" s="57">
        <f t="shared" si="13"/>
        <v>5</v>
      </c>
      <c r="AU33" s="47">
        <v>5</v>
      </c>
      <c r="AV33" s="57">
        <f t="shared" si="14"/>
        <v>6.5</v>
      </c>
      <c r="AW33" s="47">
        <v>5</v>
      </c>
      <c r="AX33" s="47">
        <v>8</v>
      </c>
      <c r="AY33" s="56">
        <f>IF(AZ33="-","?",RANK(AZ33,AZ2:AZ130,0))</f>
        <v>104</v>
      </c>
      <c r="AZ33" s="42">
        <f t="shared" si="15"/>
        <v>3.57</v>
      </c>
      <c r="BA33" s="41">
        <f t="shared" si="16"/>
        <v>4.479166666666667</v>
      </c>
      <c r="BB33" s="47">
        <v>7</v>
      </c>
      <c r="BC33" s="47">
        <v>7</v>
      </c>
      <c r="BD33" s="47">
        <v>3</v>
      </c>
      <c r="BE33" s="47">
        <v>4</v>
      </c>
      <c r="BF33" s="47">
        <v>1</v>
      </c>
      <c r="BG33" s="55">
        <f t="shared" si="17"/>
        <v>4.875</v>
      </c>
      <c r="BH33" s="54">
        <f t="shared" si="18"/>
        <v>4.0666666666666664</v>
      </c>
      <c r="BI33" s="41">
        <f t="shared" si="19"/>
        <v>4</v>
      </c>
      <c r="BJ33" s="47">
        <v>4</v>
      </c>
      <c r="BK33" s="47">
        <v>4</v>
      </c>
      <c r="BL33" s="47">
        <v>4</v>
      </c>
      <c r="BM33" s="41">
        <f t="shared" si="20"/>
        <v>4.666666666666667</v>
      </c>
      <c r="BN33" s="47">
        <v>4</v>
      </c>
      <c r="BO33" s="47">
        <v>6</v>
      </c>
      <c r="BP33" s="47">
        <v>4</v>
      </c>
      <c r="BQ33" s="41">
        <f t="shared" si="21"/>
        <v>2.6</v>
      </c>
      <c r="BR33" s="47">
        <v>2</v>
      </c>
      <c r="BS33" s="47">
        <v>1</v>
      </c>
      <c r="BT33" s="47">
        <v>5</v>
      </c>
      <c r="BU33" s="47">
        <v>3</v>
      </c>
      <c r="BV33" s="47">
        <v>2</v>
      </c>
      <c r="BW33" s="41">
        <f t="shared" si="22"/>
        <v>5</v>
      </c>
      <c r="BX33" s="47">
        <v>5</v>
      </c>
      <c r="BY33" s="47">
        <v>4</v>
      </c>
      <c r="BZ33" s="47">
        <v>6</v>
      </c>
      <c r="CA33" s="47" t="s">
        <v>78</v>
      </c>
      <c r="CB33" s="46" t="s">
        <v>78</v>
      </c>
      <c r="CC33" s="52">
        <v>3.4666666666666668</v>
      </c>
      <c r="CD33" s="52">
        <f t="shared" si="23"/>
        <v>3.4166666666666665</v>
      </c>
      <c r="CE33" s="44">
        <f t="shared" si="24"/>
        <v>-5.0000000000000266E-2</v>
      </c>
      <c r="CF33" s="53" t="str">
        <f t="shared" si="25"/>
        <v>â</v>
      </c>
      <c r="CG33" s="52">
        <v>5.25</v>
      </c>
      <c r="CH33" s="52">
        <f t="shared" si="26"/>
        <v>4.6785714285714288</v>
      </c>
      <c r="CI33" s="43">
        <f t="shared" si="27"/>
        <v>-0.57142857142857117</v>
      </c>
      <c r="CJ33" s="51" t="str">
        <f t="shared" si="28"/>
        <v>è</v>
      </c>
      <c r="CK33" s="47" t="s">
        <v>78</v>
      </c>
      <c r="CL33" s="46" t="s">
        <v>78</v>
      </c>
      <c r="CM33" s="50">
        <v>1</v>
      </c>
      <c r="CN33" s="50">
        <v>1</v>
      </c>
      <c r="CO33" s="50">
        <v>2</v>
      </c>
      <c r="CP33" s="50">
        <v>2</v>
      </c>
      <c r="CQ33" s="50">
        <v>1</v>
      </c>
      <c r="CR33" s="47">
        <v>3</v>
      </c>
      <c r="CS33" s="49">
        <f t="shared" si="29"/>
        <v>9.5</v>
      </c>
      <c r="CT33" s="48">
        <f t="shared" si="30"/>
        <v>5</v>
      </c>
      <c r="CU33" s="44" t="str">
        <f t="shared" si="31"/>
        <v>Aut.</v>
      </c>
      <c r="CV33" s="47" t="s">
        <v>78</v>
      </c>
      <c r="CW33" s="46" t="s">
        <v>78</v>
      </c>
      <c r="CX33" s="45">
        <f t="shared" si="32"/>
        <v>4.05</v>
      </c>
      <c r="CY33" s="40">
        <f t="shared" si="33"/>
        <v>4</v>
      </c>
      <c r="CZ33" s="39" t="str">
        <f t="shared" si="34"/>
        <v>Very limited</v>
      </c>
      <c r="DA33" s="44">
        <f t="shared" si="35"/>
        <v>3.42</v>
      </c>
      <c r="DB33" s="40">
        <f t="shared" si="36"/>
        <v>5</v>
      </c>
      <c r="DC33" s="39" t="str">
        <f t="shared" si="37"/>
        <v>Hard-line autocracies</v>
      </c>
      <c r="DD33" s="43">
        <f t="shared" si="38"/>
        <v>4.68</v>
      </c>
      <c r="DE33" s="40">
        <f t="shared" si="39"/>
        <v>4</v>
      </c>
      <c r="DF33" s="39" t="str">
        <f t="shared" si="40"/>
        <v>Poorly functioning</v>
      </c>
      <c r="DG33" s="42">
        <f t="shared" si="41"/>
        <v>3.57</v>
      </c>
      <c r="DH33" s="40">
        <f t="shared" si="42"/>
        <v>4</v>
      </c>
      <c r="DI33" s="39" t="str">
        <f t="shared" si="43"/>
        <v>Weak</v>
      </c>
      <c r="DJ33" s="41">
        <f t="shared" si="44"/>
        <v>4.5</v>
      </c>
      <c r="DK33" s="40">
        <f t="shared" si="45"/>
        <v>3</v>
      </c>
      <c r="DL33" s="39" t="str">
        <f t="shared" si="46"/>
        <v>Moderate</v>
      </c>
    </row>
    <row r="34" spans="1:116">
      <c r="A34" s="61" t="s">
        <v>132</v>
      </c>
      <c r="B34" s="60">
        <v>1</v>
      </c>
      <c r="C34" s="59">
        <f>IF(D34="-","?",RANK(D34,D2:D130,0))</f>
        <v>1</v>
      </c>
      <c r="D34" s="45">
        <f t="shared" ref="D34:D65" si="47">IF(ISERROR(ROUND(AVERAGE(E34,AC34),2)),"-",ROUND(AVERAGE(E34,AC34),2))</f>
        <v>9.61</v>
      </c>
      <c r="E34" s="44">
        <f t="shared" ref="E34:E65" si="48">IF(ISERROR(AVERAGE(F34,K34,P34,U34,X34)),"-",AVERAGE(F34,K34,P34,U34,X34))</f>
        <v>9.65</v>
      </c>
      <c r="F34" s="58">
        <f t="shared" ref="F34:F65" si="49">IF(ISERROR(AVERAGE(G34:J34)),"-",AVERAGE(G34:J34))</f>
        <v>10</v>
      </c>
      <c r="G34" s="47">
        <v>10</v>
      </c>
      <c r="H34" s="47">
        <v>10</v>
      </c>
      <c r="I34" s="47">
        <v>10</v>
      </c>
      <c r="J34" s="47">
        <v>10</v>
      </c>
      <c r="K34" s="58">
        <f t="shared" ref="K34:K65" si="50">IF(ISERROR(AVERAGE(L34:O34)),"-",AVERAGE(L34:O34))</f>
        <v>10</v>
      </c>
      <c r="L34" s="47">
        <v>10</v>
      </c>
      <c r="M34" s="47">
        <v>10</v>
      </c>
      <c r="N34" s="47">
        <v>10</v>
      </c>
      <c r="O34" s="47">
        <v>10</v>
      </c>
      <c r="P34" s="58">
        <f t="shared" ref="P34:P65" si="51">IF(ISERROR(AVERAGE(Q34:T34)),"-",AVERAGE(Q34:T34))</f>
        <v>9.25</v>
      </c>
      <c r="Q34" s="47">
        <v>10</v>
      </c>
      <c r="R34" s="47">
        <v>9</v>
      </c>
      <c r="S34" s="47">
        <v>8</v>
      </c>
      <c r="T34" s="47">
        <v>10</v>
      </c>
      <c r="U34" s="58">
        <f t="shared" ref="U34:U65" si="52">IF(ISERROR(AVERAGE(V34:W34)),"-",AVERAGE(V34:W34))</f>
        <v>10</v>
      </c>
      <c r="V34" s="47">
        <v>10</v>
      </c>
      <c r="W34" s="47">
        <v>10</v>
      </c>
      <c r="X34" s="58">
        <f t="shared" ref="X34:X65" si="53">IF(ISERROR(AVERAGE(Y34:AB34)),"-",AVERAGE(Y34:AB34))</f>
        <v>9</v>
      </c>
      <c r="Y34" s="47">
        <v>9</v>
      </c>
      <c r="Z34" s="47">
        <v>10</v>
      </c>
      <c r="AA34" s="47">
        <v>9</v>
      </c>
      <c r="AB34" s="47">
        <v>8</v>
      </c>
      <c r="AC34" s="43">
        <f t="shared" ref="AC34:AC65" si="54">IF(ISERROR(AVERAGE(AD34,AF34,AK34,AN34,AQ34,AT34,AV34)),"-",AVERAGE(AD34,AF34,AK34,AN34,AQ34,AT34,AV34))</f>
        <v>9.5714285714285712</v>
      </c>
      <c r="AD34" s="57">
        <f t="shared" ref="AD34:AD65" si="55">IF(ISERROR(AVERAGE(AE34)),"-",AVERAGE(AE34))</f>
        <v>10</v>
      </c>
      <c r="AE34" s="47">
        <v>10</v>
      </c>
      <c r="AF34" s="57">
        <f t="shared" ref="AF34:AF65" si="56">IF(ISERROR(AVERAGE(AG34:AJ34)),"-",AVERAGE(AG34:AJ34))</f>
        <v>10</v>
      </c>
      <c r="AG34" s="47">
        <v>10</v>
      </c>
      <c r="AH34" s="47">
        <v>10</v>
      </c>
      <c r="AI34" s="47">
        <v>10</v>
      </c>
      <c r="AJ34" s="47">
        <v>10</v>
      </c>
      <c r="AK34" s="57">
        <f t="shared" ref="AK34:AK65" si="57">IF(ISERROR(AVERAGE(AL34:AM34)),"-",AVERAGE(AL34:AM34))</f>
        <v>9.5</v>
      </c>
      <c r="AL34" s="47">
        <v>10</v>
      </c>
      <c r="AM34" s="47">
        <v>9</v>
      </c>
      <c r="AN34" s="57">
        <f t="shared" ref="AN34:AN65" si="58">IF(ISERROR(AVERAGE(AO34:AP34)),"-",AVERAGE(AO34:AP34))</f>
        <v>10</v>
      </c>
      <c r="AO34" s="47">
        <v>10</v>
      </c>
      <c r="AP34" s="47">
        <v>10</v>
      </c>
      <c r="AQ34" s="57">
        <f t="shared" ref="AQ34:AQ65" si="59">IF(ISERROR(AVERAGE(AR34:AS34)),"-",AVERAGE(AR34:AS34))</f>
        <v>9.5</v>
      </c>
      <c r="AR34" s="47">
        <v>10</v>
      </c>
      <c r="AS34" s="47">
        <v>9</v>
      </c>
      <c r="AT34" s="57">
        <f t="shared" ref="AT34:AT65" si="60">IF(ISERROR(AVERAGE(AU34)),"-",AVERAGE(AU34))</f>
        <v>9</v>
      </c>
      <c r="AU34" s="47">
        <v>9</v>
      </c>
      <c r="AV34" s="57">
        <f t="shared" ref="AV34:AV65" si="61">IF(ISERROR(AVERAGE(AW34:AX34)),"-",AVERAGE(AW34:AX34))</f>
        <v>9</v>
      </c>
      <c r="AW34" s="47">
        <v>9</v>
      </c>
      <c r="AX34" s="47">
        <v>9</v>
      </c>
      <c r="AY34" s="56">
        <f>IF(AZ34="-","?",RANK(AZ34,AZ2:AZ130,0))</f>
        <v>18</v>
      </c>
      <c r="AZ34" s="42">
        <f t="shared" ref="AZ34:AZ65" si="62">IF(OR(ISERROR(AVERAGE(BA34)),ISERROR(AVERAGE(BH34))),"-",ROUND(BH34*(1+(BA34-1)*(0.25/9))*10/12.5,2))</f>
        <v>6.57</v>
      </c>
      <c r="BA34" s="41">
        <f t="shared" ref="BA34:BA65" si="63">IF(ISERROR(AVERAGE(BB34:BG34)),"-",AVERAGE(BB34:BG34))</f>
        <v>1.2291666666666667</v>
      </c>
      <c r="BB34" s="47">
        <v>1</v>
      </c>
      <c r="BC34" s="47">
        <v>2</v>
      </c>
      <c r="BD34" s="47">
        <v>1</v>
      </c>
      <c r="BE34" s="47">
        <v>1</v>
      </c>
      <c r="BF34" s="47">
        <v>1</v>
      </c>
      <c r="BG34" s="55">
        <f t="shared" ref="BG34:BG65" si="64">IF(OR(F34="-",P34="-"),"-",11-(F34+P34)/2)</f>
        <v>1.375</v>
      </c>
      <c r="BH34" s="54">
        <f t="shared" ref="BH34:BH65" si="65">IF(ISERROR(AVERAGE(BI34,BM34,BQ34,BW34)),"-",AVERAGE(BI34,BM34,BQ34,BW34))</f>
        <v>8.1666666666666661</v>
      </c>
      <c r="BI34" s="41">
        <f t="shared" ref="BI34:BI65" si="66">IF(ISERROR(AVERAGE(BJ34:BL34)),"-",AVERAGE(BJ34:BL34))</f>
        <v>7.333333333333333</v>
      </c>
      <c r="BJ34" s="47">
        <v>7</v>
      </c>
      <c r="BK34" s="47">
        <v>8</v>
      </c>
      <c r="BL34" s="47">
        <v>7</v>
      </c>
      <c r="BM34" s="41">
        <f t="shared" ref="BM34:BM65" si="67">IF(ISERROR(AVERAGE(BN34:BP34)),"-",AVERAGE(BN34:BP34))</f>
        <v>7</v>
      </c>
      <c r="BN34" s="47">
        <v>7</v>
      </c>
      <c r="BO34" s="47">
        <v>7</v>
      </c>
      <c r="BP34" s="47">
        <v>7</v>
      </c>
      <c r="BQ34" s="41">
        <f t="shared" ref="BQ34:BQ65" si="68">IF(ISERROR(AVERAGE(BR34:BV34)),"-",AVERAGE(BR34:BV34))</f>
        <v>9</v>
      </c>
      <c r="BR34" s="47">
        <v>10</v>
      </c>
      <c r="BS34" s="47">
        <v>10</v>
      </c>
      <c r="BT34" s="47">
        <v>8</v>
      </c>
      <c r="BU34" s="47">
        <v>8</v>
      </c>
      <c r="BV34" s="47">
        <v>9</v>
      </c>
      <c r="BW34" s="41">
        <f t="shared" ref="BW34:BW65" si="69">IF(ISERROR(AVERAGE(BX34:BZ34)),"-",AVERAGE(BX34:BZ34))</f>
        <v>9.3333333333333339</v>
      </c>
      <c r="BX34" s="47">
        <v>9</v>
      </c>
      <c r="BY34" s="47">
        <v>9</v>
      </c>
      <c r="BZ34" s="47">
        <v>10</v>
      </c>
      <c r="CA34" s="47" t="s">
        <v>78</v>
      </c>
      <c r="CB34" s="46" t="s">
        <v>78</v>
      </c>
      <c r="CC34" s="52">
        <v>9.8000000000000007</v>
      </c>
      <c r="CD34" s="52">
        <f t="shared" ref="CD34:CD65" si="70">IF(ISERROR(AVERAGE(F34,K34,P34,U34,X34)),"-",AVERAGE(F34,K34,P34,U34,X34))</f>
        <v>9.65</v>
      </c>
      <c r="CE34" s="44">
        <f t="shared" ref="CE34:CE65" si="71">IF(OR(CC34="-",CD34="-"),"-",(SUM(CD34-CC34)))</f>
        <v>-0.15000000000000036</v>
      </c>
      <c r="CF34" s="53" t="str">
        <f t="shared" ref="CF34:CF65" si="72">IF(CE34="-","",IF(CE34&gt;=1,"ã",IF(CE34&gt;=0.5,"æ",IF(CE34&gt;=-0.49,"â",IF(CE34&gt;=-0.99,"è","ä")))))</f>
        <v>â</v>
      </c>
      <c r="CG34" s="52">
        <v>9.5</v>
      </c>
      <c r="CH34" s="52">
        <f t="shared" ref="CH34:CH65" si="73">IF(ISERROR(AVERAGE(AD34,AF34,AK34,AN34,AQ34,AT34,AV34)),"-",AVERAGE(AD34,AF34,AK34,AN34,AQ34,AT34,AV34))</f>
        <v>9.5714285714285712</v>
      </c>
      <c r="CI34" s="43">
        <f t="shared" ref="CI34:CI65" si="74">IF(OR(CG34="-",CH34="-"),"-",(SUM(CH34-CG34)))</f>
        <v>7.1428571428571175E-2</v>
      </c>
      <c r="CJ34" s="51" t="str">
        <f t="shared" ref="CJ34:CJ65" si="75">IF(CI34="-","",IF(CI34&gt;=1,"ã",IF(CI34&gt;=0.5,"æ",IF(CI34&gt;=-0.49,"â",IF(CI34&gt;=-0.99,"è","ä")))))</f>
        <v>â</v>
      </c>
      <c r="CK34" s="47" t="s">
        <v>78</v>
      </c>
      <c r="CL34" s="46" t="s">
        <v>78</v>
      </c>
      <c r="CM34" s="47">
        <v>10</v>
      </c>
      <c r="CN34" s="47">
        <v>10</v>
      </c>
      <c r="CO34" s="47">
        <v>10</v>
      </c>
      <c r="CP34" s="47">
        <v>10</v>
      </c>
      <c r="CQ34" s="47">
        <v>10</v>
      </c>
      <c r="CR34" s="47">
        <v>10</v>
      </c>
      <c r="CS34" s="49">
        <f t="shared" ref="CS34:CS65" si="76">IF(OR(G34="-",J34="-",G34="",J34=""),"-",(G34+J34)/2)</f>
        <v>10</v>
      </c>
      <c r="CT34" s="48">
        <f t="shared" ref="CT34:CT65" si="77">IF(CM34="-","-",(IF(CM34&lt;6,1,0)+IF(CN34&lt;3,1,0)+IF(CO34&lt;3,1,0)+IF(CP34&lt;3,1,0)+IF(CQ34&lt;3,1,0)+IF(CR34&lt;3,1,0)+IF(CS34&lt;3,1,0)))</f>
        <v>0</v>
      </c>
      <c r="CU34" s="44" t="str">
        <f t="shared" ref="CU34:CU65" si="78">IF(CT34="-","",IF(CT34=0,"Dem.","Aut."))</f>
        <v>Dem.</v>
      </c>
      <c r="CV34" s="47" t="s">
        <v>78</v>
      </c>
      <c r="CW34" s="46" t="s">
        <v>78</v>
      </c>
      <c r="CX34" s="45">
        <f t="shared" ref="CX34:CX65" si="79">IF(ISERROR(ROUND(AVERAGE(E34,AC34),2)),"-",ROUND(AVERAGE(E34,AC34),2))</f>
        <v>9.61</v>
      </c>
      <c r="CY34" s="40">
        <f t="shared" ref="CY34:CY65" si="80">IF(CX34="-","-",IF(CX34&gt;=8.5,1,IF(CX34&gt;=7,2,IF(CX34&gt;=5.5,3,IF(CX34&gt;=4,4,5)))))</f>
        <v>1</v>
      </c>
      <c r="CZ34" s="39" t="str">
        <f t="shared" ref="CZ34:CZ65" si="81">IF(CY34="-","",IF(CY34=1,"Highly advanced",IF(CY34=2,"Advanced",IF(CY34=3,"Limited",IF(CY34=4,"Very limited","Failed")))))</f>
        <v>Highly advanced</v>
      </c>
      <c r="DA34" s="44">
        <f t="shared" ref="DA34:DA65" si="82">IF(ISERROR(ROUND(AVERAGE(F34,K34,P34,U34,X34),2)),"-",ROUND(AVERAGE(F34,K34,P34,U34,X34),2))</f>
        <v>9.65</v>
      </c>
      <c r="DB34" s="40">
        <f t="shared" ref="DB34:DB65" si="83">IF(OR(DA34="-",CT34="-"),"-",IF(AND(DA34&gt;=8,CT34=0),1,IF(AND(DA34&gt;=6,CT34=0),2,IF(AND(DA34&gt;=1,CT34=0),3,IF(AND(DA34&gt;=4,CT34&gt;0),4,5)))))</f>
        <v>1</v>
      </c>
      <c r="DC34" s="39" t="str">
        <f t="shared" ref="DC34:DC65" si="84">IF(DB34="-","",IF(DB34=1,"Democracies in consolidation",IF(DB34=2,"Defective democracies",IF(DB34=3,"Highly defective democracies",IF(DB34=4,"Moderate autocracies","Hard-line autocracies")))))</f>
        <v>Democracies in consolidation</v>
      </c>
      <c r="DD34" s="43">
        <f t="shared" ref="DD34:DD65" si="85">IF(ISERROR(ROUND(AVERAGE(AD34,AF34,AK34,AN34,AQ34,AT34,AV34),2)),"-",ROUND(AVERAGE(AD34,AF34,AK34,AN34,AQ34,AT34,AV34),2))</f>
        <v>9.57</v>
      </c>
      <c r="DE34" s="40">
        <f t="shared" ref="DE34:DE65" si="86">IF(DD34="-","-",IF(DD34&gt;=8,1,IF(DD34&gt;=7,2,IF(DD34&gt;=5,3,IF(DD34&gt;=3,4,5)))))</f>
        <v>1</v>
      </c>
      <c r="DF34" s="39" t="str">
        <f t="shared" ref="DF34:DF65" si="87">IF(DE34="-","",IF(DE34=1,"Developed",IF(DE34=2,"Functioning",IF(DE34=3,"Functional flaws",IF(DE34=4,"Poorly functioning","Rudimentary")))))</f>
        <v>Developed</v>
      </c>
      <c r="DG34" s="42">
        <f t="shared" ref="DG34:DG65" si="88">IF(OR(ISERROR(AVERAGE(BA34)),ISERROR(AVERAGE(BH34))),"-",ROUND(BH34*(1+(BA34-1)*(0.25/9))*10/12.5,2))</f>
        <v>6.57</v>
      </c>
      <c r="DH34" s="40">
        <f t="shared" ref="DH34:DH65" si="89">IF(DG34="-","-",IF(DG34&gt;=7,1,IF(DG34&gt;=5.6,2,IF(DG34&gt;=4.3,3,IF(DG34&gt;=3,4,5)))))</f>
        <v>2</v>
      </c>
      <c r="DI34" s="39" t="str">
        <f t="shared" ref="DI34:DI65" si="90">IF(DH34="-","",IF(DH34=1,"Very good",IF(DH34=2,"Good",IF(DH34=3,"Moderate",IF(DH34=4,"Weak","Failed")))))</f>
        <v>Good</v>
      </c>
      <c r="DJ34" s="41">
        <f t="shared" ref="DJ34:DJ65" si="91">IF(ISERROR(IF(BA34="-","-",ROUND(BA34,1))),"-",IF(BA34="-","-",ROUND(BA34,1)))</f>
        <v>1.2</v>
      </c>
      <c r="DK34" s="40">
        <f t="shared" ref="DK34:DK65" si="92">IF(DJ34="-","-",IF(DJ34&gt;=8.5,1,IF(DJ34&gt;=6.5,2,IF(DJ34&gt;=4.5,3,IF(DJ34&gt;=2.5,4,5)))))</f>
        <v>5</v>
      </c>
      <c r="DL34" s="39" t="str">
        <f t="shared" ref="DL34:DL65" si="93">IF(DK34="-","",IF(DK34=1,"Massive",IF(DK34=2,"Substantial",IF(DK34=3,"Moderate",IF(DK34=4,"Minor","Negligible")))))</f>
        <v>Negligible</v>
      </c>
    </row>
    <row r="35" spans="1:116">
      <c r="A35" s="61" t="s">
        <v>133</v>
      </c>
      <c r="B35" s="60">
        <v>2</v>
      </c>
      <c r="C35" s="59">
        <f>IF(D35="-","?",RANK(D35,D2:D130,0))</f>
        <v>36</v>
      </c>
      <c r="D35" s="45">
        <f t="shared" si="47"/>
        <v>6.66</v>
      </c>
      <c r="E35" s="44">
        <f t="shared" si="48"/>
        <v>7.4</v>
      </c>
      <c r="F35" s="58">
        <f t="shared" si="49"/>
        <v>8</v>
      </c>
      <c r="G35" s="47">
        <v>9</v>
      </c>
      <c r="H35" s="47">
        <v>7</v>
      </c>
      <c r="I35" s="47">
        <v>9</v>
      </c>
      <c r="J35" s="47">
        <v>7</v>
      </c>
      <c r="K35" s="58">
        <f t="shared" si="50"/>
        <v>8.5</v>
      </c>
      <c r="L35" s="47">
        <v>8</v>
      </c>
      <c r="M35" s="47">
        <v>9</v>
      </c>
      <c r="N35" s="47">
        <v>9</v>
      </c>
      <c r="O35" s="47">
        <v>8</v>
      </c>
      <c r="P35" s="58">
        <f t="shared" si="51"/>
        <v>6.25</v>
      </c>
      <c r="Q35" s="47">
        <v>7</v>
      </c>
      <c r="R35" s="47">
        <v>6</v>
      </c>
      <c r="S35" s="47">
        <v>5</v>
      </c>
      <c r="T35" s="47">
        <v>7</v>
      </c>
      <c r="U35" s="58">
        <f t="shared" si="52"/>
        <v>7.5</v>
      </c>
      <c r="V35" s="47">
        <v>7</v>
      </c>
      <c r="W35" s="47">
        <v>8</v>
      </c>
      <c r="X35" s="58">
        <f t="shared" si="53"/>
        <v>6.75</v>
      </c>
      <c r="Y35" s="47">
        <v>7</v>
      </c>
      <c r="Z35" s="47">
        <v>6</v>
      </c>
      <c r="AA35" s="47">
        <v>8</v>
      </c>
      <c r="AB35" s="47">
        <v>6</v>
      </c>
      <c r="AC35" s="43">
        <f t="shared" si="54"/>
        <v>5.9285714285714288</v>
      </c>
      <c r="AD35" s="57">
        <f t="shared" si="55"/>
        <v>5</v>
      </c>
      <c r="AE35" s="47">
        <v>5</v>
      </c>
      <c r="AF35" s="57">
        <f t="shared" si="56"/>
        <v>6.5</v>
      </c>
      <c r="AG35" s="47">
        <v>6</v>
      </c>
      <c r="AH35" s="47">
        <v>6</v>
      </c>
      <c r="AI35" s="47">
        <v>7</v>
      </c>
      <c r="AJ35" s="47">
        <v>7</v>
      </c>
      <c r="AK35" s="57">
        <f t="shared" si="57"/>
        <v>7</v>
      </c>
      <c r="AL35" s="47">
        <v>7</v>
      </c>
      <c r="AM35" s="47">
        <v>7</v>
      </c>
      <c r="AN35" s="57">
        <f t="shared" si="58"/>
        <v>6.5</v>
      </c>
      <c r="AO35" s="47">
        <v>6</v>
      </c>
      <c r="AP35" s="47">
        <v>7</v>
      </c>
      <c r="AQ35" s="57">
        <f t="shared" si="59"/>
        <v>4</v>
      </c>
      <c r="AR35" s="47">
        <v>4</v>
      </c>
      <c r="AS35" s="47">
        <v>4</v>
      </c>
      <c r="AT35" s="57">
        <f t="shared" si="60"/>
        <v>8</v>
      </c>
      <c r="AU35" s="47">
        <v>8</v>
      </c>
      <c r="AV35" s="57">
        <f t="shared" si="61"/>
        <v>4.5</v>
      </c>
      <c r="AW35" s="47">
        <v>5</v>
      </c>
      <c r="AX35" s="47">
        <v>4</v>
      </c>
      <c r="AY35" s="56">
        <f>IF(AZ35="-","?",RANK(AZ35,AZ2:AZ130,0))</f>
        <v>35</v>
      </c>
      <c r="AZ35" s="42">
        <f t="shared" si="62"/>
        <v>5.91</v>
      </c>
      <c r="BA35" s="41">
        <f t="shared" si="63"/>
        <v>4.479166666666667</v>
      </c>
      <c r="BB35" s="47">
        <v>5</v>
      </c>
      <c r="BC35" s="47">
        <v>5</v>
      </c>
      <c r="BD35" s="47">
        <v>3</v>
      </c>
      <c r="BE35" s="47">
        <v>5</v>
      </c>
      <c r="BF35" s="47">
        <v>5</v>
      </c>
      <c r="BG35" s="55">
        <f t="shared" si="64"/>
        <v>3.875</v>
      </c>
      <c r="BH35" s="54">
        <f t="shared" si="65"/>
        <v>6.7333333333333325</v>
      </c>
      <c r="BI35" s="41">
        <f t="shared" si="66"/>
        <v>6.666666666666667</v>
      </c>
      <c r="BJ35" s="47">
        <v>7</v>
      </c>
      <c r="BK35" s="47">
        <v>7</v>
      </c>
      <c r="BL35" s="47">
        <v>6</v>
      </c>
      <c r="BM35" s="41">
        <f t="shared" si="67"/>
        <v>5</v>
      </c>
      <c r="BN35" s="47">
        <v>6</v>
      </c>
      <c r="BO35" s="47">
        <v>6</v>
      </c>
      <c r="BP35" s="47">
        <v>3</v>
      </c>
      <c r="BQ35" s="41">
        <f t="shared" si="68"/>
        <v>6.6</v>
      </c>
      <c r="BR35" s="47">
        <v>8</v>
      </c>
      <c r="BS35" s="47">
        <v>9</v>
      </c>
      <c r="BT35" s="47">
        <v>7</v>
      </c>
      <c r="BU35" s="47">
        <v>5</v>
      </c>
      <c r="BV35" s="47">
        <v>4</v>
      </c>
      <c r="BW35" s="41">
        <f t="shared" si="69"/>
        <v>8.6666666666666661</v>
      </c>
      <c r="BX35" s="47">
        <v>9</v>
      </c>
      <c r="BY35" s="47">
        <v>9</v>
      </c>
      <c r="BZ35" s="47">
        <v>8</v>
      </c>
      <c r="CA35" s="47" t="s">
        <v>78</v>
      </c>
      <c r="CB35" s="46" t="s">
        <v>78</v>
      </c>
      <c r="CC35" s="52">
        <v>7.5500000000000007</v>
      </c>
      <c r="CD35" s="52">
        <f t="shared" si="70"/>
        <v>7.4</v>
      </c>
      <c r="CE35" s="44">
        <f t="shared" si="71"/>
        <v>-0.15000000000000036</v>
      </c>
      <c r="CF35" s="53" t="str">
        <f t="shared" si="72"/>
        <v>â</v>
      </c>
      <c r="CG35" s="52">
        <v>6.0000000000000009</v>
      </c>
      <c r="CH35" s="52">
        <f t="shared" si="73"/>
        <v>5.9285714285714288</v>
      </c>
      <c r="CI35" s="43">
        <f t="shared" si="74"/>
        <v>-7.1428571428572063E-2</v>
      </c>
      <c r="CJ35" s="51" t="str">
        <f t="shared" si="75"/>
        <v>â</v>
      </c>
      <c r="CK35" s="47" t="s">
        <v>78</v>
      </c>
      <c r="CL35" s="46" t="s">
        <v>78</v>
      </c>
      <c r="CM35" s="47">
        <v>8</v>
      </c>
      <c r="CN35" s="47">
        <v>9</v>
      </c>
      <c r="CO35" s="47">
        <v>9</v>
      </c>
      <c r="CP35" s="47">
        <v>8</v>
      </c>
      <c r="CQ35" s="47">
        <v>7</v>
      </c>
      <c r="CR35" s="47">
        <v>7</v>
      </c>
      <c r="CS35" s="49">
        <f t="shared" si="76"/>
        <v>8</v>
      </c>
      <c r="CT35" s="48">
        <f t="shared" si="77"/>
        <v>0</v>
      </c>
      <c r="CU35" s="44" t="str">
        <f t="shared" si="78"/>
        <v>Dem.</v>
      </c>
      <c r="CV35" s="47" t="s">
        <v>78</v>
      </c>
      <c r="CW35" s="46" t="s">
        <v>78</v>
      </c>
      <c r="CX35" s="45">
        <f t="shared" si="79"/>
        <v>6.66</v>
      </c>
      <c r="CY35" s="40">
        <f t="shared" si="80"/>
        <v>3</v>
      </c>
      <c r="CZ35" s="39" t="str">
        <f t="shared" si="81"/>
        <v>Limited</v>
      </c>
      <c r="DA35" s="44">
        <f t="shared" si="82"/>
        <v>7.4</v>
      </c>
      <c r="DB35" s="40">
        <f t="shared" si="83"/>
        <v>2</v>
      </c>
      <c r="DC35" s="39" t="str">
        <f t="shared" si="84"/>
        <v>Defective democracies</v>
      </c>
      <c r="DD35" s="43">
        <f t="shared" si="85"/>
        <v>5.93</v>
      </c>
      <c r="DE35" s="40">
        <f t="shared" si="86"/>
        <v>3</v>
      </c>
      <c r="DF35" s="39" t="str">
        <f t="shared" si="87"/>
        <v>Functional flaws</v>
      </c>
      <c r="DG35" s="42">
        <f t="shared" si="88"/>
        <v>5.91</v>
      </c>
      <c r="DH35" s="40">
        <f t="shared" si="89"/>
        <v>2</v>
      </c>
      <c r="DI35" s="39" t="str">
        <f t="shared" si="90"/>
        <v>Good</v>
      </c>
      <c r="DJ35" s="41">
        <f t="shared" si="91"/>
        <v>4.5</v>
      </c>
      <c r="DK35" s="40">
        <f t="shared" si="92"/>
        <v>3</v>
      </c>
      <c r="DL35" s="39" t="str">
        <f t="shared" si="93"/>
        <v>Moderate</v>
      </c>
    </row>
    <row r="36" spans="1:116">
      <c r="A36" s="61" t="s">
        <v>134</v>
      </c>
      <c r="B36" s="60">
        <v>2</v>
      </c>
      <c r="C36" s="59">
        <f>IF(D36="-","?",RANK(D36,D2:D130,0))</f>
        <v>73</v>
      </c>
      <c r="D36" s="45">
        <f t="shared" si="47"/>
        <v>5.39</v>
      </c>
      <c r="E36" s="44">
        <f t="shared" si="48"/>
        <v>5.7</v>
      </c>
      <c r="F36" s="58">
        <f t="shared" si="49"/>
        <v>7.5</v>
      </c>
      <c r="G36" s="47">
        <v>8</v>
      </c>
      <c r="H36" s="47">
        <v>7</v>
      </c>
      <c r="I36" s="47">
        <v>9</v>
      </c>
      <c r="J36" s="47">
        <v>6</v>
      </c>
      <c r="K36" s="58">
        <f t="shared" si="50"/>
        <v>7</v>
      </c>
      <c r="L36" s="47">
        <v>7</v>
      </c>
      <c r="M36" s="47">
        <v>7</v>
      </c>
      <c r="N36" s="47">
        <v>8</v>
      </c>
      <c r="O36" s="47">
        <v>6</v>
      </c>
      <c r="P36" s="58">
        <f t="shared" si="51"/>
        <v>5</v>
      </c>
      <c r="Q36" s="47">
        <v>5</v>
      </c>
      <c r="R36" s="47">
        <v>4</v>
      </c>
      <c r="S36" s="47">
        <v>4</v>
      </c>
      <c r="T36" s="47">
        <v>7</v>
      </c>
      <c r="U36" s="58">
        <f t="shared" si="52"/>
        <v>4.5</v>
      </c>
      <c r="V36" s="47">
        <v>4</v>
      </c>
      <c r="W36" s="47">
        <v>5</v>
      </c>
      <c r="X36" s="58">
        <f t="shared" si="53"/>
        <v>4.5</v>
      </c>
      <c r="Y36" s="47">
        <v>4</v>
      </c>
      <c r="Z36" s="47">
        <v>4</v>
      </c>
      <c r="AA36" s="47">
        <v>5</v>
      </c>
      <c r="AB36" s="47">
        <v>5</v>
      </c>
      <c r="AC36" s="43">
        <f t="shared" si="54"/>
        <v>5.0714285714285712</v>
      </c>
      <c r="AD36" s="57">
        <f t="shared" si="55"/>
        <v>4</v>
      </c>
      <c r="AE36" s="47">
        <v>4</v>
      </c>
      <c r="AF36" s="57">
        <f t="shared" si="56"/>
        <v>5</v>
      </c>
      <c r="AG36" s="47">
        <v>4</v>
      </c>
      <c r="AH36" s="47">
        <v>4</v>
      </c>
      <c r="AI36" s="47">
        <v>6</v>
      </c>
      <c r="AJ36" s="47">
        <v>6</v>
      </c>
      <c r="AK36" s="57">
        <f t="shared" si="57"/>
        <v>6.5</v>
      </c>
      <c r="AL36" s="47">
        <v>7</v>
      </c>
      <c r="AM36" s="47">
        <v>6</v>
      </c>
      <c r="AN36" s="57">
        <f t="shared" si="58"/>
        <v>4</v>
      </c>
      <c r="AO36" s="47">
        <v>4</v>
      </c>
      <c r="AP36" s="47">
        <v>4</v>
      </c>
      <c r="AQ36" s="57">
        <f t="shared" si="59"/>
        <v>5</v>
      </c>
      <c r="AR36" s="47">
        <v>5</v>
      </c>
      <c r="AS36" s="47">
        <v>5</v>
      </c>
      <c r="AT36" s="57">
        <f t="shared" si="60"/>
        <v>6</v>
      </c>
      <c r="AU36" s="47">
        <v>6</v>
      </c>
      <c r="AV36" s="57">
        <f t="shared" si="61"/>
        <v>5</v>
      </c>
      <c r="AW36" s="47">
        <v>5</v>
      </c>
      <c r="AX36" s="47">
        <v>5</v>
      </c>
      <c r="AY36" s="56">
        <f>IF(AZ36="-","?",RANK(AZ36,AZ2:AZ130,0))</f>
        <v>86</v>
      </c>
      <c r="AZ36" s="42">
        <f t="shared" si="62"/>
        <v>4.37</v>
      </c>
      <c r="BA36" s="41">
        <f t="shared" si="63"/>
        <v>4.791666666666667</v>
      </c>
      <c r="BB36" s="47">
        <v>6</v>
      </c>
      <c r="BC36" s="47">
        <v>6</v>
      </c>
      <c r="BD36" s="47">
        <v>4</v>
      </c>
      <c r="BE36" s="47">
        <v>5</v>
      </c>
      <c r="BF36" s="47">
        <v>3</v>
      </c>
      <c r="BG36" s="55">
        <f t="shared" si="64"/>
        <v>4.75</v>
      </c>
      <c r="BH36" s="54">
        <f t="shared" si="65"/>
        <v>4.9375</v>
      </c>
      <c r="BI36" s="41">
        <f t="shared" si="66"/>
        <v>4.666666666666667</v>
      </c>
      <c r="BJ36" s="47">
        <v>5</v>
      </c>
      <c r="BK36" s="47">
        <v>5</v>
      </c>
      <c r="BL36" s="47">
        <v>4</v>
      </c>
      <c r="BM36" s="41">
        <f t="shared" si="67"/>
        <v>5</v>
      </c>
      <c r="BN36" s="47">
        <v>5</v>
      </c>
      <c r="BO36" s="47">
        <v>6</v>
      </c>
      <c r="BP36" s="47">
        <v>4</v>
      </c>
      <c r="BQ36" s="41">
        <f t="shared" si="68"/>
        <v>4.75</v>
      </c>
      <c r="BR36" s="47">
        <v>4</v>
      </c>
      <c r="BS36" s="47">
        <v>6</v>
      </c>
      <c r="BT36" s="47">
        <v>4</v>
      </c>
      <c r="BU36" s="47">
        <v>5</v>
      </c>
      <c r="BV36" s="47" t="s">
        <v>100</v>
      </c>
      <c r="BW36" s="41">
        <f t="shared" si="69"/>
        <v>5.333333333333333</v>
      </c>
      <c r="BX36" s="47">
        <v>7</v>
      </c>
      <c r="BY36" s="47">
        <v>4</v>
      </c>
      <c r="BZ36" s="47">
        <v>5</v>
      </c>
      <c r="CA36" s="47" t="s">
        <v>78</v>
      </c>
      <c r="CB36" s="46" t="s">
        <v>78</v>
      </c>
      <c r="CC36" s="52">
        <v>5.9000000000000012</v>
      </c>
      <c r="CD36" s="52">
        <f t="shared" si="70"/>
        <v>5.7</v>
      </c>
      <c r="CE36" s="44">
        <f t="shared" si="71"/>
        <v>-0.20000000000000107</v>
      </c>
      <c r="CF36" s="53" t="str">
        <f t="shared" si="72"/>
        <v>â</v>
      </c>
      <c r="CG36" s="52">
        <v>5.2142857142857144</v>
      </c>
      <c r="CH36" s="52">
        <f t="shared" si="73"/>
        <v>5.0714285714285712</v>
      </c>
      <c r="CI36" s="43">
        <f t="shared" si="74"/>
        <v>-0.14285714285714324</v>
      </c>
      <c r="CJ36" s="51" t="str">
        <f t="shared" si="75"/>
        <v>â</v>
      </c>
      <c r="CK36" s="47" t="s">
        <v>78</v>
      </c>
      <c r="CL36" s="46" t="s">
        <v>78</v>
      </c>
      <c r="CM36" s="47">
        <v>7</v>
      </c>
      <c r="CN36" s="47">
        <v>7</v>
      </c>
      <c r="CO36" s="47">
        <v>8</v>
      </c>
      <c r="CP36" s="47">
        <v>6</v>
      </c>
      <c r="CQ36" s="47">
        <v>5</v>
      </c>
      <c r="CR36" s="47">
        <v>7</v>
      </c>
      <c r="CS36" s="49">
        <f t="shared" si="76"/>
        <v>7</v>
      </c>
      <c r="CT36" s="48">
        <f t="shared" si="77"/>
        <v>0</v>
      </c>
      <c r="CU36" s="44" t="str">
        <f t="shared" si="78"/>
        <v>Dem.</v>
      </c>
      <c r="CV36" s="47" t="s">
        <v>78</v>
      </c>
      <c r="CW36" s="46" t="s">
        <v>78</v>
      </c>
      <c r="CX36" s="45">
        <f t="shared" si="79"/>
        <v>5.39</v>
      </c>
      <c r="CY36" s="40">
        <f t="shared" si="80"/>
        <v>4</v>
      </c>
      <c r="CZ36" s="39" t="str">
        <f t="shared" si="81"/>
        <v>Very limited</v>
      </c>
      <c r="DA36" s="44">
        <f t="shared" si="82"/>
        <v>5.7</v>
      </c>
      <c r="DB36" s="40">
        <f t="shared" si="83"/>
        <v>3</v>
      </c>
      <c r="DC36" s="39" t="str">
        <f t="shared" si="84"/>
        <v>Highly defective democracies</v>
      </c>
      <c r="DD36" s="43">
        <f t="shared" si="85"/>
        <v>5.07</v>
      </c>
      <c r="DE36" s="40">
        <f t="shared" si="86"/>
        <v>3</v>
      </c>
      <c r="DF36" s="39" t="str">
        <f t="shared" si="87"/>
        <v>Functional flaws</v>
      </c>
      <c r="DG36" s="42">
        <f t="shared" si="88"/>
        <v>4.37</v>
      </c>
      <c r="DH36" s="40">
        <f t="shared" si="89"/>
        <v>3</v>
      </c>
      <c r="DI36" s="39" t="str">
        <f t="shared" si="90"/>
        <v>Moderate</v>
      </c>
      <c r="DJ36" s="41">
        <f t="shared" si="91"/>
        <v>4.8</v>
      </c>
      <c r="DK36" s="40">
        <f t="shared" si="92"/>
        <v>3</v>
      </c>
      <c r="DL36" s="39" t="str">
        <f t="shared" si="93"/>
        <v>Moderate</v>
      </c>
    </row>
    <row r="37" spans="1:116">
      <c r="A37" s="61" t="s">
        <v>135</v>
      </c>
      <c r="B37" s="60">
        <v>4</v>
      </c>
      <c r="C37" s="59">
        <f>IF(D37="-","?",RANK(D37,D2:D130,0))</f>
        <v>88</v>
      </c>
      <c r="D37" s="45">
        <f t="shared" si="47"/>
        <v>4.76</v>
      </c>
      <c r="E37" s="44">
        <f t="shared" si="48"/>
        <v>4.0833333333333339</v>
      </c>
      <c r="F37" s="58">
        <f t="shared" si="49"/>
        <v>7</v>
      </c>
      <c r="G37" s="47">
        <v>8</v>
      </c>
      <c r="H37" s="47">
        <v>8</v>
      </c>
      <c r="I37" s="47">
        <v>6</v>
      </c>
      <c r="J37" s="47">
        <v>6</v>
      </c>
      <c r="K37" s="58">
        <f t="shared" si="50"/>
        <v>3.25</v>
      </c>
      <c r="L37" s="47">
        <v>3</v>
      </c>
      <c r="M37" s="47">
        <v>2</v>
      </c>
      <c r="N37" s="47">
        <v>4</v>
      </c>
      <c r="O37" s="47">
        <v>4</v>
      </c>
      <c r="P37" s="58">
        <f t="shared" si="51"/>
        <v>3.5</v>
      </c>
      <c r="Q37" s="47">
        <v>3</v>
      </c>
      <c r="R37" s="47">
        <v>4</v>
      </c>
      <c r="S37" s="47">
        <v>4</v>
      </c>
      <c r="T37" s="47">
        <v>3</v>
      </c>
      <c r="U37" s="58">
        <f t="shared" si="52"/>
        <v>2</v>
      </c>
      <c r="V37" s="47">
        <v>2</v>
      </c>
      <c r="W37" s="47">
        <v>2</v>
      </c>
      <c r="X37" s="58">
        <f t="shared" si="53"/>
        <v>4.666666666666667</v>
      </c>
      <c r="Y37" s="47">
        <v>3</v>
      </c>
      <c r="Z37" s="47">
        <v>5</v>
      </c>
      <c r="AA37" s="47" t="s">
        <v>100</v>
      </c>
      <c r="AB37" s="47">
        <v>6</v>
      </c>
      <c r="AC37" s="43">
        <f t="shared" si="54"/>
        <v>5.4285714285714288</v>
      </c>
      <c r="AD37" s="57">
        <f t="shared" si="55"/>
        <v>3</v>
      </c>
      <c r="AE37" s="47">
        <v>3</v>
      </c>
      <c r="AF37" s="57">
        <f t="shared" si="56"/>
        <v>6</v>
      </c>
      <c r="AG37" s="47">
        <v>5</v>
      </c>
      <c r="AH37" s="47">
        <v>6</v>
      </c>
      <c r="AI37" s="47">
        <v>6</v>
      </c>
      <c r="AJ37" s="47">
        <v>7</v>
      </c>
      <c r="AK37" s="57">
        <f t="shared" si="57"/>
        <v>7</v>
      </c>
      <c r="AL37" s="47">
        <v>7</v>
      </c>
      <c r="AM37" s="47">
        <v>7</v>
      </c>
      <c r="AN37" s="57">
        <f t="shared" si="58"/>
        <v>7</v>
      </c>
      <c r="AO37" s="47">
        <v>7</v>
      </c>
      <c r="AP37" s="47">
        <v>7</v>
      </c>
      <c r="AQ37" s="57">
        <f t="shared" si="59"/>
        <v>4</v>
      </c>
      <c r="AR37" s="47">
        <v>4</v>
      </c>
      <c r="AS37" s="47">
        <v>4</v>
      </c>
      <c r="AT37" s="57">
        <f t="shared" si="60"/>
        <v>7</v>
      </c>
      <c r="AU37" s="47">
        <v>7</v>
      </c>
      <c r="AV37" s="57">
        <f t="shared" si="61"/>
        <v>4</v>
      </c>
      <c r="AW37" s="47">
        <v>4</v>
      </c>
      <c r="AX37" s="47">
        <v>4</v>
      </c>
      <c r="AY37" s="56">
        <f>IF(AZ37="-","?",RANK(AZ37,AZ2:AZ130,0))</f>
        <v>88</v>
      </c>
      <c r="AZ37" s="42">
        <f t="shared" si="62"/>
        <v>4.21</v>
      </c>
      <c r="BA37" s="41">
        <f t="shared" si="63"/>
        <v>5.625</v>
      </c>
      <c r="BB37" s="47">
        <v>6</v>
      </c>
      <c r="BC37" s="47">
        <v>5</v>
      </c>
      <c r="BD37" s="47">
        <v>5</v>
      </c>
      <c r="BE37" s="47">
        <v>6</v>
      </c>
      <c r="BF37" s="47">
        <v>6</v>
      </c>
      <c r="BG37" s="55">
        <f t="shared" si="64"/>
        <v>5.75</v>
      </c>
      <c r="BH37" s="54">
        <f t="shared" si="65"/>
        <v>4.666666666666667</v>
      </c>
      <c r="BI37" s="41">
        <f t="shared" si="66"/>
        <v>4</v>
      </c>
      <c r="BJ37" s="47">
        <v>4</v>
      </c>
      <c r="BK37" s="47">
        <v>4</v>
      </c>
      <c r="BL37" s="47">
        <v>4</v>
      </c>
      <c r="BM37" s="41">
        <f t="shared" si="67"/>
        <v>4.666666666666667</v>
      </c>
      <c r="BN37" s="47">
        <v>4</v>
      </c>
      <c r="BO37" s="47">
        <v>6</v>
      </c>
      <c r="BP37" s="47">
        <v>4</v>
      </c>
      <c r="BQ37" s="41">
        <f t="shared" si="68"/>
        <v>4</v>
      </c>
      <c r="BR37" s="47">
        <v>5</v>
      </c>
      <c r="BS37" s="47">
        <v>3</v>
      </c>
      <c r="BT37" s="47">
        <v>4</v>
      </c>
      <c r="BU37" s="47">
        <v>4</v>
      </c>
      <c r="BV37" s="47" t="s">
        <v>100</v>
      </c>
      <c r="BW37" s="41">
        <f t="shared" si="69"/>
        <v>6</v>
      </c>
      <c r="BX37" s="47">
        <v>5</v>
      </c>
      <c r="BY37" s="47">
        <v>6</v>
      </c>
      <c r="BZ37" s="47">
        <v>7</v>
      </c>
      <c r="CA37" s="47" t="s">
        <v>78</v>
      </c>
      <c r="CB37" s="46" t="s">
        <v>78</v>
      </c>
      <c r="CC37" s="52">
        <v>4.2166666666666659</v>
      </c>
      <c r="CD37" s="52">
        <f t="shared" si="70"/>
        <v>4.0833333333333339</v>
      </c>
      <c r="CE37" s="44">
        <f t="shared" si="71"/>
        <v>-0.13333333333333197</v>
      </c>
      <c r="CF37" s="53" t="str">
        <f t="shared" si="72"/>
        <v>â</v>
      </c>
      <c r="CG37" s="52">
        <v>5.4285714285714279</v>
      </c>
      <c r="CH37" s="52">
        <f t="shared" si="73"/>
        <v>5.4285714285714288</v>
      </c>
      <c r="CI37" s="43">
        <f t="shared" si="74"/>
        <v>8.8817841970012523E-16</v>
      </c>
      <c r="CJ37" s="51" t="str">
        <f t="shared" si="75"/>
        <v>â</v>
      </c>
      <c r="CK37" s="47" t="s">
        <v>78</v>
      </c>
      <c r="CL37" s="46" t="s">
        <v>78</v>
      </c>
      <c r="CM37" s="50">
        <v>3</v>
      </c>
      <c r="CN37" s="50">
        <v>2</v>
      </c>
      <c r="CO37" s="47">
        <v>4</v>
      </c>
      <c r="CP37" s="47">
        <v>4</v>
      </c>
      <c r="CQ37" s="47">
        <v>3</v>
      </c>
      <c r="CR37" s="47">
        <v>3</v>
      </c>
      <c r="CS37" s="49">
        <f t="shared" si="76"/>
        <v>7</v>
      </c>
      <c r="CT37" s="48">
        <f t="shared" si="77"/>
        <v>2</v>
      </c>
      <c r="CU37" s="44" t="str">
        <f t="shared" si="78"/>
        <v>Aut.</v>
      </c>
      <c r="CV37" s="47" t="s">
        <v>78</v>
      </c>
      <c r="CW37" s="46" t="s">
        <v>78</v>
      </c>
      <c r="CX37" s="45">
        <f t="shared" si="79"/>
        <v>4.76</v>
      </c>
      <c r="CY37" s="40">
        <f t="shared" si="80"/>
        <v>4</v>
      </c>
      <c r="CZ37" s="39" t="str">
        <f t="shared" si="81"/>
        <v>Very limited</v>
      </c>
      <c r="DA37" s="44">
        <f t="shared" si="82"/>
        <v>4.08</v>
      </c>
      <c r="DB37" s="40">
        <f t="shared" si="83"/>
        <v>4</v>
      </c>
      <c r="DC37" s="39" t="str">
        <f t="shared" si="84"/>
        <v>Moderate autocracies</v>
      </c>
      <c r="DD37" s="43">
        <f t="shared" si="85"/>
        <v>5.43</v>
      </c>
      <c r="DE37" s="40">
        <f t="shared" si="86"/>
        <v>3</v>
      </c>
      <c r="DF37" s="39" t="str">
        <f t="shared" si="87"/>
        <v>Functional flaws</v>
      </c>
      <c r="DG37" s="42">
        <f t="shared" si="88"/>
        <v>4.21</v>
      </c>
      <c r="DH37" s="40">
        <f t="shared" si="89"/>
        <v>4</v>
      </c>
      <c r="DI37" s="39" t="str">
        <f t="shared" si="90"/>
        <v>Weak</v>
      </c>
      <c r="DJ37" s="41">
        <f t="shared" si="91"/>
        <v>5.6</v>
      </c>
      <c r="DK37" s="40">
        <f t="shared" si="92"/>
        <v>3</v>
      </c>
      <c r="DL37" s="39" t="str">
        <f t="shared" si="93"/>
        <v>Moderate</v>
      </c>
    </row>
    <row r="38" spans="1:116">
      <c r="A38" s="61" t="s">
        <v>136</v>
      </c>
      <c r="B38" s="60">
        <v>2</v>
      </c>
      <c r="C38" s="59">
        <f>IF(D38="-","?",RANK(D38,D2:D130,0))</f>
        <v>30</v>
      </c>
      <c r="D38" s="45">
        <f t="shared" si="47"/>
        <v>7.23</v>
      </c>
      <c r="E38" s="44">
        <f t="shared" si="48"/>
        <v>7.45</v>
      </c>
      <c r="F38" s="58">
        <f t="shared" si="49"/>
        <v>7.75</v>
      </c>
      <c r="G38" s="47">
        <v>6</v>
      </c>
      <c r="H38" s="47">
        <v>9</v>
      </c>
      <c r="I38" s="47">
        <v>10</v>
      </c>
      <c r="J38" s="47">
        <v>6</v>
      </c>
      <c r="K38" s="58">
        <f t="shared" si="50"/>
        <v>8.25</v>
      </c>
      <c r="L38" s="47">
        <v>8</v>
      </c>
      <c r="M38" s="47">
        <v>9</v>
      </c>
      <c r="N38" s="47">
        <v>8</v>
      </c>
      <c r="O38" s="47">
        <v>8</v>
      </c>
      <c r="P38" s="58">
        <f t="shared" si="51"/>
        <v>6.25</v>
      </c>
      <c r="Q38" s="47">
        <v>7</v>
      </c>
      <c r="R38" s="47">
        <v>6</v>
      </c>
      <c r="S38" s="47">
        <v>6</v>
      </c>
      <c r="T38" s="47">
        <v>6</v>
      </c>
      <c r="U38" s="58">
        <f t="shared" si="52"/>
        <v>8</v>
      </c>
      <c r="V38" s="47">
        <v>7</v>
      </c>
      <c r="W38" s="47">
        <v>9</v>
      </c>
      <c r="X38" s="58">
        <f t="shared" si="53"/>
        <v>7</v>
      </c>
      <c r="Y38" s="47">
        <v>7</v>
      </c>
      <c r="Z38" s="47">
        <v>7</v>
      </c>
      <c r="AA38" s="47">
        <v>7</v>
      </c>
      <c r="AB38" s="47">
        <v>7</v>
      </c>
      <c r="AC38" s="43">
        <f t="shared" si="54"/>
        <v>7</v>
      </c>
      <c r="AD38" s="57">
        <f t="shared" si="55"/>
        <v>4</v>
      </c>
      <c r="AE38" s="47">
        <v>4</v>
      </c>
      <c r="AF38" s="57">
        <f t="shared" si="56"/>
        <v>9</v>
      </c>
      <c r="AG38" s="47">
        <v>10</v>
      </c>
      <c r="AH38" s="47">
        <v>7</v>
      </c>
      <c r="AI38" s="47">
        <v>10</v>
      </c>
      <c r="AJ38" s="47">
        <v>9</v>
      </c>
      <c r="AK38" s="57">
        <f t="shared" si="57"/>
        <v>9.5</v>
      </c>
      <c r="AL38" s="47">
        <v>9</v>
      </c>
      <c r="AM38" s="47">
        <v>10</v>
      </c>
      <c r="AN38" s="57">
        <f t="shared" si="58"/>
        <v>9</v>
      </c>
      <c r="AO38" s="47">
        <v>8</v>
      </c>
      <c r="AP38" s="47">
        <v>10</v>
      </c>
      <c r="AQ38" s="57">
        <f t="shared" si="59"/>
        <v>5.5</v>
      </c>
      <c r="AR38" s="47">
        <v>6</v>
      </c>
      <c r="AS38" s="47">
        <v>5</v>
      </c>
      <c r="AT38" s="57">
        <f t="shared" si="60"/>
        <v>7</v>
      </c>
      <c r="AU38" s="47">
        <v>7</v>
      </c>
      <c r="AV38" s="57">
        <f t="shared" si="61"/>
        <v>5</v>
      </c>
      <c r="AW38" s="47">
        <v>5</v>
      </c>
      <c r="AX38" s="47">
        <v>5</v>
      </c>
      <c r="AY38" s="56">
        <f>IF(AZ38="-","?",RANK(AZ38,AZ2:AZ130,0))</f>
        <v>13</v>
      </c>
      <c r="AZ38" s="42">
        <f t="shared" si="62"/>
        <v>6.79</v>
      </c>
      <c r="BA38" s="41">
        <f t="shared" si="63"/>
        <v>4.5</v>
      </c>
      <c r="BB38" s="47">
        <v>6</v>
      </c>
      <c r="BC38" s="47">
        <v>4</v>
      </c>
      <c r="BD38" s="47">
        <v>3</v>
      </c>
      <c r="BE38" s="47">
        <v>6</v>
      </c>
      <c r="BF38" s="47">
        <v>4</v>
      </c>
      <c r="BG38" s="55">
        <f t="shared" si="64"/>
        <v>4</v>
      </c>
      <c r="BH38" s="54">
        <f t="shared" si="65"/>
        <v>7.7333333333333325</v>
      </c>
      <c r="BI38" s="41">
        <f t="shared" si="66"/>
        <v>7.333333333333333</v>
      </c>
      <c r="BJ38" s="47">
        <v>7</v>
      </c>
      <c r="BK38" s="47">
        <v>8</v>
      </c>
      <c r="BL38" s="47">
        <v>7</v>
      </c>
      <c r="BM38" s="41">
        <f t="shared" si="67"/>
        <v>6.333333333333333</v>
      </c>
      <c r="BN38" s="47">
        <v>6</v>
      </c>
      <c r="BO38" s="47">
        <v>8</v>
      </c>
      <c r="BP38" s="47">
        <v>5</v>
      </c>
      <c r="BQ38" s="41">
        <f t="shared" si="68"/>
        <v>7.6</v>
      </c>
      <c r="BR38" s="47">
        <v>9</v>
      </c>
      <c r="BS38" s="47">
        <v>9</v>
      </c>
      <c r="BT38" s="47">
        <v>7</v>
      </c>
      <c r="BU38" s="47">
        <v>7</v>
      </c>
      <c r="BV38" s="47">
        <v>6</v>
      </c>
      <c r="BW38" s="41">
        <f t="shared" si="69"/>
        <v>9.6666666666666661</v>
      </c>
      <c r="BX38" s="47">
        <v>9</v>
      </c>
      <c r="BY38" s="47">
        <v>10</v>
      </c>
      <c r="BZ38" s="47">
        <v>10</v>
      </c>
      <c r="CA38" s="47" t="s">
        <v>78</v>
      </c>
      <c r="CB38" s="46" t="s">
        <v>78</v>
      </c>
      <c r="CC38" s="52">
        <v>7.35</v>
      </c>
      <c r="CD38" s="52">
        <f t="shared" si="70"/>
        <v>7.45</v>
      </c>
      <c r="CE38" s="44">
        <f t="shared" si="71"/>
        <v>0.10000000000000053</v>
      </c>
      <c r="CF38" s="53" t="str">
        <f t="shared" si="72"/>
        <v>â</v>
      </c>
      <c r="CG38" s="52">
        <v>6.9285714285714279</v>
      </c>
      <c r="CH38" s="52">
        <f t="shared" si="73"/>
        <v>7</v>
      </c>
      <c r="CI38" s="43">
        <f t="shared" si="74"/>
        <v>7.1428571428572063E-2</v>
      </c>
      <c r="CJ38" s="51" t="str">
        <f t="shared" si="75"/>
        <v>â</v>
      </c>
      <c r="CK38" s="47" t="s">
        <v>78</v>
      </c>
      <c r="CL38" s="46" t="s">
        <v>78</v>
      </c>
      <c r="CM38" s="47">
        <v>8</v>
      </c>
      <c r="CN38" s="47">
        <v>9</v>
      </c>
      <c r="CO38" s="47">
        <v>8</v>
      </c>
      <c r="CP38" s="47">
        <v>8</v>
      </c>
      <c r="CQ38" s="47">
        <v>7</v>
      </c>
      <c r="CR38" s="47">
        <v>6</v>
      </c>
      <c r="CS38" s="49">
        <f t="shared" si="76"/>
        <v>6</v>
      </c>
      <c r="CT38" s="48">
        <f t="shared" si="77"/>
        <v>0</v>
      </c>
      <c r="CU38" s="44" t="str">
        <f t="shared" si="78"/>
        <v>Dem.</v>
      </c>
      <c r="CV38" s="47" t="s">
        <v>78</v>
      </c>
      <c r="CW38" s="46" t="s">
        <v>78</v>
      </c>
      <c r="CX38" s="45">
        <f t="shared" si="79"/>
        <v>7.23</v>
      </c>
      <c r="CY38" s="40">
        <f t="shared" si="80"/>
        <v>2</v>
      </c>
      <c r="CZ38" s="39" t="str">
        <f t="shared" si="81"/>
        <v>Advanced</v>
      </c>
      <c r="DA38" s="44">
        <f t="shared" si="82"/>
        <v>7.45</v>
      </c>
      <c r="DB38" s="40">
        <f t="shared" si="83"/>
        <v>2</v>
      </c>
      <c r="DC38" s="39" t="str">
        <f t="shared" si="84"/>
        <v>Defective democracies</v>
      </c>
      <c r="DD38" s="43">
        <f t="shared" si="85"/>
        <v>7</v>
      </c>
      <c r="DE38" s="40">
        <f t="shared" si="86"/>
        <v>2</v>
      </c>
      <c r="DF38" s="39" t="str">
        <f t="shared" si="87"/>
        <v>Functioning</v>
      </c>
      <c r="DG38" s="42">
        <f t="shared" si="88"/>
        <v>6.79</v>
      </c>
      <c r="DH38" s="40">
        <f t="shared" si="89"/>
        <v>2</v>
      </c>
      <c r="DI38" s="39" t="str">
        <f t="shared" si="90"/>
        <v>Good</v>
      </c>
      <c r="DJ38" s="41">
        <f t="shared" si="91"/>
        <v>4.5</v>
      </c>
      <c r="DK38" s="40">
        <f t="shared" si="92"/>
        <v>3</v>
      </c>
      <c r="DL38" s="39" t="str">
        <f t="shared" si="93"/>
        <v>Moderate</v>
      </c>
    </row>
    <row r="39" spans="1:116">
      <c r="A39" s="61" t="s">
        <v>137</v>
      </c>
      <c r="B39" s="60">
        <v>5</v>
      </c>
      <c r="C39" s="59">
        <f>IF(D39="-","?",RANK(D39,D2:D130,0))</f>
        <v>126</v>
      </c>
      <c r="D39" s="45">
        <f t="shared" si="47"/>
        <v>1.82</v>
      </c>
      <c r="E39" s="44">
        <f t="shared" si="48"/>
        <v>2.1333333333333333</v>
      </c>
      <c r="F39" s="58">
        <f t="shared" si="49"/>
        <v>5.75</v>
      </c>
      <c r="G39" s="47">
        <v>6</v>
      </c>
      <c r="H39" s="47">
        <v>7</v>
      </c>
      <c r="I39" s="47">
        <v>7</v>
      </c>
      <c r="J39" s="47">
        <v>3</v>
      </c>
      <c r="K39" s="58">
        <f t="shared" si="50"/>
        <v>1</v>
      </c>
      <c r="L39" s="47">
        <v>1</v>
      </c>
      <c r="M39" s="47">
        <v>1</v>
      </c>
      <c r="N39" s="47">
        <v>1</v>
      </c>
      <c r="O39" s="47">
        <v>1</v>
      </c>
      <c r="P39" s="58">
        <f t="shared" si="51"/>
        <v>1.25</v>
      </c>
      <c r="Q39" s="47">
        <v>1</v>
      </c>
      <c r="R39" s="47">
        <v>1</v>
      </c>
      <c r="S39" s="47">
        <v>2</v>
      </c>
      <c r="T39" s="47">
        <v>1</v>
      </c>
      <c r="U39" s="58">
        <f t="shared" si="52"/>
        <v>1</v>
      </c>
      <c r="V39" s="47">
        <v>1</v>
      </c>
      <c r="W39" s="47">
        <v>1</v>
      </c>
      <c r="X39" s="58">
        <f t="shared" si="53"/>
        <v>1.6666666666666667</v>
      </c>
      <c r="Y39" s="47">
        <v>1</v>
      </c>
      <c r="Z39" s="47">
        <v>1</v>
      </c>
      <c r="AA39" s="47" t="s">
        <v>100</v>
      </c>
      <c r="AB39" s="47">
        <v>3</v>
      </c>
      <c r="AC39" s="43">
        <f t="shared" si="54"/>
        <v>1.5</v>
      </c>
      <c r="AD39" s="57">
        <f t="shared" si="55"/>
        <v>1</v>
      </c>
      <c r="AE39" s="47">
        <v>1</v>
      </c>
      <c r="AF39" s="57">
        <f t="shared" si="56"/>
        <v>1</v>
      </c>
      <c r="AG39" s="47">
        <v>1</v>
      </c>
      <c r="AH39" s="47">
        <v>1</v>
      </c>
      <c r="AI39" s="47">
        <v>1</v>
      </c>
      <c r="AJ39" s="47">
        <v>1</v>
      </c>
      <c r="AK39" s="57">
        <f t="shared" si="57"/>
        <v>1.5</v>
      </c>
      <c r="AL39" s="47">
        <v>1</v>
      </c>
      <c r="AM39" s="47">
        <v>2</v>
      </c>
      <c r="AN39" s="57">
        <f t="shared" si="58"/>
        <v>2</v>
      </c>
      <c r="AO39" s="47">
        <v>3</v>
      </c>
      <c r="AP39" s="47">
        <v>1</v>
      </c>
      <c r="AQ39" s="57">
        <f t="shared" si="59"/>
        <v>2</v>
      </c>
      <c r="AR39" s="47">
        <v>3</v>
      </c>
      <c r="AS39" s="47">
        <v>1</v>
      </c>
      <c r="AT39" s="57">
        <f t="shared" si="60"/>
        <v>1</v>
      </c>
      <c r="AU39" s="47">
        <v>1</v>
      </c>
      <c r="AV39" s="57">
        <f t="shared" si="61"/>
        <v>2</v>
      </c>
      <c r="AW39" s="47">
        <v>2</v>
      </c>
      <c r="AX39" s="47">
        <v>2</v>
      </c>
      <c r="AY39" s="56">
        <f>IF(AZ39="-","?",RANK(AZ39,AZ2:AZ130,0))</f>
        <v>125</v>
      </c>
      <c r="AZ39" s="42">
        <f t="shared" si="62"/>
        <v>1.78</v>
      </c>
      <c r="BA39" s="41">
        <f t="shared" si="63"/>
        <v>8.75</v>
      </c>
      <c r="BB39" s="47">
        <v>9</v>
      </c>
      <c r="BC39" s="47">
        <v>9</v>
      </c>
      <c r="BD39" s="47">
        <v>7</v>
      </c>
      <c r="BE39" s="47">
        <v>10</v>
      </c>
      <c r="BF39" s="47">
        <v>10</v>
      </c>
      <c r="BG39" s="55">
        <f t="shared" si="64"/>
        <v>7.5</v>
      </c>
      <c r="BH39" s="54">
        <f t="shared" si="65"/>
        <v>1.8333333333333335</v>
      </c>
      <c r="BI39" s="41">
        <f t="shared" si="66"/>
        <v>1</v>
      </c>
      <c r="BJ39" s="47">
        <v>1</v>
      </c>
      <c r="BK39" s="47">
        <v>1</v>
      </c>
      <c r="BL39" s="47">
        <v>1</v>
      </c>
      <c r="BM39" s="41">
        <f t="shared" si="67"/>
        <v>3.3333333333333335</v>
      </c>
      <c r="BN39" s="47">
        <v>2</v>
      </c>
      <c r="BO39" s="47">
        <v>5</v>
      </c>
      <c r="BP39" s="47">
        <v>3</v>
      </c>
      <c r="BQ39" s="41">
        <f t="shared" si="68"/>
        <v>1</v>
      </c>
      <c r="BR39" s="47">
        <v>1</v>
      </c>
      <c r="BS39" s="47">
        <v>1</v>
      </c>
      <c r="BT39" s="47">
        <v>1</v>
      </c>
      <c r="BU39" s="47">
        <v>1</v>
      </c>
      <c r="BV39" s="47" t="s">
        <v>100</v>
      </c>
      <c r="BW39" s="41">
        <f t="shared" si="69"/>
        <v>2</v>
      </c>
      <c r="BX39" s="47">
        <v>2</v>
      </c>
      <c r="BY39" s="47">
        <v>1</v>
      </c>
      <c r="BZ39" s="47">
        <v>3</v>
      </c>
      <c r="CA39" s="47" t="s">
        <v>78</v>
      </c>
      <c r="CB39" s="46" t="s">
        <v>78</v>
      </c>
      <c r="CC39" s="52">
        <v>2.6833333333333336</v>
      </c>
      <c r="CD39" s="52">
        <f t="shared" si="70"/>
        <v>2.1333333333333333</v>
      </c>
      <c r="CE39" s="44">
        <f t="shared" si="71"/>
        <v>-0.55000000000000027</v>
      </c>
      <c r="CF39" s="53" t="str">
        <f t="shared" si="72"/>
        <v>è</v>
      </c>
      <c r="CG39" s="52">
        <v>2.6785714285714284</v>
      </c>
      <c r="CH39" s="52">
        <f t="shared" si="73"/>
        <v>1.5</v>
      </c>
      <c r="CI39" s="43">
        <f t="shared" si="74"/>
        <v>-1.1785714285714284</v>
      </c>
      <c r="CJ39" s="51" t="str">
        <f t="shared" si="75"/>
        <v>ä</v>
      </c>
      <c r="CK39" s="47" t="s">
        <v>78</v>
      </c>
      <c r="CL39" s="46" t="s">
        <v>78</v>
      </c>
      <c r="CM39" s="50">
        <v>1</v>
      </c>
      <c r="CN39" s="50">
        <v>1</v>
      </c>
      <c r="CO39" s="50">
        <v>1</v>
      </c>
      <c r="CP39" s="50">
        <v>1</v>
      </c>
      <c r="CQ39" s="50">
        <v>1</v>
      </c>
      <c r="CR39" s="50">
        <v>1</v>
      </c>
      <c r="CS39" s="49">
        <f t="shared" si="76"/>
        <v>4.5</v>
      </c>
      <c r="CT39" s="48">
        <f t="shared" si="77"/>
        <v>6</v>
      </c>
      <c r="CU39" s="44" t="str">
        <f t="shared" si="78"/>
        <v>Aut.</v>
      </c>
      <c r="CV39" s="47" t="s">
        <v>78</v>
      </c>
      <c r="CW39" s="46" t="s">
        <v>78</v>
      </c>
      <c r="CX39" s="45">
        <f t="shared" si="79"/>
        <v>1.82</v>
      </c>
      <c r="CY39" s="40">
        <f t="shared" si="80"/>
        <v>5</v>
      </c>
      <c r="CZ39" s="39" t="str">
        <f t="shared" si="81"/>
        <v>Failed</v>
      </c>
      <c r="DA39" s="44">
        <f t="shared" si="82"/>
        <v>2.13</v>
      </c>
      <c r="DB39" s="40">
        <f t="shared" si="83"/>
        <v>5</v>
      </c>
      <c r="DC39" s="39" t="str">
        <f t="shared" si="84"/>
        <v>Hard-line autocracies</v>
      </c>
      <c r="DD39" s="43">
        <f t="shared" si="85"/>
        <v>1.5</v>
      </c>
      <c r="DE39" s="40">
        <f t="shared" si="86"/>
        <v>5</v>
      </c>
      <c r="DF39" s="39" t="str">
        <f t="shared" si="87"/>
        <v>Rudimentary</v>
      </c>
      <c r="DG39" s="42">
        <f t="shared" si="88"/>
        <v>1.78</v>
      </c>
      <c r="DH39" s="40">
        <f t="shared" si="89"/>
        <v>5</v>
      </c>
      <c r="DI39" s="39" t="str">
        <f t="shared" si="90"/>
        <v>Failed</v>
      </c>
      <c r="DJ39" s="41">
        <f t="shared" si="91"/>
        <v>8.8000000000000007</v>
      </c>
      <c r="DK39" s="40">
        <f t="shared" si="92"/>
        <v>1</v>
      </c>
      <c r="DL39" s="39" t="str">
        <f t="shared" si="93"/>
        <v>Massive</v>
      </c>
    </row>
    <row r="40" spans="1:116">
      <c r="A40" s="61" t="s">
        <v>138</v>
      </c>
      <c r="B40" s="60">
        <v>1</v>
      </c>
      <c r="C40" s="59">
        <f>IF(D40="-","?",RANK(D40,D2:D130,0))</f>
        <v>5</v>
      </c>
      <c r="D40" s="45">
        <f t="shared" si="47"/>
        <v>9.2799999999999994</v>
      </c>
      <c r="E40" s="44">
        <f t="shared" si="48"/>
        <v>9.5500000000000007</v>
      </c>
      <c r="F40" s="58">
        <f t="shared" si="49"/>
        <v>9.5</v>
      </c>
      <c r="G40" s="47">
        <v>10</v>
      </c>
      <c r="H40" s="47">
        <v>8</v>
      </c>
      <c r="I40" s="47">
        <v>10</v>
      </c>
      <c r="J40" s="47">
        <v>10</v>
      </c>
      <c r="K40" s="58">
        <f t="shared" si="50"/>
        <v>9.75</v>
      </c>
      <c r="L40" s="47">
        <v>9</v>
      </c>
      <c r="M40" s="47">
        <v>10</v>
      </c>
      <c r="N40" s="47">
        <v>10</v>
      </c>
      <c r="O40" s="47">
        <v>10</v>
      </c>
      <c r="P40" s="58">
        <f t="shared" si="51"/>
        <v>9.75</v>
      </c>
      <c r="Q40" s="47">
        <v>10</v>
      </c>
      <c r="R40" s="47">
        <v>10</v>
      </c>
      <c r="S40" s="47">
        <v>9</v>
      </c>
      <c r="T40" s="47">
        <v>10</v>
      </c>
      <c r="U40" s="58">
        <f t="shared" si="52"/>
        <v>10</v>
      </c>
      <c r="V40" s="47">
        <v>10</v>
      </c>
      <c r="W40" s="47">
        <v>10</v>
      </c>
      <c r="X40" s="58">
        <f t="shared" si="53"/>
        <v>8.75</v>
      </c>
      <c r="Y40" s="47">
        <v>9</v>
      </c>
      <c r="Z40" s="47">
        <v>8</v>
      </c>
      <c r="AA40" s="47">
        <v>9</v>
      </c>
      <c r="AB40" s="47">
        <v>9</v>
      </c>
      <c r="AC40" s="43">
        <f t="shared" si="54"/>
        <v>9</v>
      </c>
      <c r="AD40" s="57">
        <f t="shared" si="55"/>
        <v>8</v>
      </c>
      <c r="AE40" s="47">
        <v>8</v>
      </c>
      <c r="AF40" s="57">
        <f t="shared" si="56"/>
        <v>10</v>
      </c>
      <c r="AG40" s="47">
        <v>10</v>
      </c>
      <c r="AH40" s="47">
        <v>10</v>
      </c>
      <c r="AI40" s="47">
        <v>10</v>
      </c>
      <c r="AJ40" s="47">
        <v>10</v>
      </c>
      <c r="AK40" s="57">
        <f t="shared" si="57"/>
        <v>9.5</v>
      </c>
      <c r="AL40" s="47">
        <v>9</v>
      </c>
      <c r="AM40" s="47">
        <v>10</v>
      </c>
      <c r="AN40" s="57">
        <f t="shared" si="58"/>
        <v>10</v>
      </c>
      <c r="AO40" s="47">
        <v>10</v>
      </c>
      <c r="AP40" s="47">
        <v>10</v>
      </c>
      <c r="AQ40" s="57">
        <f t="shared" si="59"/>
        <v>9</v>
      </c>
      <c r="AR40" s="47">
        <v>9</v>
      </c>
      <c r="AS40" s="47">
        <v>9</v>
      </c>
      <c r="AT40" s="57">
        <f t="shared" si="60"/>
        <v>8</v>
      </c>
      <c r="AU40" s="47">
        <v>8</v>
      </c>
      <c r="AV40" s="57">
        <f t="shared" si="61"/>
        <v>8.5</v>
      </c>
      <c r="AW40" s="47">
        <v>8</v>
      </c>
      <c r="AX40" s="47">
        <v>9</v>
      </c>
      <c r="AY40" s="56">
        <f>IF(AZ40="-","?",RANK(AZ40,AZ2:AZ130,0))</f>
        <v>3</v>
      </c>
      <c r="AZ40" s="42">
        <f t="shared" si="62"/>
        <v>7.41</v>
      </c>
      <c r="BA40" s="41">
        <f t="shared" si="63"/>
        <v>1.8958333333333333</v>
      </c>
      <c r="BB40" s="47">
        <v>2</v>
      </c>
      <c r="BC40" s="47">
        <v>3</v>
      </c>
      <c r="BD40" s="47">
        <v>3</v>
      </c>
      <c r="BE40" s="47">
        <v>1</v>
      </c>
      <c r="BF40" s="47">
        <v>1</v>
      </c>
      <c r="BG40" s="55">
        <f t="shared" si="64"/>
        <v>1.375</v>
      </c>
      <c r="BH40" s="54">
        <f t="shared" si="65"/>
        <v>9.0333333333333332</v>
      </c>
      <c r="BI40" s="41">
        <f t="shared" si="66"/>
        <v>9</v>
      </c>
      <c r="BJ40" s="47">
        <v>10</v>
      </c>
      <c r="BK40" s="47">
        <v>9</v>
      </c>
      <c r="BL40" s="47">
        <v>8</v>
      </c>
      <c r="BM40" s="41">
        <f t="shared" si="67"/>
        <v>8.6666666666666661</v>
      </c>
      <c r="BN40" s="47">
        <v>9</v>
      </c>
      <c r="BO40" s="47">
        <v>8</v>
      </c>
      <c r="BP40" s="47">
        <v>9</v>
      </c>
      <c r="BQ40" s="41">
        <f t="shared" si="68"/>
        <v>8.8000000000000007</v>
      </c>
      <c r="BR40" s="47">
        <v>10</v>
      </c>
      <c r="BS40" s="47">
        <v>10</v>
      </c>
      <c r="BT40" s="47">
        <v>7</v>
      </c>
      <c r="BU40" s="47">
        <v>9</v>
      </c>
      <c r="BV40" s="47">
        <v>8</v>
      </c>
      <c r="BW40" s="41">
        <f t="shared" si="69"/>
        <v>9.6666666666666661</v>
      </c>
      <c r="BX40" s="47">
        <v>10</v>
      </c>
      <c r="BY40" s="47">
        <v>10</v>
      </c>
      <c r="BZ40" s="47">
        <v>9</v>
      </c>
      <c r="CA40" s="47" t="s">
        <v>78</v>
      </c>
      <c r="CB40" s="46" t="s">
        <v>78</v>
      </c>
      <c r="CC40" s="52">
        <v>9.6</v>
      </c>
      <c r="CD40" s="52">
        <f t="shared" si="70"/>
        <v>9.5500000000000007</v>
      </c>
      <c r="CE40" s="44">
        <f t="shared" si="71"/>
        <v>-4.9999999999998934E-2</v>
      </c>
      <c r="CF40" s="53" t="str">
        <f t="shared" si="72"/>
        <v>â</v>
      </c>
      <c r="CG40" s="52">
        <v>9.0714285714285712</v>
      </c>
      <c r="CH40" s="52">
        <f t="shared" si="73"/>
        <v>9</v>
      </c>
      <c r="CI40" s="43">
        <f t="shared" si="74"/>
        <v>-7.1428571428571175E-2</v>
      </c>
      <c r="CJ40" s="51" t="str">
        <f t="shared" si="75"/>
        <v>â</v>
      </c>
      <c r="CK40" s="47" t="s">
        <v>78</v>
      </c>
      <c r="CL40" s="46" t="s">
        <v>78</v>
      </c>
      <c r="CM40" s="47">
        <v>9</v>
      </c>
      <c r="CN40" s="47">
        <v>10</v>
      </c>
      <c r="CO40" s="47">
        <v>10</v>
      </c>
      <c r="CP40" s="47">
        <v>10</v>
      </c>
      <c r="CQ40" s="47">
        <v>10</v>
      </c>
      <c r="CR40" s="47">
        <v>10</v>
      </c>
      <c r="CS40" s="49">
        <f t="shared" si="76"/>
        <v>10</v>
      </c>
      <c r="CT40" s="48">
        <f t="shared" si="77"/>
        <v>0</v>
      </c>
      <c r="CU40" s="44" t="str">
        <f t="shared" si="78"/>
        <v>Dem.</v>
      </c>
      <c r="CV40" s="47" t="s">
        <v>78</v>
      </c>
      <c r="CW40" s="46" t="s">
        <v>78</v>
      </c>
      <c r="CX40" s="45">
        <f t="shared" si="79"/>
        <v>9.2799999999999994</v>
      </c>
      <c r="CY40" s="40">
        <f t="shared" si="80"/>
        <v>1</v>
      </c>
      <c r="CZ40" s="39" t="str">
        <f t="shared" si="81"/>
        <v>Highly advanced</v>
      </c>
      <c r="DA40" s="44">
        <f t="shared" si="82"/>
        <v>9.5500000000000007</v>
      </c>
      <c r="DB40" s="40">
        <f t="shared" si="83"/>
        <v>1</v>
      </c>
      <c r="DC40" s="39" t="str">
        <f t="shared" si="84"/>
        <v>Democracies in consolidation</v>
      </c>
      <c r="DD40" s="43">
        <f t="shared" si="85"/>
        <v>9</v>
      </c>
      <c r="DE40" s="40">
        <f t="shared" si="86"/>
        <v>1</v>
      </c>
      <c r="DF40" s="39" t="str">
        <f t="shared" si="87"/>
        <v>Developed</v>
      </c>
      <c r="DG40" s="42">
        <f t="shared" si="88"/>
        <v>7.41</v>
      </c>
      <c r="DH40" s="40">
        <f t="shared" si="89"/>
        <v>1</v>
      </c>
      <c r="DI40" s="39" t="str">
        <f t="shared" si="90"/>
        <v>Very good</v>
      </c>
      <c r="DJ40" s="41">
        <f t="shared" si="91"/>
        <v>1.9</v>
      </c>
      <c r="DK40" s="40">
        <f t="shared" si="92"/>
        <v>5</v>
      </c>
      <c r="DL40" s="39" t="str">
        <f t="shared" si="93"/>
        <v>Negligible</v>
      </c>
    </row>
    <row r="41" spans="1:116">
      <c r="A41" s="61" t="s">
        <v>139</v>
      </c>
      <c r="B41" s="60">
        <v>5</v>
      </c>
      <c r="C41" s="59">
        <f>IF(D41="-","?",RANK(D41,D2:D130,0))</f>
        <v>109</v>
      </c>
      <c r="D41" s="45">
        <f t="shared" si="47"/>
        <v>3.82</v>
      </c>
      <c r="E41" s="44">
        <f t="shared" si="48"/>
        <v>3.6833333333333336</v>
      </c>
      <c r="F41" s="58">
        <f t="shared" si="49"/>
        <v>7.25</v>
      </c>
      <c r="G41" s="47">
        <v>7</v>
      </c>
      <c r="H41" s="47">
        <v>7</v>
      </c>
      <c r="I41" s="47">
        <v>8</v>
      </c>
      <c r="J41" s="47">
        <v>7</v>
      </c>
      <c r="K41" s="58">
        <f t="shared" si="50"/>
        <v>2.75</v>
      </c>
      <c r="L41" s="47">
        <v>3</v>
      </c>
      <c r="M41" s="47">
        <v>2</v>
      </c>
      <c r="N41" s="47">
        <v>3</v>
      </c>
      <c r="O41" s="47">
        <v>3</v>
      </c>
      <c r="P41" s="58">
        <f t="shared" si="51"/>
        <v>2.75</v>
      </c>
      <c r="Q41" s="47">
        <v>3</v>
      </c>
      <c r="R41" s="47">
        <v>3</v>
      </c>
      <c r="S41" s="47">
        <v>3</v>
      </c>
      <c r="T41" s="47">
        <v>2</v>
      </c>
      <c r="U41" s="58">
        <f t="shared" si="52"/>
        <v>2</v>
      </c>
      <c r="V41" s="47">
        <v>2</v>
      </c>
      <c r="W41" s="47">
        <v>2</v>
      </c>
      <c r="X41" s="58">
        <f t="shared" si="53"/>
        <v>3.6666666666666665</v>
      </c>
      <c r="Y41" s="47">
        <v>3</v>
      </c>
      <c r="Z41" s="47">
        <v>3</v>
      </c>
      <c r="AA41" s="47" t="s">
        <v>100</v>
      </c>
      <c r="AB41" s="47">
        <v>5</v>
      </c>
      <c r="AC41" s="43">
        <f t="shared" si="54"/>
        <v>3.9642857142857144</v>
      </c>
      <c r="AD41" s="57">
        <f t="shared" si="55"/>
        <v>1</v>
      </c>
      <c r="AE41" s="47">
        <v>1</v>
      </c>
      <c r="AF41" s="57">
        <f t="shared" si="56"/>
        <v>4.25</v>
      </c>
      <c r="AG41" s="47">
        <v>4</v>
      </c>
      <c r="AH41" s="47">
        <v>4</v>
      </c>
      <c r="AI41" s="47">
        <v>4</v>
      </c>
      <c r="AJ41" s="47">
        <v>5</v>
      </c>
      <c r="AK41" s="57">
        <f t="shared" si="57"/>
        <v>5.5</v>
      </c>
      <c r="AL41" s="47">
        <v>6</v>
      </c>
      <c r="AM41" s="47">
        <v>5</v>
      </c>
      <c r="AN41" s="57">
        <f t="shared" si="58"/>
        <v>4</v>
      </c>
      <c r="AO41" s="47">
        <v>4</v>
      </c>
      <c r="AP41" s="47">
        <v>4</v>
      </c>
      <c r="AQ41" s="57">
        <f t="shared" si="59"/>
        <v>3</v>
      </c>
      <c r="AR41" s="47">
        <v>3</v>
      </c>
      <c r="AS41" s="47">
        <v>3</v>
      </c>
      <c r="AT41" s="57">
        <f t="shared" si="60"/>
        <v>6</v>
      </c>
      <c r="AU41" s="47">
        <v>6</v>
      </c>
      <c r="AV41" s="57">
        <f t="shared" si="61"/>
        <v>4</v>
      </c>
      <c r="AW41" s="47">
        <v>3</v>
      </c>
      <c r="AX41" s="47">
        <v>5</v>
      </c>
      <c r="AY41" s="56">
        <f>IF(AZ41="-","?",RANK(AZ41,AZ2:AZ130,0))</f>
        <v>107</v>
      </c>
      <c r="AZ41" s="42">
        <f t="shared" si="62"/>
        <v>3.47</v>
      </c>
      <c r="BA41" s="41">
        <f t="shared" si="63"/>
        <v>8.3333333333333339</v>
      </c>
      <c r="BB41" s="47">
        <v>8</v>
      </c>
      <c r="BC41" s="47">
        <v>8</v>
      </c>
      <c r="BD41" s="47">
        <v>8</v>
      </c>
      <c r="BE41" s="47">
        <v>10</v>
      </c>
      <c r="BF41" s="47">
        <v>10</v>
      </c>
      <c r="BG41" s="55">
        <f t="shared" si="64"/>
        <v>6</v>
      </c>
      <c r="BH41" s="54">
        <f t="shared" si="65"/>
        <v>3.6</v>
      </c>
      <c r="BI41" s="41">
        <f t="shared" si="66"/>
        <v>3.6666666666666665</v>
      </c>
      <c r="BJ41" s="47">
        <v>4</v>
      </c>
      <c r="BK41" s="47">
        <v>4</v>
      </c>
      <c r="BL41" s="47">
        <v>3</v>
      </c>
      <c r="BM41" s="41">
        <f t="shared" si="67"/>
        <v>3.3333333333333335</v>
      </c>
      <c r="BN41" s="47">
        <v>4</v>
      </c>
      <c r="BO41" s="47">
        <v>3</v>
      </c>
      <c r="BP41" s="47">
        <v>3</v>
      </c>
      <c r="BQ41" s="41">
        <f t="shared" si="68"/>
        <v>2.4</v>
      </c>
      <c r="BR41" s="47">
        <v>3</v>
      </c>
      <c r="BS41" s="47">
        <v>2</v>
      </c>
      <c r="BT41" s="47">
        <v>3</v>
      </c>
      <c r="BU41" s="47">
        <v>2</v>
      </c>
      <c r="BV41" s="47">
        <v>2</v>
      </c>
      <c r="BW41" s="41">
        <f t="shared" si="69"/>
        <v>5</v>
      </c>
      <c r="BX41" s="47">
        <v>6</v>
      </c>
      <c r="BY41" s="47">
        <v>5</v>
      </c>
      <c r="BZ41" s="47">
        <v>4</v>
      </c>
      <c r="CA41" s="47" t="s">
        <v>78</v>
      </c>
      <c r="CB41" s="46" t="s">
        <v>78</v>
      </c>
      <c r="CC41" s="52">
        <v>3.5333333333333332</v>
      </c>
      <c r="CD41" s="52">
        <f t="shared" si="70"/>
        <v>3.6833333333333336</v>
      </c>
      <c r="CE41" s="44">
        <f t="shared" si="71"/>
        <v>0.15000000000000036</v>
      </c>
      <c r="CF41" s="53" t="str">
        <f t="shared" si="72"/>
        <v>â</v>
      </c>
      <c r="CG41" s="52">
        <v>4.1071428571428577</v>
      </c>
      <c r="CH41" s="52">
        <f t="shared" si="73"/>
        <v>3.9642857142857144</v>
      </c>
      <c r="CI41" s="43">
        <f t="shared" si="74"/>
        <v>-0.14285714285714324</v>
      </c>
      <c r="CJ41" s="51" t="str">
        <f t="shared" si="75"/>
        <v>â</v>
      </c>
      <c r="CK41" s="47" t="s">
        <v>78</v>
      </c>
      <c r="CL41" s="46" t="s">
        <v>78</v>
      </c>
      <c r="CM41" s="50">
        <v>3</v>
      </c>
      <c r="CN41" s="50">
        <v>2</v>
      </c>
      <c r="CO41" s="47">
        <v>3</v>
      </c>
      <c r="CP41" s="47">
        <v>3</v>
      </c>
      <c r="CQ41" s="47">
        <v>3</v>
      </c>
      <c r="CR41" s="50">
        <v>2</v>
      </c>
      <c r="CS41" s="49">
        <f t="shared" si="76"/>
        <v>7</v>
      </c>
      <c r="CT41" s="48">
        <f t="shared" si="77"/>
        <v>3</v>
      </c>
      <c r="CU41" s="44" t="str">
        <f t="shared" si="78"/>
        <v>Aut.</v>
      </c>
      <c r="CV41" s="47" t="s">
        <v>78</v>
      </c>
      <c r="CW41" s="46" t="s">
        <v>78</v>
      </c>
      <c r="CX41" s="45">
        <f t="shared" si="79"/>
        <v>3.82</v>
      </c>
      <c r="CY41" s="40">
        <f t="shared" si="80"/>
        <v>5</v>
      </c>
      <c r="CZ41" s="39" t="str">
        <f t="shared" si="81"/>
        <v>Failed</v>
      </c>
      <c r="DA41" s="44">
        <f t="shared" si="82"/>
        <v>3.68</v>
      </c>
      <c r="DB41" s="40">
        <f t="shared" si="83"/>
        <v>5</v>
      </c>
      <c r="DC41" s="39" t="str">
        <f t="shared" si="84"/>
        <v>Hard-line autocracies</v>
      </c>
      <c r="DD41" s="43">
        <f t="shared" si="85"/>
        <v>3.96</v>
      </c>
      <c r="DE41" s="40">
        <f t="shared" si="86"/>
        <v>4</v>
      </c>
      <c r="DF41" s="39" t="str">
        <f t="shared" si="87"/>
        <v>Poorly functioning</v>
      </c>
      <c r="DG41" s="42">
        <f t="shared" si="88"/>
        <v>3.47</v>
      </c>
      <c r="DH41" s="40">
        <f t="shared" si="89"/>
        <v>4</v>
      </c>
      <c r="DI41" s="39" t="str">
        <f t="shared" si="90"/>
        <v>Weak</v>
      </c>
      <c r="DJ41" s="41">
        <f t="shared" si="91"/>
        <v>8.3000000000000007</v>
      </c>
      <c r="DK41" s="40">
        <f t="shared" si="92"/>
        <v>2</v>
      </c>
      <c r="DL41" s="39" t="str">
        <f t="shared" si="93"/>
        <v>Substantial</v>
      </c>
    </row>
    <row r="42" spans="1:116">
      <c r="A42" s="61" t="s">
        <v>140</v>
      </c>
      <c r="B42" s="60">
        <v>6</v>
      </c>
      <c r="C42" s="59">
        <f>IF(D42="-","?",RANK(D42,D2:D130,0))</f>
        <v>58</v>
      </c>
      <c r="D42" s="45">
        <f t="shared" si="47"/>
        <v>5.88</v>
      </c>
      <c r="E42" s="44">
        <f t="shared" si="48"/>
        <v>6.15</v>
      </c>
      <c r="F42" s="58">
        <f t="shared" si="49"/>
        <v>6.25</v>
      </c>
      <c r="G42" s="47">
        <v>5</v>
      </c>
      <c r="H42" s="47">
        <v>6</v>
      </c>
      <c r="I42" s="47">
        <v>8</v>
      </c>
      <c r="J42" s="47">
        <v>6</v>
      </c>
      <c r="K42" s="58">
        <f t="shared" si="50"/>
        <v>7.5</v>
      </c>
      <c r="L42" s="47">
        <v>8</v>
      </c>
      <c r="M42" s="47">
        <v>9</v>
      </c>
      <c r="N42" s="47">
        <v>7</v>
      </c>
      <c r="O42" s="47">
        <v>6</v>
      </c>
      <c r="P42" s="58">
        <f t="shared" si="51"/>
        <v>6</v>
      </c>
      <c r="Q42" s="47">
        <v>6</v>
      </c>
      <c r="R42" s="47">
        <v>6</v>
      </c>
      <c r="S42" s="47">
        <v>6</v>
      </c>
      <c r="T42" s="47">
        <v>6</v>
      </c>
      <c r="U42" s="58">
        <f t="shared" si="52"/>
        <v>6.5</v>
      </c>
      <c r="V42" s="47">
        <v>6</v>
      </c>
      <c r="W42" s="47">
        <v>7</v>
      </c>
      <c r="X42" s="58">
        <f t="shared" si="53"/>
        <v>4.5</v>
      </c>
      <c r="Y42" s="47">
        <v>4</v>
      </c>
      <c r="Z42" s="47">
        <v>4</v>
      </c>
      <c r="AA42" s="47">
        <v>6</v>
      </c>
      <c r="AB42" s="47">
        <v>4</v>
      </c>
      <c r="AC42" s="43">
        <f t="shared" si="54"/>
        <v>5.6071428571428568</v>
      </c>
      <c r="AD42" s="57">
        <f t="shared" si="55"/>
        <v>4</v>
      </c>
      <c r="AE42" s="47">
        <v>4</v>
      </c>
      <c r="AF42" s="57">
        <f t="shared" si="56"/>
        <v>7.25</v>
      </c>
      <c r="AG42" s="47">
        <v>6</v>
      </c>
      <c r="AH42" s="47">
        <v>7</v>
      </c>
      <c r="AI42" s="47">
        <v>9</v>
      </c>
      <c r="AJ42" s="47">
        <v>7</v>
      </c>
      <c r="AK42" s="57">
        <f t="shared" si="57"/>
        <v>6.5</v>
      </c>
      <c r="AL42" s="47">
        <v>6</v>
      </c>
      <c r="AM42" s="47">
        <v>7</v>
      </c>
      <c r="AN42" s="57">
        <f t="shared" si="58"/>
        <v>7</v>
      </c>
      <c r="AO42" s="47">
        <v>6</v>
      </c>
      <c r="AP42" s="47">
        <v>8</v>
      </c>
      <c r="AQ42" s="57">
        <f t="shared" si="59"/>
        <v>4</v>
      </c>
      <c r="AR42" s="47">
        <v>4</v>
      </c>
      <c r="AS42" s="47">
        <v>4</v>
      </c>
      <c r="AT42" s="57">
        <f t="shared" si="60"/>
        <v>5</v>
      </c>
      <c r="AU42" s="47">
        <v>5</v>
      </c>
      <c r="AV42" s="57">
        <f t="shared" si="61"/>
        <v>5.5</v>
      </c>
      <c r="AW42" s="47">
        <v>6</v>
      </c>
      <c r="AX42" s="47">
        <v>5</v>
      </c>
      <c r="AY42" s="56">
        <f>IF(AZ42="-","?",RANK(AZ42,AZ2:AZ130,0))</f>
        <v>53</v>
      </c>
      <c r="AZ42" s="42">
        <f t="shared" si="62"/>
        <v>5.38</v>
      </c>
      <c r="BA42" s="41">
        <f t="shared" si="63"/>
        <v>5.479166666666667</v>
      </c>
      <c r="BB42" s="47">
        <v>7</v>
      </c>
      <c r="BC42" s="47">
        <v>7</v>
      </c>
      <c r="BD42" s="47">
        <v>6</v>
      </c>
      <c r="BE42" s="47">
        <v>7</v>
      </c>
      <c r="BF42" s="47">
        <v>1</v>
      </c>
      <c r="BG42" s="55">
        <f t="shared" si="64"/>
        <v>4.875</v>
      </c>
      <c r="BH42" s="54">
        <f t="shared" si="65"/>
        <v>5.9833333333333334</v>
      </c>
      <c r="BI42" s="41">
        <f t="shared" si="66"/>
        <v>5.666666666666667</v>
      </c>
      <c r="BJ42" s="47">
        <v>5</v>
      </c>
      <c r="BK42" s="47">
        <v>6</v>
      </c>
      <c r="BL42" s="47">
        <v>6</v>
      </c>
      <c r="BM42" s="41">
        <f t="shared" si="67"/>
        <v>6</v>
      </c>
      <c r="BN42" s="47">
        <v>5</v>
      </c>
      <c r="BO42" s="47">
        <v>7</v>
      </c>
      <c r="BP42" s="47">
        <v>6</v>
      </c>
      <c r="BQ42" s="41">
        <f t="shared" si="68"/>
        <v>5.6</v>
      </c>
      <c r="BR42" s="47">
        <v>7</v>
      </c>
      <c r="BS42" s="47">
        <v>7</v>
      </c>
      <c r="BT42" s="47">
        <v>5</v>
      </c>
      <c r="BU42" s="47">
        <v>5</v>
      </c>
      <c r="BV42" s="47">
        <v>4</v>
      </c>
      <c r="BW42" s="41">
        <f t="shared" si="69"/>
        <v>6.666666666666667</v>
      </c>
      <c r="BX42" s="47">
        <v>7</v>
      </c>
      <c r="BY42" s="47">
        <v>7</v>
      </c>
      <c r="BZ42" s="47">
        <v>6</v>
      </c>
      <c r="CA42" s="47" t="s">
        <v>78</v>
      </c>
      <c r="CB42" s="46" t="s">
        <v>78</v>
      </c>
      <c r="CC42" s="52">
        <v>6.0500000000000007</v>
      </c>
      <c r="CD42" s="52">
        <f t="shared" si="70"/>
        <v>6.15</v>
      </c>
      <c r="CE42" s="44">
        <f t="shared" si="71"/>
        <v>9.9999999999999645E-2</v>
      </c>
      <c r="CF42" s="53" t="str">
        <f t="shared" si="72"/>
        <v>â</v>
      </c>
      <c r="CG42" s="52">
        <v>5.9999999999999991</v>
      </c>
      <c r="CH42" s="52">
        <f t="shared" si="73"/>
        <v>5.6071428571428568</v>
      </c>
      <c r="CI42" s="43">
        <f t="shared" si="74"/>
        <v>-0.39285714285714235</v>
      </c>
      <c r="CJ42" s="51" t="str">
        <f t="shared" si="75"/>
        <v>â</v>
      </c>
      <c r="CK42" s="47" t="s">
        <v>78</v>
      </c>
      <c r="CL42" s="46" t="s">
        <v>78</v>
      </c>
      <c r="CM42" s="47">
        <v>8</v>
      </c>
      <c r="CN42" s="47">
        <v>9</v>
      </c>
      <c r="CO42" s="47">
        <v>7</v>
      </c>
      <c r="CP42" s="47">
        <v>6</v>
      </c>
      <c r="CQ42" s="47">
        <v>6</v>
      </c>
      <c r="CR42" s="47">
        <v>6</v>
      </c>
      <c r="CS42" s="49">
        <f t="shared" si="76"/>
        <v>5.5</v>
      </c>
      <c r="CT42" s="48">
        <f t="shared" si="77"/>
        <v>0</v>
      </c>
      <c r="CU42" s="44" t="str">
        <f t="shared" si="78"/>
        <v>Dem.</v>
      </c>
      <c r="CV42" s="47" t="s">
        <v>78</v>
      </c>
      <c r="CW42" s="46" t="s">
        <v>78</v>
      </c>
      <c r="CX42" s="45">
        <f t="shared" si="79"/>
        <v>5.88</v>
      </c>
      <c r="CY42" s="40">
        <f t="shared" si="80"/>
        <v>3</v>
      </c>
      <c r="CZ42" s="39" t="str">
        <f t="shared" si="81"/>
        <v>Limited</v>
      </c>
      <c r="DA42" s="44">
        <f t="shared" si="82"/>
        <v>6.15</v>
      </c>
      <c r="DB42" s="40">
        <f t="shared" si="83"/>
        <v>2</v>
      </c>
      <c r="DC42" s="39" t="str">
        <f t="shared" si="84"/>
        <v>Defective democracies</v>
      </c>
      <c r="DD42" s="43">
        <f t="shared" si="85"/>
        <v>5.61</v>
      </c>
      <c r="DE42" s="40">
        <f t="shared" si="86"/>
        <v>3</v>
      </c>
      <c r="DF42" s="39" t="str">
        <f t="shared" si="87"/>
        <v>Functional flaws</v>
      </c>
      <c r="DG42" s="42">
        <f t="shared" si="88"/>
        <v>5.38</v>
      </c>
      <c r="DH42" s="40">
        <f t="shared" si="89"/>
        <v>3</v>
      </c>
      <c r="DI42" s="39" t="str">
        <f t="shared" si="90"/>
        <v>Moderate</v>
      </c>
      <c r="DJ42" s="41">
        <f t="shared" si="91"/>
        <v>5.5</v>
      </c>
      <c r="DK42" s="40">
        <f t="shared" si="92"/>
        <v>3</v>
      </c>
      <c r="DL42" s="39" t="str">
        <f t="shared" si="93"/>
        <v>Moderate</v>
      </c>
    </row>
    <row r="43" spans="1:116">
      <c r="A43" s="61" t="s">
        <v>141</v>
      </c>
      <c r="B43" s="60">
        <v>3</v>
      </c>
      <c r="C43" s="59">
        <f>IF(D43="-","?",RANK(D43,D2:D130,0))</f>
        <v>22</v>
      </c>
      <c r="D43" s="45">
        <f t="shared" si="47"/>
        <v>7.39</v>
      </c>
      <c r="E43" s="44">
        <f t="shared" si="48"/>
        <v>8.25</v>
      </c>
      <c r="F43" s="58">
        <f t="shared" si="49"/>
        <v>8</v>
      </c>
      <c r="G43" s="47">
        <v>8</v>
      </c>
      <c r="H43" s="47">
        <v>9</v>
      </c>
      <c r="I43" s="47">
        <v>8</v>
      </c>
      <c r="J43" s="47">
        <v>7</v>
      </c>
      <c r="K43" s="58">
        <f t="shared" si="50"/>
        <v>8.75</v>
      </c>
      <c r="L43" s="47">
        <v>8</v>
      </c>
      <c r="M43" s="47">
        <v>9</v>
      </c>
      <c r="N43" s="47">
        <v>9</v>
      </c>
      <c r="O43" s="47">
        <v>9</v>
      </c>
      <c r="P43" s="58">
        <f t="shared" si="51"/>
        <v>7.5</v>
      </c>
      <c r="Q43" s="47">
        <v>8</v>
      </c>
      <c r="R43" s="47">
        <v>8</v>
      </c>
      <c r="S43" s="47">
        <v>6</v>
      </c>
      <c r="T43" s="47">
        <v>8</v>
      </c>
      <c r="U43" s="58">
        <f t="shared" si="52"/>
        <v>9</v>
      </c>
      <c r="V43" s="47">
        <v>9</v>
      </c>
      <c r="W43" s="47">
        <v>9</v>
      </c>
      <c r="X43" s="58">
        <f t="shared" si="53"/>
        <v>8</v>
      </c>
      <c r="Y43" s="47">
        <v>8</v>
      </c>
      <c r="Z43" s="47">
        <v>8</v>
      </c>
      <c r="AA43" s="47">
        <v>9</v>
      </c>
      <c r="AB43" s="47">
        <v>7</v>
      </c>
      <c r="AC43" s="43">
        <f t="shared" si="54"/>
        <v>6.5357142857142856</v>
      </c>
      <c r="AD43" s="57">
        <f t="shared" si="55"/>
        <v>5</v>
      </c>
      <c r="AE43" s="47">
        <v>5</v>
      </c>
      <c r="AF43" s="57">
        <f t="shared" si="56"/>
        <v>7.25</v>
      </c>
      <c r="AG43" s="47">
        <v>7</v>
      </c>
      <c r="AH43" s="47">
        <v>6</v>
      </c>
      <c r="AI43" s="47">
        <v>8</v>
      </c>
      <c r="AJ43" s="47">
        <v>8</v>
      </c>
      <c r="AK43" s="57">
        <f t="shared" si="57"/>
        <v>6.5</v>
      </c>
      <c r="AL43" s="47">
        <v>5</v>
      </c>
      <c r="AM43" s="47">
        <v>8</v>
      </c>
      <c r="AN43" s="57">
        <f t="shared" si="58"/>
        <v>7.5</v>
      </c>
      <c r="AO43" s="47">
        <v>8</v>
      </c>
      <c r="AP43" s="47">
        <v>7</v>
      </c>
      <c r="AQ43" s="57">
        <f t="shared" si="59"/>
        <v>6</v>
      </c>
      <c r="AR43" s="47">
        <v>5</v>
      </c>
      <c r="AS43" s="47">
        <v>7</v>
      </c>
      <c r="AT43" s="57">
        <f t="shared" si="60"/>
        <v>8</v>
      </c>
      <c r="AU43" s="47">
        <v>8</v>
      </c>
      <c r="AV43" s="57">
        <f t="shared" si="61"/>
        <v>5.5</v>
      </c>
      <c r="AW43" s="47">
        <v>5</v>
      </c>
      <c r="AX43" s="47">
        <v>6</v>
      </c>
      <c r="AY43" s="56">
        <f>IF(AZ43="-","?",RANK(AZ43,AZ2:AZ130,0))</f>
        <v>13</v>
      </c>
      <c r="AZ43" s="42">
        <f t="shared" si="62"/>
        <v>6.79</v>
      </c>
      <c r="BA43" s="41">
        <f t="shared" si="63"/>
        <v>5.541666666666667</v>
      </c>
      <c r="BB43" s="47">
        <v>6</v>
      </c>
      <c r="BC43" s="47">
        <v>5</v>
      </c>
      <c r="BD43" s="47">
        <v>4</v>
      </c>
      <c r="BE43" s="47">
        <v>9</v>
      </c>
      <c r="BF43" s="47">
        <v>6</v>
      </c>
      <c r="BG43" s="55">
        <f t="shared" si="64"/>
        <v>3.25</v>
      </c>
      <c r="BH43" s="54">
        <f t="shared" si="65"/>
        <v>7.5333333333333332</v>
      </c>
      <c r="BI43" s="41">
        <f t="shared" si="66"/>
        <v>7.666666666666667</v>
      </c>
      <c r="BJ43" s="47">
        <v>7</v>
      </c>
      <c r="BK43" s="47">
        <v>8</v>
      </c>
      <c r="BL43" s="47">
        <v>8</v>
      </c>
      <c r="BM43" s="41">
        <f t="shared" si="67"/>
        <v>6</v>
      </c>
      <c r="BN43" s="47">
        <v>5</v>
      </c>
      <c r="BO43" s="47">
        <v>7</v>
      </c>
      <c r="BP43" s="47">
        <v>6</v>
      </c>
      <c r="BQ43" s="41">
        <f t="shared" si="68"/>
        <v>7.8</v>
      </c>
      <c r="BR43" s="47">
        <v>9</v>
      </c>
      <c r="BS43" s="47">
        <v>9</v>
      </c>
      <c r="BT43" s="47">
        <v>7</v>
      </c>
      <c r="BU43" s="47">
        <v>7</v>
      </c>
      <c r="BV43" s="47">
        <v>7</v>
      </c>
      <c r="BW43" s="41">
        <f t="shared" si="69"/>
        <v>8.6666666666666661</v>
      </c>
      <c r="BX43" s="47">
        <v>9</v>
      </c>
      <c r="BY43" s="47">
        <v>9</v>
      </c>
      <c r="BZ43" s="47">
        <v>8</v>
      </c>
      <c r="CA43" s="47" t="s">
        <v>78</v>
      </c>
      <c r="CB43" s="46" t="s">
        <v>78</v>
      </c>
      <c r="CC43" s="52">
        <v>8.15</v>
      </c>
      <c r="CD43" s="52">
        <f t="shared" si="70"/>
        <v>8.25</v>
      </c>
      <c r="CE43" s="44">
        <f t="shared" si="71"/>
        <v>9.9999999999999645E-2</v>
      </c>
      <c r="CF43" s="53" t="str">
        <f t="shared" si="72"/>
        <v>â</v>
      </c>
      <c r="CG43" s="52">
        <v>6.4999999999999991</v>
      </c>
      <c r="CH43" s="52">
        <f t="shared" si="73"/>
        <v>6.5357142857142856</v>
      </c>
      <c r="CI43" s="43">
        <f t="shared" si="74"/>
        <v>3.5714285714286476E-2</v>
      </c>
      <c r="CJ43" s="51" t="str">
        <f t="shared" si="75"/>
        <v>â</v>
      </c>
      <c r="CK43" s="47" t="s">
        <v>78</v>
      </c>
      <c r="CL43" s="46" t="s">
        <v>78</v>
      </c>
      <c r="CM43" s="47">
        <v>8</v>
      </c>
      <c r="CN43" s="47">
        <v>9</v>
      </c>
      <c r="CO43" s="47">
        <v>9</v>
      </c>
      <c r="CP43" s="47">
        <v>9</v>
      </c>
      <c r="CQ43" s="47">
        <v>8</v>
      </c>
      <c r="CR43" s="47">
        <v>8</v>
      </c>
      <c r="CS43" s="49">
        <f t="shared" si="76"/>
        <v>7.5</v>
      </c>
      <c r="CT43" s="48">
        <f t="shared" si="77"/>
        <v>0</v>
      </c>
      <c r="CU43" s="44" t="str">
        <f t="shared" si="78"/>
        <v>Dem.</v>
      </c>
      <c r="CV43" s="47" t="s">
        <v>78</v>
      </c>
      <c r="CW43" s="46" t="s">
        <v>78</v>
      </c>
      <c r="CX43" s="45">
        <f t="shared" si="79"/>
        <v>7.39</v>
      </c>
      <c r="CY43" s="40">
        <f t="shared" si="80"/>
        <v>2</v>
      </c>
      <c r="CZ43" s="39" t="str">
        <f t="shared" si="81"/>
        <v>Advanced</v>
      </c>
      <c r="DA43" s="44">
        <f t="shared" si="82"/>
        <v>8.25</v>
      </c>
      <c r="DB43" s="40">
        <f t="shared" si="83"/>
        <v>1</v>
      </c>
      <c r="DC43" s="39" t="str">
        <f t="shared" si="84"/>
        <v>Democracies in consolidation</v>
      </c>
      <c r="DD43" s="43">
        <f t="shared" si="85"/>
        <v>6.54</v>
      </c>
      <c r="DE43" s="40">
        <f t="shared" si="86"/>
        <v>3</v>
      </c>
      <c r="DF43" s="39" t="str">
        <f t="shared" si="87"/>
        <v>Functional flaws</v>
      </c>
      <c r="DG43" s="42">
        <f t="shared" si="88"/>
        <v>6.79</v>
      </c>
      <c r="DH43" s="40">
        <f t="shared" si="89"/>
        <v>2</v>
      </c>
      <c r="DI43" s="39" t="str">
        <f t="shared" si="90"/>
        <v>Good</v>
      </c>
      <c r="DJ43" s="41">
        <f t="shared" si="91"/>
        <v>5.5</v>
      </c>
      <c r="DK43" s="40">
        <f t="shared" si="92"/>
        <v>3</v>
      </c>
      <c r="DL43" s="39" t="str">
        <f t="shared" si="93"/>
        <v>Moderate</v>
      </c>
    </row>
    <row r="44" spans="1:116">
      <c r="A44" s="61" t="s">
        <v>142</v>
      </c>
      <c r="B44" s="60">
        <v>2</v>
      </c>
      <c r="C44" s="59">
        <f>IF(D44="-","?",RANK(D44,D2:D130,0))</f>
        <v>74</v>
      </c>
      <c r="D44" s="45">
        <f t="shared" si="47"/>
        <v>5.36</v>
      </c>
      <c r="E44" s="44">
        <f t="shared" si="48"/>
        <v>5.55</v>
      </c>
      <c r="F44" s="58">
        <f t="shared" si="49"/>
        <v>6.25</v>
      </c>
      <c r="G44" s="47">
        <v>4</v>
      </c>
      <c r="H44" s="47">
        <v>6</v>
      </c>
      <c r="I44" s="47">
        <v>10</v>
      </c>
      <c r="J44" s="47">
        <v>5</v>
      </c>
      <c r="K44" s="58">
        <f t="shared" si="50"/>
        <v>6</v>
      </c>
      <c r="L44" s="47">
        <v>7</v>
      </c>
      <c r="M44" s="47">
        <v>5</v>
      </c>
      <c r="N44" s="47">
        <v>6</v>
      </c>
      <c r="O44" s="47">
        <v>6</v>
      </c>
      <c r="P44" s="58">
        <f t="shared" si="51"/>
        <v>5.25</v>
      </c>
      <c r="Q44" s="47">
        <v>6</v>
      </c>
      <c r="R44" s="47">
        <v>5</v>
      </c>
      <c r="S44" s="47">
        <v>5</v>
      </c>
      <c r="T44" s="47">
        <v>5</v>
      </c>
      <c r="U44" s="58">
        <f t="shared" si="52"/>
        <v>5.5</v>
      </c>
      <c r="V44" s="47">
        <v>5</v>
      </c>
      <c r="W44" s="47">
        <v>6</v>
      </c>
      <c r="X44" s="58">
        <f t="shared" si="53"/>
        <v>4.75</v>
      </c>
      <c r="Y44" s="47">
        <v>4</v>
      </c>
      <c r="Z44" s="47">
        <v>5</v>
      </c>
      <c r="AA44" s="47">
        <v>5</v>
      </c>
      <c r="AB44" s="47">
        <v>5</v>
      </c>
      <c r="AC44" s="43">
        <f t="shared" si="54"/>
        <v>5.1785714285714288</v>
      </c>
      <c r="AD44" s="57">
        <f t="shared" si="55"/>
        <v>3</v>
      </c>
      <c r="AE44" s="47">
        <v>3</v>
      </c>
      <c r="AF44" s="57">
        <f t="shared" si="56"/>
        <v>5.75</v>
      </c>
      <c r="AG44" s="47">
        <v>4</v>
      </c>
      <c r="AH44" s="47">
        <v>4</v>
      </c>
      <c r="AI44" s="47">
        <v>9</v>
      </c>
      <c r="AJ44" s="47">
        <v>6</v>
      </c>
      <c r="AK44" s="57">
        <f t="shared" si="57"/>
        <v>7</v>
      </c>
      <c r="AL44" s="47">
        <v>7</v>
      </c>
      <c r="AM44" s="47">
        <v>7</v>
      </c>
      <c r="AN44" s="57">
        <f t="shared" si="58"/>
        <v>5.5</v>
      </c>
      <c r="AO44" s="47">
        <v>5</v>
      </c>
      <c r="AP44" s="47">
        <v>6</v>
      </c>
      <c r="AQ44" s="57">
        <f t="shared" si="59"/>
        <v>4</v>
      </c>
      <c r="AR44" s="47">
        <v>4</v>
      </c>
      <c r="AS44" s="47">
        <v>4</v>
      </c>
      <c r="AT44" s="57">
        <f t="shared" si="60"/>
        <v>7</v>
      </c>
      <c r="AU44" s="47">
        <v>7</v>
      </c>
      <c r="AV44" s="57">
        <f t="shared" si="61"/>
        <v>4</v>
      </c>
      <c r="AW44" s="47">
        <v>4</v>
      </c>
      <c r="AX44" s="47">
        <v>4</v>
      </c>
      <c r="AY44" s="56">
        <f>IF(AZ44="-","?",RANK(AZ44,AZ2:AZ130,0))</f>
        <v>56</v>
      </c>
      <c r="AZ44" s="42">
        <f t="shared" si="62"/>
        <v>5.37</v>
      </c>
      <c r="BA44" s="41">
        <f t="shared" si="63"/>
        <v>6.541666666666667</v>
      </c>
      <c r="BB44" s="47">
        <v>7</v>
      </c>
      <c r="BC44" s="47">
        <v>6</v>
      </c>
      <c r="BD44" s="47">
        <v>6</v>
      </c>
      <c r="BE44" s="47">
        <v>7</v>
      </c>
      <c r="BF44" s="47">
        <v>8</v>
      </c>
      <c r="BG44" s="55">
        <f t="shared" si="64"/>
        <v>5.25</v>
      </c>
      <c r="BH44" s="54">
        <f t="shared" si="65"/>
        <v>5.8166666666666664</v>
      </c>
      <c r="BI44" s="41">
        <f t="shared" si="66"/>
        <v>5.333333333333333</v>
      </c>
      <c r="BJ44" s="47">
        <v>6</v>
      </c>
      <c r="BK44" s="47">
        <v>4</v>
      </c>
      <c r="BL44" s="47">
        <v>6</v>
      </c>
      <c r="BM44" s="41">
        <f t="shared" si="67"/>
        <v>4.666666666666667</v>
      </c>
      <c r="BN44" s="47">
        <v>4</v>
      </c>
      <c r="BO44" s="47">
        <v>5</v>
      </c>
      <c r="BP44" s="47">
        <v>5</v>
      </c>
      <c r="BQ44" s="41">
        <f t="shared" si="68"/>
        <v>5.6</v>
      </c>
      <c r="BR44" s="47">
        <v>6</v>
      </c>
      <c r="BS44" s="47">
        <v>5</v>
      </c>
      <c r="BT44" s="47">
        <v>5</v>
      </c>
      <c r="BU44" s="47">
        <v>6</v>
      </c>
      <c r="BV44" s="47">
        <v>6</v>
      </c>
      <c r="BW44" s="41">
        <f t="shared" si="69"/>
        <v>7.666666666666667</v>
      </c>
      <c r="BX44" s="47">
        <v>7</v>
      </c>
      <c r="BY44" s="47">
        <v>8</v>
      </c>
      <c r="BZ44" s="47">
        <v>8</v>
      </c>
      <c r="CA44" s="47" t="s">
        <v>78</v>
      </c>
      <c r="CB44" s="46" t="s">
        <v>78</v>
      </c>
      <c r="CC44" s="52">
        <v>5.8500000000000005</v>
      </c>
      <c r="CD44" s="52">
        <f t="shared" si="70"/>
        <v>5.55</v>
      </c>
      <c r="CE44" s="44">
        <f t="shared" si="71"/>
        <v>-0.30000000000000071</v>
      </c>
      <c r="CF44" s="53" t="str">
        <f t="shared" si="72"/>
        <v>â</v>
      </c>
      <c r="CG44" s="52">
        <v>5.25</v>
      </c>
      <c r="CH44" s="52">
        <f t="shared" si="73"/>
        <v>5.1785714285714288</v>
      </c>
      <c r="CI44" s="43">
        <f t="shared" si="74"/>
        <v>-7.1428571428571175E-2</v>
      </c>
      <c r="CJ44" s="51" t="str">
        <f t="shared" si="75"/>
        <v>â</v>
      </c>
      <c r="CK44" s="47" t="s">
        <v>78</v>
      </c>
      <c r="CL44" s="46" t="s">
        <v>78</v>
      </c>
      <c r="CM44" s="47">
        <v>7</v>
      </c>
      <c r="CN44" s="47">
        <v>5</v>
      </c>
      <c r="CO44" s="47">
        <v>6</v>
      </c>
      <c r="CP44" s="47">
        <v>6</v>
      </c>
      <c r="CQ44" s="47">
        <v>6</v>
      </c>
      <c r="CR44" s="47">
        <v>5</v>
      </c>
      <c r="CS44" s="49">
        <f t="shared" si="76"/>
        <v>4.5</v>
      </c>
      <c r="CT44" s="48">
        <f t="shared" si="77"/>
        <v>0</v>
      </c>
      <c r="CU44" s="44" t="str">
        <f t="shared" si="78"/>
        <v>Dem.</v>
      </c>
      <c r="CV44" s="47" t="s">
        <v>78</v>
      </c>
      <c r="CW44" s="46" t="s">
        <v>78</v>
      </c>
      <c r="CX44" s="45">
        <f t="shared" si="79"/>
        <v>5.36</v>
      </c>
      <c r="CY44" s="40">
        <f t="shared" si="80"/>
        <v>4</v>
      </c>
      <c r="CZ44" s="39" t="str">
        <f t="shared" si="81"/>
        <v>Very limited</v>
      </c>
      <c r="DA44" s="44">
        <f t="shared" si="82"/>
        <v>5.55</v>
      </c>
      <c r="DB44" s="40">
        <f t="shared" si="83"/>
        <v>3</v>
      </c>
      <c r="DC44" s="39" t="str">
        <f t="shared" si="84"/>
        <v>Highly defective democracies</v>
      </c>
      <c r="DD44" s="43">
        <f t="shared" si="85"/>
        <v>5.18</v>
      </c>
      <c r="DE44" s="40">
        <f t="shared" si="86"/>
        <v>3</v>
      </c>
      <c r="DF44" s="39" t="str">
        <f t="shared" si="87"/>
        <v>Functional flaws</v>
      </c>
      <c r="DG44" s="42">
        <f t="shared" si="88"/>
        <v>5.37</v>
      </c>
      <c r="DH44" s="40">
        <f t="shared" si="89"/>
        <v>3</v>
      </c>
      <c r="DI44" s="39" t="str">
        <f t="shared" si="90"/>
        <v>Moderate</v>
      </c>
      <c r="DJ44" s="41">
        <f t="shared" si="91"/>
        <v>6.5</v>
      </c>
      <c r="DK44" s="40">
        <f t="shared" si="92"/>
        <v>2</v>
      </c>
      <c r="DL44" s="39" t="str">
        <f t="shared" si="93"/>
        <v>Substantial</v>
      </c>
    </row>
    <row r="45" spans="1:116">
      <c r="A45" s="61" t="s">
        <v>143</v>
      </c>
      <c r="B45" s="60">
        <v>3</v>
      </c>
      <c r="C45" s="59">
        <f>IF(D45="-","?",RANK(D45,D2:D130,0))</f>
        <v>93</v>
      </c>
      <c r="D45" s="45">
        <f t="shared" si="47"/>
        <v>4.55</v>
      </c>
      <c r="E45" s="44">
        <f t="shared" si="48"/>
        <v>5.6333333333333337</v>
      </c>
      <c r="F45" s="58">
        <f t="shared" si="49"/>
        <v>7.25</v>
      </c>
      <c r="G45" s="47">
        <v>8</v>
      </c>
      <c r="H45" s="47">
        <v>9</v>
      </c>
      <c r="I45" s="47">
        <v>8</v>
      </c>
      <c r="J45" s="47">
        <v>4</v>
      </c>
      <c r="K45" s="58">
        <f t="shared" si="50"/>
        <v>6.25</v>
      </c>
      <c r="L45" s="47">
        <v>6</v>
      </c>
      <c r="M45" s="47">
        <v>6</v>
      </c>
      <c r="N45" s="47">
        <v>7</v>
      </c>
      <c r="O45" s="47">
        <v>6</v>
      </c>
      <c r="P45" s="58">
        <f t="shared" si="51"/>
        <v>4</v>
      </c>
      <c r="Q45" s="47">
        <v>4</v>
      </c>
      <c r="R45" s="47">
        <v>4</v>
      </c>
      <c r="S45" s="47">
        <v>4</v>
      </c>
      <c r="T45" s="47">
        <v>4</v>
      </c>
      <c r="U45" s="58">
        <f t="shared" si="52"/>
        <v>5</v>
      </c>
      <c r="V45" s="47">
        <v>5</v>
      </c>
      <c r="W45" s="47">
        <v>5</v>
      </c>
      <c r="X45" s="58">
        <f t="shared" si="53"/>
        <v>5.666666666666667</v>
      </c>
      <c r="Y45" s="47">
        <v>5</v>
      </c>
      <c r="Z45" s="47">
        <v>6</v>
      </c>
      <c r="AA45" s="47" t="s">
        <v>100</v>
      </c>
      <c r="AB45" s="47">
        <v>6</v>
      </c>
      <c r="AC45" s="43">
        <f t="shared" si="54"/>
        <v>3.4642857142857144</v>
      </c>
      <c r="AD45" s="57">
        <f t="shared" si="55"/>
        <v>1</v>
      </c>
      <c r="AE45" s="47">
        <v>1</v>
      </c>
      <c r="AF45" s="57">
        <f t="shared" si="56"/>
        <v>4.25</v>
      </c>
      <c r="AG45" s="47">
        <v>3</v>
      </c>
      <c r="AH45" s="47">
        <v>4</v>
      </c>
      <c r="AI45" s="47">
        <v>5</v>
      </c>
      <c r="AJ45" s="47">
        <v>5</v>
      </c>
      <c r="AK45" s="57">
        <f t="shared" si="57"/>
        <v>5.5</v>
      </c>
      <c r="AL45" s="47">
        <v>6</v>
      </c>
      <c r="AM45" s="47">
        <v>5</v>
      </c>
      <c r="AN45" s="57">
        <f t="shared" si="58"/>
        <v>4.5</v>
      </c>
      <c r="AO45" s="47">
        <v>4</v>
      </c>
      <c r="AP45" s="47">
        <v>5</v>
      </c>
      <c r="AQ45" s="57">
        <f t="shared" si="59"/>
        <v>3.5</v>
      </c>
      <c r="AR45" s="47">
        <v>3</v>
      </c>
      <c r="AS45" s="47">
        <v>4</v>
      </c>
      <c r="AT45" s="57">
        <f t="shared" si="60"/>
        <v>3</v>
      </c>
      <c r="AU45" s="47">
        <v>3</v>
      </c>
      <c r="AV45" s="57">
        <f t="shared" si="61"/>
        <v>2.5</v>
      </c>
      <c r="AW45" s="47">
        <v>3</v>
      </c>
      <c r="AX45" s="47">
        <v>2</v>
      </c>
      <c r="AY45" s="56">
        <f>IF(AZ45="-","?",RANK(AZ45,AZ2:AZ130,0))</f>
        <v>66</v>
      </c>
      <c r="AZ45" s="42">
        <f t="shared" si="62"/>
        <v>4.9800000000000004</v>
      </c>
      <c r="BA45" s="41">
        <f t="shared" si="63"/>
        <v>7.5625</v>
      </c>
      <c r="BB45" s="47">
        <v>8</v>
      </c>
      <c r="BC45" s="47">
        <v>6</v>
      </c>
      <c r="BD45" s="47">
        <v>6</v>
      </c>
      <c r="BE45" s="47">
        <v>10</v>
      </c>
      <c r="BF45" s="47">
        <v>10</v>
      </c>
      <c r="BG45" s="55">
        <f t="shared" si="64"/>
        <v>5.375</v>
      </c>
      <c r="BH45" s="54">
        <f t="shared" si="65"/>
        <v>5.2666666666666675</v>
      </c>
      <c r="BI45" s="41">
        <f t="shared" si="66"/>
        <v>5</v>
      </c>
      <c r="BJ45" s="47">
        <v>5</v>
      </c>
      <c r="BK45" s="47">
        <v>5</v>
      </c>
      <c r="BL45" s="47">
        <v>5</v>
      </c>
      <c r="BM45" s="41">
        <f t="shared" si="67"/>
        <v>4.666666666666667</v>
      </c>
      <c r="BN45" s="47">
        <v>5</v>
      </c>
      <c r="BO45" s="47">
        <v>5</v>
      </c>
      <c r="BP45" s="47">
        <v>4</v>
      </c>
      <c r="BQ45" s="41">
        <f t="shared" si="68"/>
        <v>5.4</v>
      </c>
      <c r="BR45" s="47">
        <v>6</v>
      </c>
      <c r="BS45" s="47">
        <v>5</v>
      </c>
      <c r="BT45" s="47">
        <v>4</v>
      </c>
      <c r="BU45" s="47">
        <v>5</v>
      </c>
      <c r="BV45" s="47">
        <v>7</v>
      </c>
      <c r="BW45" s="41">
        <f t="shared" si="69"/>
        <v>6</v>
      </c>
      <c r="BX45" s="47">
        <v>6</v>
      </c>
      <c r="BY45" s="47">
        <v>6</v>
      </c>
      <c r="BZ45" s="47">
        <v>6</v>
      </c>
      <c r="CA45" s="47" t="s">
        <v>78</v>
      </c>
      <c r="CB45" s="46" t="s">
        <v>78</v>
      </c>
      <c r="CC45" s="52">
        <v>3.55</v>
      </c>
      <c r="CD45" s="52">
        <f t="shared" si="70"/>
        <v>5.6333333333333337</v>
      </c>
      <c r="CE45" s="44">
        <f t="shared" si="71"/>
        <v>2.0833333333333339</v>
      </c>
      <c r="CF45" s="53" t="str">
        <f t="shared" si="72"/>
        <v>ã</v>
      </c>
      <c r="CG45" s="52">
        <v>3.2857142857142851</v>
      </c>
      <c r="CH45" s="52">
        <f t="shared" si="73"/>
        <v>3.4642857142857144</v>
      </c>
      <c r="CI45" s="43">
        <f t="shared" si="74"/>
        <v>0.17857142857142927</v>
      </c>
      <c r="CJ45" s="51" t="str">
        <f t="shared" si="75"/>
        <v>â</v>
      </c>
      <c r="CK45" s="47" t="s">
        <v>78</v>
      </c>
      <c r="CL45" s="46" t="s">
        <v>78</v>
      </c>
      <c r="CM45" s="47">
        <v>6</v>
      </c>
      <c r="CN45" s="47">
        <v>6</v>
      </c>
      <c r="CO45" s="47">
        <v>7</v>
      </c>
      <c r="CP45" s="47">
        <v>6</v>
      </c>
      <c r="CQ45" s="47">
        <v>4</v>
      </c>
      <c r="CR45" s="47">
        <v>4</v>
      </c>
      <c r="CS45" s="49">
        <f t="shared" si="76"/>
        <v>6</v>
      </c>
      <c r="CT45" s="48">
        <f t="shared" si="77"/>
        <v>0</v>
      </c>
      <c r="CU45" s="44" t="str">
        <f t="shared" si="78"/>
        <v>Dem.</v>
      </c>
      <c r="CV45" s="47" t="s">
        <v>78</v>
      </c>
      <c r="CW45" s="46" t="s">
        <v>78</v>
      </c>
      <c r="CX45" s="45">
        <f t="shared" si="79"/>
        <v>4.55</v>
      </c>
      <c r="CY45" s="40">
        <f t="shared" si="80"/>
        <v>4</v>
      </c>
      <c r="CZ45" s="39" t="str">
        <f t="shared" si="81"/>
        <v>Very limited</v>
      </c>
      <c r="DA45" s="44">
        <f t="shared" si="82"/>
        <v>5.63</v>
      </c>
      <c r="DB45" s="40">
        <f t="shared" si="83"/>
        <v>3</v>
      </c>
      <c r="DC45" s="39" t="str">
        <f t="shared" si="84"/>
        <v>Highly defective democracies</v>
      </c>
      <c r="DD45" s="43">
        <f t="shared" si="85"/>
        <v>3.46</v>
      </c>
      <c r="DE45" s="40">
        <f t="shared" si="86"/>
        <v>4</v>
      </c>
      <c r="DF45" s="39" t="str">
        <f t="shared" si="87"/>
        <v>Poorly functioning</v>
      </c>
      <c r="DG45" s="42">
        <f t="shared" si="88"/>
        <v>4.9800000000000004</v>
      </c>
      <c r="DH45" s="40">
        <f t="shared" si="89"/>
        <v>3</v>
      </c>
      <c r="DI45" s="39" t="str">
        <f t="shared" si="90"/>
        <v>Moderate</v>
      </c>
      <c r="DJ45" s="41">
        <f t="shared" si="91"/>
        <v>7.6</v>
      </c>
      <c r="DK45" s="40">
        <f t="shared" si="92"/>
        <v>2</v>
      </c>
      <c r="DL45" s="39" t="str">
        <f t="shared" si="93"/>
        <v>Substantial</v>
      </c>
    </row>
    <row r="46" spans="1:116">
      <c r="A46" s="61" t="s">
        <v>144</v>
      </c>
      <c r="B46" s="60">
        <v>2</v>
      </c>
      <c r="C46" s="59">
        <f>IF(D46="-","?",RANK(D46,D2:D130,0))</f>
        <v>118</v>
      </c>
      <c r="D46" s="45">
        <f t="shared" si="47"/>
        <v>3.4</v>
      </c>
      <c r="E46" s="44">
        <f t="shared" si="48"/>
        <v>3.6666666666666665</v>
      </c>
      <c r="F46" s="58">
        <f t="shared" si="49"/>
        <v>4.75</v>
      </c>
      <c r="G46" s="47">
        <v>2</v>
      </c>
      <c r="H46" s="47">
        <v>7</v>
      </c>
      <c r="I46" s="47">
        <v>9</v>
      </c>
      <c r="J46" s="47">
        <v>1</v>
      </c>
      <c r="K46" s="58">
        <f t="shared" si="50"/>
        <v>4.5</v>
      </c>
      <c r="L46" s="47">
        <v>4</v>
      </c>
      <c r="M46" s="47">
        <v>2</v>
      </c>
      <c r="N46" s="47">
        <v>7</v>
      </c>
      <c r="O46" s="47">
        <v>5</v>
      </c>
      <c r="P46" s="58">
        <f t="shared" si="51"/>
        <v>3.75</v>
      </c>
      <c r="Q46" s="47">
        <v>4</v>
      </c>
      <c r="R46" s="47">
        <v>3</v>
      </c>
      <c r="S46" s="47">
        <v>3</v>
      </c>
      <c r="T46" s="47">
        <v>5</v>
      </c>
      <c r="U46" s="58">
        <f t="shared" si="52"/>
        <v>2</v>
      </c>
      <c r="V46" s="47">
        <v>2</v>
      </c>
      <c r="W46" s="47">
        <v>2</v>
      </c>
      <c r="X46" s="58">
        <f t="shared" si="53"/>
        <v>3.3333333333333335</v>
      </c>
      <c r="Y46" s="47">
        <v>3</v>
      </c>
      <c r="Z46" s="47">
        <v>3</v>
      </c>
      <c r="AA46" s="47" t="s">
        <v>100</v>
      </c>
      <c r="AB46" s="47">
        <v>4</v>
      </c>
      <c r="AC46" s="43">
        <f t="shared" si="54"/>
        <v>3.1428571428571428</v>
      </c>
      <c r="AD46" s="57">
        <f t="shared" si="55"/>
        <v>1</v>
      </c>
      <c r="AE46" s="47">
        <v>1</v>
      </c>
      <c r="AF46" s="57">
        <f t="shared" si="56"/>
        <v>4</v>
      </c>
      <c r="AG46" s="47">
        <v>3</v>
      </c>
      <c r="AH46" s="47">
        <v>3</v>
      </c>
      <c r="AI46" s="47">
        <v>6</v>
      </c>
      <c r="AJ46" s="47">
        <v>4</v>
      </c>
      <c r="AK46" s="57">
        <f t="shared" si="57"/>
        <v>5.5</v>
      </c>
      <c r="AL46" s="47">
        <v>6</v>
      </c>
      <c r="AM46" s="47">
        <v>5</v>
      </c>
      <c r="AN46" s="57">
        <f t="shared" si="58"/>
        <v>4.5</v>
      </c>
      <c r="AO46" s="47">
        <v>4</v>
      </c>
      <c r="AP46" s="47">
        <v>5</v>
      </c>
      <c r="AQ46" s="57">
        <f t="shared" si="59"/>
        <v>3</v>
      </c>
      <c r="AR46" s="47">
        <v>3</v>
      </c>
      <c r="AS46" s="47">
        <v>3</v>
      </c>
      <c r="AT46" s="57">
        <f t="shared" si="60"/>
        <v>2</v>
      </c>
      <c r="AU46" s="47">
        <v>2</v>
      </c>
      <c r="AV46" s="57">
        <f t="shared" si="61"/>
        <v>2</v>
      </c>
      <c r="AW46" s="47">
        <v>3</v>
      </c>
      <c r="AX46" s="47">
        <v>1</v>
      </c>
      <c r="AY46" s="56">
        <f>IF(AZ46="-","?",RANK(AZ46,AZ2:AZ130,0))</f>
        <v>108</v>
      </c>
      <c r="AZ46" s="42">
        <f t="shared" si="62"/>
        <v>3.37</v>
      </c>
      <c r="BA46" s="41">
        <f t="shared" si="63"/>
        <v>8.2916666666666661</v>
      </c>
      <c r="BB46" s="47">
        <v>10</v>
      </c>
      <c r="BC46" s="47">
        <v>8</v>
      </c>
      <c r="BD46" s="47">
        <v>7</v>
      </c>
      <c r="BE46" s="47">
        <v>9</v>
      </c>
      <c r="BF46" s="47">
        <v>9</v>
      </c>
      <c r="BG46" s="55">
        <f t="shared" si="64"/>
        <v>6.75</v>
      </c>
      <c r="BH46" s="54">
        <f t="shared" si="65"/>
        <v>3.5</v>
      </c>
      <c r="BI46" s="41">
        <f t="shared" si="66"/>
        <v>2.3333333333333335</v>
      </c>
      <c r="BJ46" s="47">
        <v>3</v>
      </c>
      <c r="BK46" s="47">
        <v>2</v>
      </c>
      <c r="BL46" s="47">
        <v>2</v>
      </c>
      <c r="BM46" s="41">
        <f t="shared" si="67"/>
        <v>3</v>
      </c>
      <c r="BN46" s="47">
        <v>3</v>
      </c>
      <c r="BO46" s="47">
        <v>3</v>
      </c>
      <c r="BP46" s="47">
        <v>3</v>
      </c>
      <c r="BQ46" s="41">
        <f t="shared" si="68"/>
        <v>4</v>
      </c>
      <c r="BR46" s="47">
        <v>5</v>
      </c>
      <c r="BS46" s="47">
        <v>4</v>
      </c>
      <c r="BT46" s="47">
        <v>4</v>
      </c>
      <c r="BU46" s="47">
        <v>4</v>
      </c>
      <c r="BV46" s="47">
        <v>3</v>
      </c>
      <c r="BW46" s="41">
        <f t="shared" si="69"/>
        <v>4.666666666666667</v>
      </c>
      <c r="BX46" s="47">
        <v>4</v>
      </c>
      <c r="BY46" s="47">
        <v>4</v>
      </c>
      <c r="BZ46" s="47">
        <v>6</v>
      </c>
      <c r="CA46" s="47" t="s">
        <v>78</v>
      </c>
      <c r="CB46" s="46" t="s">
        <v>78</v>
      </c>
      <c r="CC46" s="52">
        <v>5.05</v>
      </c>
      <c r="CD46" s="52">
        <f t="shared" si="70"/>
        <v>3.6666666666666665</v>
      </c>
      <c r="CE46" s="44">
        <f t="shared" si="71"/>
        <v>-1.3833333333333333</v>
      </c>
      <c r="CF46" s="53" t="str">
        <f t="shared" si="72"/>
        <v>ä</v>
      </c>
      <c r="CG46" s="52">
        <v>3.8928571428571428</v>
      </c>
      <c r="CH46" s="52">
        <f t="shared" si="73"/>
        <v>3.1428571428571428</v>
      </c>
      <c r="CI46" s="43">
        <f t="shared" si="74"/>
        <v>-0.75</v>
      </c>
      <c r="CJ46" s="51" t="str">
        <f t="shared" si="75"/>
        <v>è</v>
      </c>
      <c r="CK46" s="47" t="s">
        <v>78</v>
      </c>
      <c r="CL46" s="46" t="s">
        <v>78</v>
      </c>
      <c r="CM46" s="50">
        <v>4</v>
      </c>
      <c r="CN46" s="50">
        <v>2</v>
      </c>
      <c r="CO46" s="47">
        <v>7</v>
      </c>
      <c r="CP46" s="47">
        <v>5</v>
      </c>
      <c r="CQ46" s="47">
        <v>4</v>
      </c>
      <c r="CR46" s="47">
        <v>5</v>
      </c>
      <c r="CS46" s="50">
        <f t="shared" si="76"/>
        <v>1.5</v>
      </c>
      <c r="CT46" s="48">
        <f t="shared" si="77"/>
        <v>3</v>
      </c>
      <c r="CU46" s="44" t="str">
        <f t="shared" si="78"/>
        <v>Aut.</v>
      </c>
      <c r="CV46" s="47" t="s">
        <v>78</v>
      </c>
      <c r="CW46" s="46" t="s">
        <v>78</v>
      </c>
      <c r="CX46" s="45">
        <f t="shared" si="79"/>
        <v>3.4</v>
      </c>
      <c r="CY46" s="40">
        <f t="shared" si="80"/>
        <v>5</v>
      </c>
      <c r="CZ46" s="39" t="str">
        <f t="shared" si="81"/>
        <v>Failed</v>
      </c>
      <c r="DA46" s="44">
        <f t="shared" si="82"/>
        <v>3.67</v>
      </c>
      <c r="DB46" s="40">
        <f t="shared" si="83"/>
        <v>5</v>
      </c>
      <c r="DC46" s="39" t="str">
        <f t="shared" si="84"/>
        <v>Hard-line autocracies</v>
      </c>
      <c r="DD46" s="43">
        <f t="shared" si="85"/>
        <v>3.14</v>
      </c>
      <c r="DE46" s="40">
        <f t="shared" si="86"/>
        <v>4</v>
      </c>
      <c r="DF46" s="39" t="str">
        <f t="shared" si="87"/>
        <v>Poorly functioning</v>
      </c>
      <c r="DG46" s="42">
        <f t="shared" si="88"/>
        <v>3.37</v>
      </c>
      <c r="DH46" s="40">
        <f t="shared" si="89"/>
        <v>4</v>
      </c>
      <c r="DI46" s="39" t="str">
        <f t="shared" si="90"/>
        <v>Weak</v>
      </c>
      <c r="DJ46" s="41">
        <f t="shared" si="91"/>
        <v>8.3000000000000007</v>
      </c>
      <c r="DK46" s="40">
        <f t="shared" si="92"/>
        <v>2</v>
      </c>
      <c r="DL46" s="39" t="str">
        <f t="shared" si="93"/>
        <v>Substantial</v>
      </c>
    </row>
    <row r="47" spans="1:116">
      <c r="A47" s="61" t="s">
        <v>145</v>
      </c>
      <c r="B47" s="60">
        <v>2</v>
      </c>
      <c r="C47" s="59">
        <f>IF(D47="-","?",RANK(D47,D2:D130,0))</f>
        <v>54</v>
      </c>
      <c r="D47" s="45">
        <f t="shared" si="47"/>
        <v>5.97</v>
      </c>
      <c r="E47" s="44">
        <f t="shared" si="48"/>
        <v>6.4</v>
      </c>
      <c r="F47" s="58">
        <f t="shared" si="49"/>
        <v>7.5</v>
      </c>
      <c r="G47" s="47">
        <v>6</v>
      </c>
      <c r="H47" s="47">
        <v>9</v>
      </c>
      <c r="I47" s="47">
        <v>9</v>
      </c>
      <c r="J47" s="47">
        <v>6</v>
      </c>
      <c r="K47" s="58">
        <f t="shared" si="50"/>
        <v>6.75</v>
      </c>
      <c r="L47" s="47">
        <v>7</v>
      </c>
      <c r="M47" s="47">
        <v>6</v>
      </c>
      <c r="N47" s="47">
        <v>7</v>
      </c>
      <c r="O47" s="47">
        <v>7</v>
      </c>
      <c r="P47" s="58">
        <f t="shared" si="51"/>
        <v>5.75</v>
      </c>
      <c r="Q47" s="47">
        <v>6</v>
      </c>
      <c r="R47" s="47">
        <v>6</v>
      </c>
      <c r="S47" s="47">
        <v>5</v>
      </c>
      <c r="T47" s="47">
        <v>6</v>
      </c>
      <c r="U47" s="58">
        <f t="shared" si="52"/>
        <v>6</v>
      </c>
      <c r="V47" s="47">
        <v>6</v>
      </c>
      <c r="W47" s="47">
        <v>6</v>
      </c>
      <c r="X47" s="58">
        <f t="shared" si="53"/>
        <v>6</v>
      </c>
      <c r="Y47" s="47">
        <v>6</v>
      </c>
      <c r="Z47" s="47">
        <v>6</v>
      </c>
      <c r="AA47" s="47">
        <v>6</v>
      </c>
      <c r="AB47" s="47">
        <v>6</v>
      </c>
      <c r="AC47" s="43">
        <f t="shared" si="54"/>
        <v>5.5357142857142856</v>
      </c>
      <c r="AD47" s="57">
        <f t="shared" si="55"/>
        <v>3</v>
      </c>
      <c r="AE47" s="47">
        <v>3</v>
      </c>
      <c r="AF47" s="57">
        <f t="shared" si="56"/>
        <v>6.75</v>
      </c>
      <c r="AG47" s="47">
        <v>5</v>
      </c>
      <c r="AH47" s="47">
        <v>7</v>
      </c>
      <c r="AI47" s="47">
        <v>8</v>
      </c>
      <c r="AJ47" s="47">
        <v>7</v>
      </c>
      <c r="AK47" s="57">
        <f t="shared" si="57"/>
        <v>8</v>
      </c>
      <c r="AL47" s="47">
        <v>8</v>
      </c>
      <c r="AM47" s="47">
        <v>8</v>
      </c>
      <c r="AN47" s="57">
        <f t="shared" si="58"/>
        <v>6.5</v>
      </c>
      <c r="AO47" s="47">
        <v>6</v>
      </c>
      <c r="AP47" s="47">
        <v>7</v>
      </c>
      <c r="AQ47" s="57">
        <f t="shared" si="59"/>
        <v>4</v>
      </c>
      <c r="AR47" s="47">
        <v>4</v>
      </c>
      <c r="AS47" s="47">
        <v>4</v>
      </c>
      <c r="AT47" s="57">
        <f t="shared" si="60"/>
        <v>7</v>
      </c>
      <c r="AU47" s="47">
        <v>7</v>
      </c>
      <c r="AV47" s="57">
        <f t="shared" si="61"/>
        <v>3.5</v>
      </c>
      <c r="AW47" s="47">
        <v>4</v>
      </c>
      <c r="AX47" s="47">
        <v>3</v>
      </c>
      <c r="AY47" s="56">
        <f>IF(AZ47="-","?",RANK(AZ47,AZ2:AZ130,0))</f>
        <v>50</v>
      </c>
      <c r="AZ47" s="42">
        <f t="shared" si="62"/>
        <v>5.42</v>
      </c>
      <c r="BA47" s="41">
        <f t="shared" si="63"/>
        <v>5.895833333333333</v>
      </c>
      <c r="BB47" s="47">
        <v>7</v>
      </c>
      <c r="BC47" s="47">
        <v>5</v>
      </c>
      <c r="BD47" s="47">
        <v>5</v>
      </c>
      <c r="BE47" s="47">
        <v>8</v>
      </c>
      <c r="BF47" s="47">
        <v>6</v>
      </c>
      <c r="BG47" s="55">
        <f t="shared" si="64"/>
        <v>4.375</v>
      </c>
      <c r="BH47" s="54">
        <f t="shared" si="65"/>
        <v>5.9666666666666668</v>
      </c>
      <c r="BI47" s="41">
        <f t="shared" si="66"/>
        <v>6</v>
      </c>
      <c r="BJ47" s="47">
        <v>7</v>
      </c>
      <c r="BK47" s="47">
        <v>6</v>
      </c>
      <c r="BL47" s="47">
        <v>5</v>
      </c>
      <c r="BM47" s="41">
        <f t="shared" si="67"/>
        <v>4.666666666666667</v>
      </c>
      <c r="BN47" s="47">
        <v>5</v>
      </c>
      <c r="BO47" s="47">
        <v>6</v>
      </c>
      <c r="BP47" s="47">
        <v>3</v>
      </c>
      <c r="BQ47" s="41">
        <f t="shared" si="68"/>
        <v>6.2</v>
      </c>
      <c r="BR47" s="47">
        <v>7</v>
      </c>
      <c r="BS47" s="47">
        <v>6</v>
      </c>
      <c r="BT47" s="47">
        <v>6</v>
      </c>
      <c r="BU47" s="47">
        <v>6</v>
      </c>
      <c r="BV47" s="47">
        <v>6</v>
      </c>
      <c r="BW47" s="41">
        <f t="shared" si="69"/>
        <v>7</v>
      </c>
      <c r="BX47" s="47">
        <v>8</v>
      </c>
      <c r="BY47" s="47">
        <v>6</v>
      </c>
      <c r="BZ47" s="47">
        <v>7</v>
      </c>
      <c r="CA47" s="47" t="s">
        <v>78</v>
      </c>
      <c r="CB47" s="46" t="s">
        <v>78</v>
      </c>
      <c r="CC47" s="52">
        <v>6.5499999999999989</v>
      </c>
      <c r="CD47" s="52">
        <f t="shared" si="70"/>
        <v>6.4</v>
      </c>
      <c r="CE47" s="44">
        <f t="shared" si="71"/>
        <v>-0.14999999999999858</v>
      </c>
      <c r="CF47" s="53" t="str">
        <f t="shared" si="72"/>
        <v>â</v>
      </c>
      <c r="CG47" s="52">
        <v>5.2142857142857144</v>
      </c>
      <c r="CH47" s="52">
        <f t="shared" si="73"/>
        <v>5.5357142857142856</v>
      </c>
      <c r="CI47" s="43">
        <f t="shared" si="74"/>
        <v>0.32142857142857117</v>
      </c>
      <c r="CJ47" s="51" t="str">
        <f t="shared" si="75"/>
        <v>â</v>
      </c>
      <c r="CK47" s="47" t="s">
        <v>78</v>
      </c>
      <c r="CL47" s="46" t="s">
        <v>78</v>
      </c>
      <c r="CM47" s="47">
        <v>7</v>
      </c>
      <c r="CN47" s="47">
        <v>6</v>
      </c>
      <c r="CO47" s="47">
        <v>7</v>
      </c>
      <c r="CP47" s="47">
        <v>7</v>
      </c>
      <c r="CQ47" s="47">
        <v>6</v>
      </c>
      <c r="CR47" s="47">
        <v>6</v>
      </c>
      <c r="CS47" s="49">
        <f t="shared" si="76"/>
        <v>6</v>
      </c>
      <c r="CT47" s="48">
        <f t="shared" si="77"/>
        <v>0</v>
      </c>
      <c r="CU47" s="44" t="str">
        <f t="shared" si="78"/>
        <v>Dem.</v>
      </c>
      <c r="CV47" s="47" t="s">
        <v>78</v>
      </c>
      <c r="CW47" s="46" t="s">
        <v>78</v>
      </c>
      <c r="CX47" s="45">
        <f t="shared" si="79"/>
        <v>5.97</v>
      </c>
      <c r="CY47" s="40">
        <f t="shared" si="80"/>
        <v>3</v>
      </c>
      <c r="CZ47" s="39" t="str">
        <f t="shared" si="81"/>
        <v>Limited</v>
      </c>
      <c r="DA47" s="44">
        <f t="shared" si="82"/>
        <v>6.4</v>
      </c>
      <c r="DB47" s="40">
        <f t="shared" si="83"/>
        <v>2</v>
      </c>
      <c r="DC47" s="39" t="str">
        <f t="shared" si="84"/>
        <v>Defective democracies</v>
      </c>
      <c r="DD47" s="43">
        <f t="shared" si="85"/>
        <v>5.54</v>
      </c>
      <c r="DE47" s="40">
        <f t="shared" si="86"/>
        <v>3</v>
      </c>
      <c r="DF47" s="39" t="str">
        <f t="shared" si="87"/>
        <v>Functional flaws</v>
      </c>
      <c r="DG47" s="42">
        <f t="shared" si="88"/>
        <v>5.42</v>
      </c>
      <c r="DH47" s="40">
        <f t="shared" si="89"/>
        <v>3</v>
      </c>
      <c r="DI47" s="39" t="str">
        <f t="shared" si="90"/>
        <v>Moderate</v>
      </c>
      <c r="DJ47" s="41">
        <f t="shared" si="91"/>
        <v>5.9</v>
      </c>
      <c r="DK47" s="40">
        <f t="shared" si="92"/>
        <v>3</v>
      </c>
      <c r="DL47" s="39" t="str">
        <f t="shared" si="93"/>
        <v>Moderate</v>
      </c>
    </row>
    <row r="48" spans="1:116">
      <c r="A48" s="61" t="s">
        <v>146</v>
      </c>
      <c r="B48" s="60">
        <v>1</v>
      </c>
      <c r="C48" s="59">
        <f>IF(D48="-","?",RANK(D48,D2:D130,0))</f>
        <v>12</v>
      </c>
      <c r="D48" s="45">
        <f t="shared" si="47"/>
        <v>8.48</v>
      </c>
      <c r="E48" s="44">
        <f t="shared" si="48"/>
        <v>8.35</v>
      </c>
      <c r="F48" s="58">
        <f t="shared" si="49"/>
        <v>9.75</v>
      </c>
      <c r="G48" s="47">
        <v>10</v>
      </c>
      <c r="H48" s="47">
        <v>10</v>
      </c>
      <c r="I48" s="47">
        <v>9</v>
      </c>
      <c r="J48" s="47">
        <v>10</v>
      </c>
      <c r="K48" s="58">
        <f t="shared" si="50"/>
        <v>9</v>
      </c>
      <c r="L48" s="47">
        <v>9</v>
      </c>
      <c r="M48" s="47">
        <v>10</v>
      </c>
      <c r="N48" s="47">
        <v>9</v>
      </c>
      <c r="O48" s="47">
        <v>8</v>
      </c>
      <c r="P48" s="58">
        <f t="shared" si="51"/>
        <v>7.75</v>
      </c>
      <c r="Q48" s="47">
        <v>7</v>
      </c>
      <c r="R48" s="47">
        <v>8</v>
      </c>
      <c r="S48" s="47">
        <v>8</v>
      </c>
      <c r="T48" s="47">
        <v>8</v>
      </c>
      <c r="U48" s="58">
        <f t="shared" si="52"/>
        <v>7.5</v>
      </c>
      <c r="V48" s="47">
        <v>7</v>
      </c>
      <c r="W48" s="47">
        <v>8</v>
      </c>
      <c r="X48" s="58">
        <f t="shared" si="53"/>
        <v>7.75</v>
      </c>
      <c r="Y48" s="47">
        <v>9</v>
      </c>
      <c r="Z48" s="47">
        <v>7</v>
      </c>
      <c r="AA48" s="47">
        <v>8</v>
      </c>
      <c r="AB48" s="47">
        <v>7</v>
      </c>
      <c r="AC48" s="43">
        <f t="shared" si="54"/>
        <v>8.6071428571428577</v>
      </c>
      <c r="AD48" s="57">
        <f t="shared" si="55"/>
        <v>9</v>
      </c>
      <c r="AE48" s="47">
        <v>9</v>
      </c>
      <c r="AF48" s="57">
        <f t="shared" si="56"/>
        <v>9.75</v>
      </c>
      <c r="AG48" s="47">
        <v>9</v>
      </c>
      <c r="AH48" s="47">
        <v>10</v>
      </c>
      <c r="AI48" s="47">
        <v>10</v>
      </c>
      <c r="AJ48" s="47">
        <v>10</v>
      </c>
      <c r="AK48" s="57">
        <f t="shared" si="57"/>
        <v>7.5</v>
      </c>
      <c r="AL48" s="47">
        <v>9</v>
      </c>
      <c r="AM48" s="47">
        <v>6</v>
      </c>
      <c r="AN48" s="57">
        <f t="shared" si="58"/>
        <v>9.5</v>
      </c>
      <c r="AO48" s="47">
        <v>9</v>
      </c>
      <c r="AP48" s="47">
        <v>10</v>
      </c>
      <c r="AQ48" s="57">
        <f t="shared" si="59"/>
        <v>8.5</v>
      </c>
      <c r="AR48" s="47">
        <v>9</v>
      </c>
      <c r="AS48" s="47">
        <v>8</v>
      </c>
      <c r="AT48" s="57">
        <f t="shared" si="60"/>
        <v>8</v>
      </c>
      <c r="AU48" s="47">
        <v>8</v>
      </c>
      <c r="AV48" s="57">
        <f t="shared" si="61"/>
        <v>8</v>
      </c>
      <c r="AW48" s="47">
        <v>8</v>
      </c>
      <c r="AX48" s="47">
        <v>8</v>
      </c>
      <c r="AY48" s="56">
        <f>IF(AZ48="-","?",RANK(AZ48,AZ2:AZ130,0))</f>
        <v>48</v>
      </c>
      <c r="AZ48" s="42">
        <f t="shared" si="62"/>
        <v>5.47</v>
      </c>
      <c r="BA48" s="41">
        <f t="shared" si="63"/>
        <v>1.7083333333333333</v>
      </c>
      <c r="BB48" s="47">
        <v>1</v>
      </c>
      <c r="BC48" s="47">
        <v>2</v>
      </c>
      <c r="BD48" s="47">
        <v>3</v>
      </c>
      <c r="BE48" s="47">
        <v>1</v>
      </c>
      <c r="BF48" s="47">
        <v>1</v>
      </c>
      <c r="BG48" s="55">
        <f t="shared" si="64"/>
        <v>2.25</v>
      </c>
      <c r="BH48" s="54">
        <f t="shared" si="65"/>
        <v>6.6999999999999993</v>
      </c>
      <c r="BI48" s="41">
        <f t="shared" si="66"/>
        <v>6.333333333333333</v>
      </c>
      <c r="BJ48" s="47">
        <v>7</v>
      </c>
      <c r="BK48" s="47">
        <v>6</v>
      </c>
      <c r="BL48" s="47">
        <v>6</v>
      </c>
      <c r="BM48" s="41">
        <f t="shared" si="67"/>
        <v>6.333333333333333</v>
      </c>
      <c r="BN48" s="47">
        <v>6</v>
      </c>
      <c r="BO48" s="47">
        <v>6</v>
      </c>
      <c r="BP48" s="47">
        <v>7</v>
      </c>
      <c r="BQ48" s="41">
        <f t="shared" si="68"/>
        <v>6.8</v>
      </c>
      <c r="BR48" s="47">
        <v>8</v>
      </c>
      <c r="BS48" s="47">
        <v>8</v>
      </c>
      <c r="BT48" s="47">
        <v>6</v>
      </c>
      <c r="BU48" s="47">
        <v>7</v>
      </c>
      <c r="BV48" s="47">
        <v>5</v>
      </c>
      <c r="BW48" s="41">
        <f t="shared" si="69"/>
        <v>7.333333333333333</v>
      </c>
      <c r="BX48" s="47">
        <v>7</v>
      </c>
      <c r="BY48" s="47">
        <v>7</v>
      </c>
      <c r="BZ48" s="47">
        <v>8</v>
      </c>
      <c r="CA48" s="47" t="s">
        <v>78</v>
      </c>
      <c r="CB48" s="46" t="s">
        <v>78</v>
      </c>
      <c r="CC48" s="52">
        <v>9.25</v>
      </c>
      <c r="CD48" s="52">
        <f t="shared" si="70"/>
        <v>8.35</v>
      </c>
      <c r="CE48" s="44">
        <f t="shared" si="71"/>
        <v>-0.90000000000000036</v>
      </c>
      <c r="CF48" s="53" t="str">
        <f t="shared" si="72"/>
        <v>è</v>
      </c>
      <c r="CG48" s="52">
        <v>8.75</v>
      </c>
      <c r="CH48" s="52">
        <f t="shared" si="73"/>
        <v>8.6071428571428577</v>
      </c>
      <c r="CI48" s="43">
        <f t="shared" si="74"/>
        <v>-0.14285714285714235</v>
      </c>
      <c r="CJ48" s="51" t="str">
        <f t="shared" si="75"/>
        <v>â</v>
      </c>
      <c r="CK48" s="47" t="s">
        <v>78</v>
      </c>
      <c r="CL48" s="46" t="s">
        <v>78</v>
      </c>
      <c r="CM48" s="47">
        <v>9</v>
      </c>
      <c r="CN48" s="47">
        <v>10</v>
      </c>
      <c r="CO48" s="47">
        <v>9</v>
      </c>
      <c r="CP48" s="47">
        <v>8</v>
      </c>
      <c r="CQ48" s="47">
        <v>7</v>
      </c>
      <c r="CR48" s="47">
        <v>8</v>
      </c>
      <c r="CS48" s="49">
        <f t="shared" si="76"/>
        <v>10</v>
      </c>
      <c r="CT48" s="48">
        <f t="shared" si="77"/>
        <v>0</v>
      </c>
      <c r="CU48" s="44" t="str">
        <f t="shared" si="78"/>
        <v>Dem.</v>
      </c>
      <c r="CV48" s="47" t="s">
        <v>78</v>
      </c>
      <c r="CW48" s="46" t="s">
        <v>78</v>
      </c>
      <c r="CX48" s="45">
        <f t="shared" si="79"/>
        <v>8.48</v>
      </c>
      <c r="CY48" s="40">
        <f t="shared" si="80"/>
        <v>2</v>
      </c>
      <c r="CZ48" s="39" t="str">
        <f t="shared" si="81"/>
        <v>Advanced</v>
      </c>
      <c r="DA48" s="44">
        <f t="shared" si="82"/>
        <v>8.35</v>
      </c>
      <c r="DB48" s="40">
        <f t="shared" si="83"/>
        <v>1</v>
      </c>
      <c r="DC48" s="39" t="str">
        <f t="shared" si="84"/>
        <v>Democracies in consolidation</v>
      </c>
      <c r="DD48" s="43">
        <f t="shared" si="85"/>
        <v>8.61</v>
      </c>
      <c r="DE48" s="40">
        <f t="shared" si="86"/>
        <v>1</v>
      </c>
      <c r="DF48" s="39" t="str">
        <f t="shared" si="87"/>
        <v>Developed</v>
      </c>
      <c r="DG48" s="42">
        <f t="shared" si="88"/>
        <v>5.47</v>
      </c>
      <c r="DH48" s="40">
        <f t="shared" si="89"/>
        <v>3</v>
      </c>
      <c r="DI48" s="39" t="str">
        <f t="shared" si="90"/>
        <v>Moderate</v>
      </c>
      <c r="DJ48" s="41">
        <f t="shared" si="91"/>
        <v>1.7</v>
      </c>
      <c r="DK48" s="40">
        <f t="shared" si="92"/>
        <v>5</v>
      </c>
      <c r="DL48" s="39" t="str">
        <f t="shared" si="93"/>
        <v>Negligible</v>
      </c>
    </row>
    <row r="49" spans="1:116">
      <c r="A49" s="61" t="s">
        <v>147</v>
      </c>
      <c r="B49" s="60">
        <v>7</v>
      </c>
      <c r="C49" s="59">
        <f>IF(D49="-","?",RANK(D49,D2:D130,0))</f>
        <v>24</v>
      </c>
      <c r="D49" s="45">
        <f t="shared" si="47"/>
        <v>7.37</v>
      </c>
      <c r="E49" s="44">
        <f t="shared" si="48"/>
        <v>8.1999999999999993</v>
      </c>
      <c r="F49" s="58">
        <f t="shared" si="49"/>
        <v>8.25</v>
      </c>
      <c r="G49" s="47">
        <v>8</v>
      </c>
      <c r="H49" s="47">
        <v>8</v>
      </c>
      <c r="I49" s="47">
        <v>9</v>
      </c>
      <c r="J49" s="47">
        <v>8</v>
      </c>
      <c r="K49" s="58">
        <f t="shared" si="50"/>
        <v>9.5</v>
      </c>
      <c r="L49" s="47">
        <v>9</v>
      </c>
      <c r="M49" s="47">
        <v>10</v>
      </c>
      <c r="N49" s="47">
        <v>10</v>
      </c>
      <c r="O49" s="47">
        <v>9</v>
      </c>
      <c r="P49" s="58">
        <f t="shared" si="51"/>
        <v>7.5</v>
      </c>
      <c r="Q49" s="47">
        <v>9</v>
      </c>
      <c r="R49" s="47">
        <v>8</v>
      </c>
      <c r="S49" s="47">
        <v>6</v>
      </c>
      <c r="T49" s="47">
        <v>7</v>
      </c>
      <c r="U49" s="58">
        <f t="shared" si="52"/>
        <v>8.5</v>
      </c>
      <c r="V49" s="47">
        <v>8</v>
      </c>
      <c r="W49" s="47">
        <v>9</v>
      </c>
      <c r="X49" s="58">
        <f t="shared" si="53"/>
        <v>7.25</v>
      </c>
      <c r="Y49" s="47">
        <v>7</v>
      </c>
      <c r="Z49" s="47">
        <v>7</v>
      </c>
      <c r="AA49" s="47">
        <v>9</v>
      </c>
      <c r="AB49" s="47">
        <v>6</v>
      </c>
      <c r="AC49" s="43">
        <f t="shared" si="54"/>
        <v>6.5357142857142856</v>
      </c>
      <c r="AD49" s="57">
        <f t="shared" si="55"/>
        <v>4</v>
      </c>
      <c r="AE49" s="47">
        <v>4</v>
      </c>
      <c r="AF49" s="57">
        <f t="shared" si="56"/>
        <v>6.75</v>
      </c>
      <c r="AG49" s="47">
        <v>6</v>
      </c>
      <c r="AH49" s="47">
        <v>6</v>
      </c>
      <c r="AI49" s="47">
        <v>7</v>
      </c>
      <c r="AJ49" s="47">
        <v>8</v>
      </c>
      <c r="AK49" s="57">
        <f t="shared" si="57"/>
        <v>8</v>
      </c>
      <c r="AL49" s="47">
        <v>9</v>
      </c>
      <c r="AM49" s="47">
        <v>7</v>
      </c>
      <c r="AN49" s="57">
        <f t="shared" si="58"/>
        <v>7</v>
      </c>
      <c r="AO49" s="47">
        <v>8</v>
      </c>
      <c r="AP49" s="47">
        <v>6</v>
      </c>
      <c r="AQ49" s="57">
        <f t="shared" si="59"/>
        <v>4.5</v>
      </c>
      <c r="AR49" s="47">
        <v>5</v>
      </c>
      <c r="AS49" s="47">
        <v>4</v>
      </c>
      <c r="AT49" s="57">
        <f t="shared" si="60"/>
        <v>10</v>
      </c>
      <c r="AU49" s="47">
        <v>10</v>
      </c>
      <c r="AV49" s="57">
        <f t="shared" si="61"/>
        <v>5.5</v>
      </c>
      <c r="AW49" s="47">
        <v>5</v>
      </c>
      <c r="AX49" s="47">
        <v>6</v>
      </c>
      <c r="AY49" s="56">
        <f>IF(AZ49="-","?",RANK(AZ49,AZ2:AZ130,0))</f>
        <v>16</v>
      </c>
      <c r="AZ49" s="42">
        <f t="shared" si="62"/>
        <v>6.67</v>
      </c>
      <c r="BA49" s="41">
        <f t="shared" si="63"/>
        <v>5.6875</v>
      </c>
      <c r="BB49" s="47">
        <v>6</v>
      </c>
      <c r="BC49" s="47">
        <v>4</v>
      </c>
      <c r="BD49" s="47">
        <v>5</v>
      </c>
      <c r="BE49" s="47">
        <v>8</v>
      </c>
      <c r="BF49" s="47">
        <v>8</v>
      </c>
      <c r="BG49" s="55">
        <f t="shared" si="64"/>
        <v>3.125</v>
      </c>
      <c r="BH49" s="54">
        <f t="shared" si="65"/>
        <v>7.375</v>
      </c>
      <c r="BI49" s="41">
        <f t="shared" si="66"/>
        <v>7</v>
      </c>
      <c r="BJ49" s="47">
        <v>7</v>
      </c>
      <c r="BK49" s="47">
        <v>7</v>
      </c>
      <c r="BL49" s="47">
        <v>7</v>
      </c>
      <c r="BM49" s="41">
        <f t="shared" si="67"/>
        <v>6</v>
      </c>
      <c r="BN49" s="47">
        <v>6</v>
      </c>
      <c r="BO49" s="47">
        <v>7</v>
      </c>
      <c r="BP49" s="47">
        <v>5</v>
      </c>
      <c r="BQ49" s="41">
        <f t="shared" si="68"/>
        <v>8.5</v>
      </c>
      <c r="BR49" s="47">
        <v>9</v>
      </c>
      <c r="BS49" s="47">
        <v>9</v>
      </c>
      <c r="BT49" s="47">
        <v>8</v>
      </c>
      <c r="BU49" s="47">
        <v>8</v>
      </c>
      <c r="BV49" s="47" t="s">
        <v>100</v>
      </c>
      <c r="BW49" s="41">
        <f t="shared" si="69"/>
        <v>8</v>
      </c>
      <c r="BX49" s="47">
        <v>7</v>
      </c>
      <c r="BY49" s="47">
        <v>9</v>
      </c>
      <c r="BZ49" s="47">
        <v>8</v>
      </c>
      <c r="CA49" s="47" t="s">
        <v>78</v>
      </c>
      <c r="CB49" s="46" t="s">
        <v>78</v>
      </c>
      <c r="CC49" s="52">
        <v>8.1999999999999993</v>
      </c>
      <c r="CD49" s="52">
        <f t="shared" si="70"/>
        <v>8.1999999999999993</v>
      </c>
      <c r="CE49" s="44">
        <f t="shared" si="71"/>
        <v>0</v>
      </c>
      <c r="CF49" s="53" t="str">
        <f t="shared" si="72"/>
        <v>â</v>
      </c>
      <c r="CG49" s="52">
        <v>6.4642857142857135</v>
      </c>
      <c r="CH49" s="52">
        <f t="shared" si="73"/>
        <v>6.5357142857142856</v>
      </c>
      <c r="CI49" s="43">
        <f t="shared" si="74"/>
        <v>7.1428571428572063E-2</v>
      </c>
      <c r="CJ49" s="51" t="str">
        <f t="shared" si="75"/>
        <v>â</v>
      </c>
      <c r="CK49" s="47" t="s">
        <v>78</v>
      </c>
      <c r="CL49" s="46" t="s">
        <v>78</v>
      </c>
      <c r="CM49" s="47">
        <v>9</v>
      </c>
      <c r="CN49" s="47">
        <v>10</v>
      </c>
      <c r="CO49" s="47">
        <v>10</v>
      </c>
      <c r="CP49" s="47">
        <v>9</v>
      </c>
      <c r="CQ49" s="47">
        <v>9</v>
      </c>
      <c r="CR49" s="47">
        <v>7</v>
      </c>
      <c r="CS49" s="49">
        <f t="shared" si="76"/>
        <v>8</v>
      </c>
      <c r="CT49" s="48">
        <f t="shared" si="77"/>
        <v>0</v>
      </c>
      <c r="CU49" s="44" t="str">
        <f t="shared" si="78"/>
        <v>Dem.</v>
      </c>
      <c r="CV49" s="47" t="s">
        <v>78</v>
      </c>
      <c r="CW49" s="46" t="s">
        <v>78</v>
      </c>
      <c r="CX49" s="45">
        <f t="shared" si="79"/>
        <v>7.37</v>
      </c>
      <c r="CY49" s="40">
        <f t="shared" si="80"/>
        <v>2</v>
      </c>
      <c r="CZ49" s="39" t="str">
        <f t="shared" si="81"/>
        <v>Advanced</v>
      </c>
      <c r="DA49" s="44">
        <f t="shared" si="82"/>
        <v>8.1999999999999993</v>
      </c>
      <c r="DB49" s="40">
        <f t="shared" si="83"/>
        <v>1</v>
      </c>
      <c r="DC49" s="39" t="str">
        <f t="shared" si="84"/>
        <v>Democracies in consolidation</v>
      </c>
      <c r="DD49" s="43">
        <f t="shared" si="85"/>
        <v>6.54</v>
      </c>
      <c r="DE49" s="40">
        <f t="shared" si="86"/>
        <v>3</v>
      </c>
      <c r="DF49" s="39" t="str">
        <f t="shared" si="87"/>
        <v>Functional flaws</v>
      </c>
      <c r="DG49" s="42">
        <f t="shared" si="88"/>
        <v>6.67</v>
      </c>
      <c r="DH49" s="40">
        <f t="shared" si="89"/>
        <v>2</v>
      </c>
      <c r="DI49" s="39" t="str">
        <f t="shared" si="90"/>
        <v>Good</v>
      </c>
      <c r="DJ49" s="41">
        <f t="shared" si="91"/>
        <v>5.7</v>
      </c>
      <c r="DK49" s="40">
        <f t="shared" si="92"/>
        <v>3</v>
      </c>
      <c r="DL49" s="39" t="str">
        <f t="shared" si="93"/>
        <v>Moderate</v>
      </c>
    </row>
    <row r="50" spans="1:116">
      <c r="A50" s="61" t="s">
        <v>148</v>
      </c>
      <c r="B50" s="60">
        <v>7</v>
      </c>
      <c r="C50" s="59">
        <f>IF(D50="-","?",RANK(D50,D2:D130,0))</f>
        <v>37</v>
      </c>
      <c r="D50" s="45">
        <f t="shared" si="47"/>
        <v>6.53</v>
      </c>
      <c r="E50" s="44">
        <f t="shared" si="48"/>
        <v>6.85</v>
      </c>
      <c r="F50" s="58">
        <f t="shared" si="49"/>
        <v>6.75</v>
      </c>
      <c r="G50" s="47">
        <v>7</v>
      </c>
      <c r="H50" s="47">
        <v>7</v>
      </c>
      <c r="I50" s="47">
        <v>6</v>
      </c>
      <c r="J50" s="47">
        <v>7</v>
      </c>
      <c r="K50" s="58">
        <f t="shared" si="50"/>
        <v>7.5</v>
      </c>
      <c r="L50" s="47">
        <v>9</v>
      </c>
      <c r="M50" s="47">
        <v>7</v>
      </c>
      <c r="N50" s="47">
        <v>7</v>
      </c>
      <c r="O50" s="47">
        <v>7</v>
      </c>
      <c r="P50" s="58">
        <f t="shared" si="51"/>
        <v>6.25</v>
      </c>
      <c r="Q50" s="47">
        <v>9</v>
      </c>
      <c r="R50" s="47">
        <v>5</v>
      </c>
      <c r="S50" s="47">
        <v>4</v>
      </c>
      <c r="T50" s="47">
        <v>7</v>
      </c>
      <c r="U50" s="58">
        <f t="shared" si="52"/>
        <v>7</v>
      </c>
      <c r="V50" s="47">
        <v>7</v>
      </c>
      <c r="W50" s="47">
        <v>7</v>
      </c>
      <c r="X50" s="58">
        <f t="shared" si="53"/>
        <v>6.75</v>
      </c>
      <c r="Y50" s="47">
        <v>6</v>
      </c>
      <c r="Z50" s="47">
        <v>7</v>
      </c>
      <c r="AA50" s="47">
        <v>7</v>
      </c>
      <c r="AB50" s="47">
        <v>7</v>
      </c>
      <c r="AC50" s="43">
        <f t="shared" si="54"/>
        <v>6.2142857142857144</v>
      </c>
      <c r="AD50" s="57">
        <f t="shared" si="55"/>
        <v>6</v>
      </c>
      <c r="AE50" s="47">
        <v>6</v>
      </c>
      <c r="AF50" s="57">
        <f t="shared" si="56"/>
        <v>6.5</v>
      </c>
      <c r="AG50" s="47">
        <v>6</v>
      </c>
      <c r="AH50" s="47">
        <v>5</v>
      </c>
      <c r="AI50" s="47">
        <v>7</v>
      </c>
      <c r="AJ50" s="47">
        <v>8</v>
      </c>
      <c r="AK50" s="57">
        <f t="shared" si="57"/>
        <v>8.5</v>
      </c>
      <c r="AL50" s="47">
        <v>8</v>
      </c>
      <c r="AM50" s="47">
        <v>9</v>
      </c>
      <c r="AN50" s="57">
        <f t="shared" si="58"/>
        <v>6</v>
      </c>
      <c r="AO50" s="47">
        <v>6</v>
      </c>
      <c r="AP50" s="47">
        <v>6</v>
      </c>
      <c r="AQ50" s="57">
        <f t="shared" si="59"/>
        <v>5</v>
      </c>
      <c r="AR50" s="47">
        <v>5</v>
      </c>
      <c r="AS50" s="47">
        <v>5</v>
      </c>
      <c r="AT50" s="57">
        <f t="shared" si="60"/>
        <v>7</v>
      </c>
      <c r="AU50" s="47">
        <v>7</v>
      </c>
      <c r="AV50" s="57">
        <f t="shared" si="61"/>
        <v>4.5</v>
      </c>
      <c r="AW50" s="47">
        <v>4</v>
      </c>
      <c r="AX50" s="47">
        <v>5</v>
      </c>
      <c r="AY50" s="56">
        <f>IF(AZ50="-","?",RANK(AZ50,AZ2:AZ130,0))</f>
        <v>39</v>
      </c>
      <c r="AZ50" s="42">
        <f t="shared" si="62"/>
        <v>5.8</v>
      </c>
      <c r="BA50" s="41">
        <f t="shared" si="63"/>
        <v>6.083333333333333</v>
      </c>
      <c r="BB50" s="47">
        <v>6</v>
      </c>
      <c r="BC50" s="47">
        <v>6</v>
      </c>
      <c r="BD50" s="47">
        <v>6</v>
      </c>
      <c r="BE50" s="47">
        <v>8</v>
      </c>
      <c r="BF50" s="47">
        <v>6</v>
      </c>
      <c r="BG50" s="55">
        <f t="shared" si="64"/>
        <v>4.5</v>
      </c>
      <c r="BH50" s="54">
        <f t="shared" si="65"/>
        <v>6.35</v>
      </c>
      <c r="BI50" s="41">
        <f t="shared" si="66"/>
        <v>6</v>
      </c>
      <c r="BJ50" s="47">
        <v>6</v>
      </c>
      <c r="BK50" s="47">
        <v>5</v>
      </c>
      <c r="BL50" s="47">
        <v>7</v>
      </c>
      <c r="BM50" s="41">
        <f t="shared" si="67"/>
        <v>5</v>
      </c>
      <c r="BN50" s="47">
        <v>5</v>
      </c>
      <c r="BO50" s="47">
        <v>6</v>
      </c>
      <c r="BP50" s="47">
        <v>4</v>
      </c>
      <c r="BQ50" s="41">
        <f t="shared" si="68"/>
        <v>6.4</v>
      </c>
      <c r="BR50" s="47">
        <v>7</v>
      </c>
      <c r="BS50" s="47">
        <v>7</v>
      </c>
      <c r="BT50" s="47">
        <v>7</v>
      </c>
      <c r="BU50" s="47">
        <v>6</v>
      </c>
      <c r="BV50" s="47">
        <v>5</v>
      </c>
      <c r="BW50" s="41">
        <f t="shared" si="69"/>
        <v>8</v>
      </c>
      <c r="BX50" s="47">
        <v>7</v>
      </c>
      <c r="BY50" s="47">
        <v>9</v>
      </c>
      <c r="BZ50" s="47">
        <v>8</v>
      </c>
      <c r="CA50" s="47" t="s">
        <v>78</v>
      </c>
      <c r="CB50" s="46" t="s">
        <v>78</v>
      </c>
      <c r="CC50" s="52">
        <v>7</v>
      </c>
      <c r="CD50" s="52">
        <f t="shared" si="70"/>
        <v>6.85</v>
      </c>
      <c r="CE50" s="44">
        <f t="shared" si="71"/>
        <v>-0.15000000000000036</v>
      </c>
      <c r="CF50" s="53" t="str">
        <f t="shared" si="72"/>
        <v>â</v>
      </c>
      <c r="CG50" s="52">
        <v>5.7857142857142856</v>
      </c>
      <c r="CH50" s="52">
        <f t="shared" si="73"/>
        <v>6.2142857142857144</v>
      </c>
      <c r="CI50" s="43">
        <f t="shared" si="74"/>
        <v>0.42857142857142883</v>
      </c>
      <c r="CJ50" s="51" t="str">
        <f t="shared" si="75"/>
        <v>â</v>
      </c>
      <c r="CK50" s="47" t="s">
        <v>78</v>
      </c>
      <c r="CL50" s="46" t="s">
        <v>78</v>
      </c>
      <c r="CM50" s="47">
        <v>9</v>
      </c>
      <c r="CN50" s="47">
        <v>7</v>
      </c>
      <c r="CO50" s="47">
        <v>7</v>
      </c>
      <c r="CP50" s="47">
        <v>7</v>
      </c>
      <c r="CQ50" s="47">
        <v>9</v>
      </c>
      <c r="CR50" s="47">
        <v>7</v>
      </c>
      <c r="CS50" s="49">
        <f t="shared" si="76"/>
        <v>7</v>
      </c>
      <c r="CT50" s="48">
        <f t="shared" si="77"/>
        <v>0</v>
      </c>
      <c r="CU50" s="44" t="str">
        <f t="shared" si="78"/>
        <v>Dem.</v>
      </c>
      <c r="CV50" s="47" t="s">
        <v>78</v>
      </c>
      <c r="CW50" s="46" t="s">
        <v>78</v>
      </c>
      <c r="CX50" s="45">
        <f t="shared" si="79"/>
        <v>6.53</v>
      </c>
      <c r="CY50" s="40">
        <f t="shared" si="80"/>
        <v>3</v>
      </c>
      <c r="CZ50" s="39" t="str">
        <f t="shared" si="81"/>
        <v>Limited</v>
      </c>
      <c r="DA50" s="44">
        <f t="shared" si="82"/>
        <v>6.85</v>
      </c>
      <c r="DB50" s="40">
        <f t="shared" si="83"/>
        <v>2</v>
      </c>
      <c r="DC50" s="39" t="str">
        <f t="shared" si="84"/>
        <v>Defective democracies</v>
      </c>
      <c r="DD50" s="43">
        <f t="shared" si="85"/>
        <v>6.21</v>
      </c>
      <c r="DE50" s="40">
        <f t="shared" si="86"/>
        <v>3</v>
      </c>
      <c r="DF50" s="39" t="str">
        <f t="shared" si="87"/>
        <v>Functional flaws</v>
      </c>
      <c r="DG50" s="42">
        <f t="shared" si="88"/>
        <v>5.8</v>
      </c>
      <c r="DH50" s="40">
        <f t="shared" si="89"/>
        <v>2</v>
      </c>
      <c r="DI50" s="39" t="str">
        <f t="shared" si="90"/>
        <v>Good</v>
      </c>
      <c r="DJ50" s="41">
        <f t="shared" si="91"/>
        <v>6.1</v>
      </c>
      <c r="DK50" s="40">
        <f t="shared" si="92"/>
        <v>3</v>
      </c>
      <c r="DL50" s="39" t="str">
        <f t="shared" si="93"/>
        <v>Moderate</v>
      </c>
    </row>
    <row r="51" spans="1:116">
      <c r="A51" s="61" t="s">
        <v>149</v>
      </c>
      <c r="B51" s="60">
        <v>4</v>
      </c>
      <c r="C51" s="59">
        <f>IF(D51="-","?",RANK(D51,D2:D130,0))</f>
        <v>113</v>
      </c>
      <c r="D51" s="45">
        <f t="shared" si="47"/>
        <v>3.64</v>
      </c>
      <c r="E51" s="44">
        <f t="shared" si="48"/>
        <v>3.25</v>
      </c>
      <c r="F51" s="58">
        <f t="shared" si="49"/>
        <v>6</v>
      </c>
      <c r="G51" s="47">
        <v>8</v>
      </c>
      <c r="H51" s="47">
        <v>8</v>
      </c>
      <c r="I51" s="47">
        <v>1</v>
      </c>
      <c r="J51" s="47">
        <v>7</v>
      </c>
      <c r="K51" s="58">
        <f t="shared" si="50"/>
        <v>2.5</v>
      </c>
      <c r="L51" s="47">
        <v>3</v>
      </c>
      <c r="M51" s="47">
        <v>2</v>
      </c>
      <c r="N51" s="47">
        <v>3</v>
      </c>
      <c r="O51" s="47">
        <v>2</v>
      </c>
      <c r="P51" s="58">
        <f t="shared" si="51"/>
        <v>2.75</v>
      </c>
      <c r="Q51" s="47">
        <v>4</v>
      </c>
      <c r="R51" s="47">
        <v>2</v>
      </c>
      <c r="S51" s="47">
        <v>3</v>
      </c>
      <c r="T51" s="47">
        <v>2</v>
      </c>
      <c r="U51" s="58">
        <f t="shared" si="52"/>
        <v>2</v>
      </c>
      <c r="V51" s="47">
        <v>2</v>
      </c>
      <c r="W51" s="47">
        <v>2</v>
      </c>
      <c r="X51" s="58">
        <f t="shared" si="53"/>
        <v>3</v>
      </c>
      <c r="Y51" s="47">
        <v>3</v>
      </c>
      <c r="Z51" s="47">
        <v>3</v>
      </c>
      <c r="AA51" s="47" t="s">
        <v>100</v>
      </c>
      <c r="AB51" s="47">
        <v>3</v>
      </c>
      <c r="AC51" s="43">
        <f t="shared" si="54"/>
        <v>4.0357142857142856</v>
      </c>
      <c r="AD51" s="57">
        <f t="shared" si="55"/>
        <v>5</v>
      </c>
      <c r="AE51" s="47">
        <v>5</v>
      </c>
      <c r="AF51" s="57">
        <f t="shared" si="56"/>
        <v>2.75</v>
      </c>
      <c r="AG51" s="47">
        <v>3</v>
      </c>
      <c r="AH51" s="47">
        <v>2</v>
      </c>
      <c r="AI51" s="47">
        <v>3</v>
      </c>
      <c r="AJ51" s="47">
        <v>3</v>
      </c>
      <c r="AK51" s="57">
        <f t="shared" si="57"/>
        <v>3.5</v>
      </c>
      <c r="AL51" s="47">
        <v>3</v>
      </c>
      <c r="AM51" s="47">
        <v>4</v>
      </c>
      <c r="AN51" s="57">
        <f t="shared" si="58"/>
        <v>3.5</v>
      </c>
      <c r="AO51" s="47">
        <v>4</v>
      </c>
      <c r="AP51" s="47">
        <v>3</v>
      </c>
      <c r="AQ51" s="57">
        <f t="shared" si="59"/>
        <v>4</v>
      </c>
      <c r="AR51" s="47">
        <v>5</v>
      </c>
      <c r="AS51" s="47">
        <v>3</v>
      </c>
      <c r="AT51" s="57">
        <f t="shared" si="60"/>
        <v>5</v>
      </c>
      <c r="AU51" s="47">
        <v>5</v>
      </c>
      <c r="AV51" s="57">
        <f t="shared" si="61"/>
        <v>4.5</v>
      </c>
      <c r="AW51" s="47">
        <v>4</v>
      </c>
      <c r="AX51" s="47">
        <v>5</v>
      </c>
      <c r="AY51" s="56">
        <f>IF(AZ51="-","?",RANK(AZ51,AZ2:AZ130,0))</f>
        <v>122</v>
      </c>
      <c r="AZ51" s="42">
        <f t="shared" si="62"/>
        <v>2.14</v>
      </c>
      <c r="BA51" s="41">
        <f t="shared" si="63"/>
        <v>5.104166666666667</v>
      </c>
      <c r="BB51" s="47">
        <v>6</v>
      </c>
      <c r="BC51" s="47">
        <v>7</v>
      </c>
      <c r="BD51" s="47">
        <v>4</v>
      </c>
      <c r="BE51" s="47">
        <v>3</v>
      </c>
      <c r="BF51" s="47">
        <v>4</v>
      </c>
      <c r="BG51" s="55">
        <f t="shared" si="64"/>
        <v>6.625</v>
      </c>
      <c r="BH51" s="54">
        <f t="shared" si="65"/>
        <v>2.4</v>
      </c>
      <c r="BI51" s="41">
        <f t="shared" si="66"/>
        <v>2.6666666666666665</v>
      </c>
      <c r="BJ51" s="47">
        <v>3</v>
      </c>
      <c r="BK51" s="47">
        <v>2</v>
      </c>
      <c r="BL51" s="47">
        <v>3</v>
      </c>
      <c r="BM51" s="41">
        <f t="shared" si="67"/>
        <v>2.3333333333333335</v>
      </c>
      <c r="BN51" s="47">
        <v>2</v>
      </c>
      <c r="BO51" s="47">
        <v>3</v>
      </c>
      <c r="BP51" s="47">
        <v>2</v>
      </c>
      <c r="BQ51" s="41">
        <f t="shared" si="68"/>
        <v>2.6</v>
      </c>
      <c r="BR51" s="47">
        <v>3</v>
      </c>
      <c r="BS51" s="47">
        <v>2</v>
      </c>
      <c r="BT51" s="47">
        <v>3</v>
      </c>
      <c r="BU51" s="47">
        <v>2</v>
      </c>
      <c r="BV51" s="47">
        <v>3</v>
      </c>
      <c r="BW51" s="41">
        <f t="shared" si="69"/>
        <v>2</v>
      </c>
      <c r="BX51" s="47">
        <v>1</v>
      </c>
      <c r="BY51" s="47">
        <v>1</v>
      </c>
      <c r="BZ51" s="47">
        <v>4</v>
      </c>
      <c r="CA51" s="47" t="s">
        <v>78</v>
      </c>
      <c r="CB51" s="46" t="s">
        <v>78</v>
      </c>
      <c r="CC51" s="52">
        <v>3.4499999999999997</v>
      </c>
      <c r="CD51" s="52">
        <f t="shared" si="70"/>
        <v>3.25</v>
      </c>
      <c r="CE51" s="44">
        <f t="shared" si="71"/>
        <v>-0.19999999999999973</v>
      </c>
      <c r="CF51" s="53" t="str">
        <f t="shared" si="72"/>
        <v>â</v>
      </c>
      <c r="CG51" s="52">
        <v>3.8571428571428568</v>
      </c>
      <c r="CH51" s="52">
        <f t="shared" si="73"/>
        <v>4.0357142857142856</v>
      </c>
      <c r="CI51" s="43">
        <f t="shared" si="74"/>
        <v>0.17857142857142883</v>
      </c>
      <c r="CJ51" s="51" t="str">
        <f t="shared" si="75"/>
        <v>â</v>
      </c>
      <c r="CK51" s="47" t="s">
        <v>78</v>
      </c>
      <c r="CL51" s="46" t="s">
        <v>78</v>
      </c>
      <c r="CM51" s="50">
        <v>3</v>
      </c>
      <c r="CN51" s="50">
        <v>2</v>
      </c>
      <c r="CO51" s="47">
        <v>3</v>
      </c>
      <c r="CP51" s="50">
        <v>2</v>
      </c>
      <c r="CQ51" s="47">
        <v>4</v>
      </c>
      <c r="CR51" s="50">
        <v>2</v>
      </c>
      <c r="CS51" s="49">
        <f t="shared" si="76"/>
        <v>7.5</v>
      </c>
      <c r="CT51" s="48">
        <f t="shared" si="77"/>
        <v>4</v>
      </c>
      <c r="CU51" s="44" t="str">
        <f t="shared" si="78"/>
        <v>Aut.</v>
      </c>
      <c r="CV51" s="47" t="s">
        <v>78</v>
      </c>
      <c r="CW51" s="46" t="s">
        <v>78</v>
      </c>
      <c r="CX51" s="45">
        <f t="shared" si="79"/>
        <v>3.64</v>
      </c>
      <c r="CY51" s="40">
        <f t="shared" si="80"/>
        <v>5</v>
      </c>
      <c r="CZ51" s="39" t="str">
        <f t="shared" si="81"/>
        <v>Failed</v>
      </c>
      <c r="DA51" s="44">
        <f t="shared" si="82"/>
        <v>3.25</v>
      </c>
      <c r="DB51" s="40">
        <f t="shared" si="83"/>
        <v>5</v>
      </c>
      <c r="DC51" s="39" t="str">
        <f t="shared" si="84"/>
        <v>Hard-line autocracies</v>
      </c>
      <c r="DD51" s="43">
        <f t="shared" si="85"/>
        <v>4.04</v>
      </c>
      <c r="DE51" s="40">
        <f t="shared" si="86"/>
        <v>4</v>
      </c>
      <c r="DF51" s="39" t="str">
        <f t="shared" si="87"/>
        <v>Poorly functioning</v>
      </c>
      <c r="DG51" s="42">
        <f t="shared" si="88"/>
        <v>2.14</v>
      </c>
      <c r="DH51" s="40">
        <f t="shared" si="89"/>
        <v>5</v>
      </c>
      <c r="DI51" s="39" t="str">
        <f t="shared" si="90"/>
        <v>Failed</v>
      </c>
      <c r="DJ51" s="41">
        <f t="shared" si="91"/>
        <v>5.0999999999999996</v>
      </c>
      <c r="DK51" s="40">
        <f t="shared" si="92"/>
        <v>3</v>
      </c>
      <c r="DL51" s="39" t="str">
        <f t="shared" si="93"/>
        <v>Moderate</v>
      </c>
    </row>
    <row r="52" spans="1:116">
      <c r="A52" s="61" t="s">
        <v>150</v>
      </c>
      <c r="B52" s="60">
        <v>4</v>
      </c>
      <c r="C52" s="59">
        <f>IF(D52="-","?",RANK(D52,D2:D130,0))</f>
        <v>104</v>
      </c>
      <c r="D52" s="45">
        <f t="shared" si="47"/>
        <v>4.22</v>
      </c>
      <c r="E52" s="44">
        <f t="shared" si="48"/>
        <v>4.4000000000000004</v>
      </c>
      <c r="F52" s="58">
        <f t="shared" si="49"/>
        <v>4.5</v>
      </c>
      <c r="G52" s="47">
        <v>4</v>
      </c>
      <c r="H52" s="47">
        <v>5</v>
      </c>
      <c r="I52" s="47">
        <v>5</v>
      </c>
      <c r="J52" s="47">
        <v>4</v>
      </c>
      <c r="K52" s="58">
        <f t="shared" si="50"/>
        <v>5.75</v>
      </c>
      <c r="L52" s="47">
        <v>7</v>
      </c>
      <c r="M52" s="47">
        <v>4</v>
      </c>
      <c r="N52" s="47">
        <v>7</v>
      </c>
      <c r="O52" s="47">
        <v>5</v>
      </c>
      <c r="P52" s="58">
        <f t="shared" si="51"/>
        <v>4.25</v>
      </c>
      <c r="Q52" s="47">
        <v>6</v>
      </c>
      <c r="R52" s="47">
        <v>5</v>
      </c>
      <c r="S52" s="47">
        <v>2</v>
      </c>
      <c r="T52" s="47">
        <v>4</v>
      </c>
      <c r="U52" s="58">
        <f t="shared" si="52"/>
        <v>4.5</v>
      </c>
      <c r="V52" s="47">
        <v>4</v>
      </c>
      <c r="W52" s="47">
        <v>5</v>
      </c>
      <c r="X52" s="58">
        <f t="shared" si="53"/>
        <v>3</v>
      </c>
      <c r="Y52" s="47">
        <v>3</v>
      </c>
      <c r="Z52" s="47">
        <v>3</v>
      </c>
      <c r="AA52" s="47" t="s">
        <v>100</v>
      </c>
      <c r="AB52" s="47">
        <v>3</v>
      </c>
      <c r="AC52" s="43">
        <f t="shared" si="54"/>
        <v>4.0357142857142856</v>
      </c>
      <c r="AD52" s="57">
        <f t="shared" si="55"/>
        <v>3</v>
      </c>
      <c r="AE52" s="47">
        <v>3</v>
      </c>
      <c r="AF52" s="57">
        <f t="shared" si="56"/>
        <v>4.25</v>
      </c>
      <c r="AG52" s="47">
        <v>4</v>
      </c>
      <c r="AH52" s="47">
        <v>3</v>
      </c>
      <c r="AI52" s="47">
        <v>6</v>
      </c>
      <c r="AJ52" s="47">
        <v>4</v>
      </c>
      <c r="AK52" s="57">
        <f t="shared" si="57"/>
        <v>6.5</v>
      </c>
      <c r="AL52" s="47">
        <v>7</v>
      </c>
      <c r="AM52" s="47">
        <v>6</v>
      </c>
      <c r="AN52" s="57">
        <f t="shared" si="58"/>
        <v>4</v>
      </c>
      <c r="AO52" s="47">
        <v>4</v>
      </c>
      <c r="AP52" s="47">
        <v>4</v>
      </c>
      <c r="AQ52" s="57">
        <f t="shared" si="59"/>
        <v>3</v>
      </c>
      <c r="AR52" s="47">
        <v>3</v>
      </c>
      <c r="AS52" s="47">
        <v>3</v>
      </c>
      <c r="AT52" s="57">
        <f t="shared" si="60"/>
        <v>5</v>
      </c>
      <c r="AU52" s="47">
        <v>5</v>
      </c>
      <c r="AV52" s="57">
        <f t="shared" si="61"/>
        <v>2.5</v>
      </c>
      <c r="AW52" s="47">
        <v>2</v>
      </c>
      <c r="AX52" s="47">
        <v>3</v>
      </c>
      <c r="AY52" s="56">
        <f>IF(AZ52="-","?",RANK(AZ52,AZ2:AZ130,0))</f>
        <v>94</v>
      </c>
      <c r="AZ52" s="42">
        <f t="shared" si="62"/>
        <v>4.12</v>
      </c>
      <c r="BA52" s="41">
        <f t="shared" si="63"/>
        <v>7.770833333333333</v>
      </c>
      <c r="BB52" s="47">
        <v>9</v>
      </c>
      <c r="BC52" s="47">
        <v>8</v>
      </c>
      <c r="BD52" s="47">
        <v>8</v>
      </c>
      <c r="BE52" s="47">
        <v>8</v>
      </c>
      <c r="BF52" s="47">
        <v>7</v>
      </c>
      <c r="BG52" s="55">
        <f t="shared" si="64"/>
        <v>6.625</v>
      </c>
      <c r="BH52" s="54">
        <f t="shared" si="65"/>
        <v>4.333333333333333</v>
      </c>
      <c r="BI52" s="41">
        <f t="shared" si="66"/>
        <v>3.6666666666666665</v>
      </c>
      <c r="BJ52" s="47">
        <v>3</v>
      </c>
      <c r="BK52" s="47">
        <v>3</v>
      </c>
      <c r="BL52" s="47">
        <v>5</v>
      </c>
      <c r="BM52" s="41">
        <f t="shared" si="67"/>
        <v>3</v>
      </c>
      <c r="BN52" s="47">
        <v>3</v>
      </c>
      <c r="BO52" s="47">
        <v>3</v>
      </c>
      <c r="BP52" s="47">
        <v>3</v>
      </c>
      <c r="BQ52" s="41">
        <f t="shared" si="68"/>
        <v>4</v>
      </c>
      <c r="BR52" s="47">
        <v>6</v>
      </c>
      <c r="BS52" s="47">
        <v>5</v>
      </c>
      <c r="BT52" s="47">
        <v>3</v>
      </c>
      <c r="BU52" s="47">
        <v>3</v>
      </c>
      <c r="BV52" s="47">
        <v>3</v>
      </c>
      <c r="BW52" s="41">
        <f t="shared" si="69"/>
        <v>6.666666666666667</v>
      </c>
      <c r="BX52" s="47">
        <v>7</v>
      </c>
      <c r="BY52" s="47">
        <v>6</v>
      </c>
      <c r="BZ52" s="47">
        <v>7</v>
      </c>
      <c r="CA52" s="47" t="s">
        <v>78</v>
      </c>
      <c r="CB52" s="46" t="s">
        <v>78</v>
      </c>
      <c r="CC52" s="52">
        <v>4.2166666666666668</v>
      </c>
      <c r="CD52" s="52">
        <f t="shared" si="70"/>
        <v>4.4000000000000004</v>
      </c>
      <c r="CE52" s="44">
        <f t="shared" si="71"/>
        <v>0.18333333333333357</v>
      </c>
      <c r="CF52" s="53" t="str">
        <f t="shared" si="72"/>
        <v>â</v>
      </c>
      <c r="CG52" s="52">
        <v>3.6785714285714279</v>
      </c>
      <c r="CH52" s="52">
        <f t="shared" si="73"/>
        <v>4.0357142857142856</v>
      </c>
      <c r="CI52" s="43">
        <f t="shared" si="74"/>
        <v>0.35714285714285765</v>
      </c>
      <c r="CJ52" s="51" t="str">
        <f t="shared" si="75"/>
        <v>â</v>
      </c>
      <c r="CK52" s="47" t="s">
        <v>78</v>
      </c>
      <c r="CL52" s="46" t="s">
        <v>78</v>
      </c>
      <c r="CM52" s="47">
        <v>7</v>
      </c>
      <c r="CN52" s="47">
        <v>4</v>
      </c>
      <c r="CO52" s="47">
        <v>7</v>
      </c>
      <c r="CP52" s="47">
        <v>5</v>
      </c>
      <c r="CQ52" s="47">
        <v>6</v>
      </c>
      <c r="CR52" s="47">
        <v>4</v>
      </c>
      <c r="CS52" s="49">
        <f t="shared" si="76"/>
        <v>4</v>
      </c>
      <c r="CT52" s="48">
        <f t="shared" si="77"/>
        <v>0</v>
      </c>
      <c r="CU52" s="44" t="str">
        <f t="shared" si="78"/>
        <v>Dem.</v>
      </c>
      <c r="CV52" s="47" t="s">
        <v>78</v>
      </c>
      <c r="CW52" s="46" t="s">
        <v>78</v>
      </c>
      <c r="CX52" s="45">
        <f t="shared" si="79"/>
        <v>4.22</v>
      </c>
      <c r="CY52" s="40">
        <f t="shared" si="80"/>
        <v>4</v>
      </c>
      <c r="CZ52" s="39" t="str">
        <f t="shared" si="81"/>
        <v>Very limited</v>
      </c>
      <c r="DA52" s="44">
        <f t="shared" si="82"/>
        <v>4.4000000000000004</v>
      </c>
      <c r="DB52" s="40">
        <f t="shared" si="83"/>
        <v>3</v>
      </c>
      <c r="DC52" s="39" t="str">
        <f t="shared" si="84"/>
        <v>Highly defective democracies</v>
      </c>
      <c r="DD52" s="43">
        <f t="shared" si="85"/>
        <v>4.04</v>
      </c>
      <c r="DE52" s="40">
        <f t="shared" si="86"/>
        <v>4</v>
      </c>
      <c r="DF52" s="39" t="str">
        <f t="shared" si="87"/>
        <v>Poorly functioning</v>
      </c>
      <c r="DG52" s="42">
        <f t="shared" si="88"/>
        <v>4.12</v>
      </c>
      <c r="DH52" s="40">
        <f t="shared" si="89"/>
        <v>4</v>
      </c>
      <c r="DI52" s="39" t="str">
        <f t="shared" si="90"/>
        <v>Weak</v>
      </c>
      <c r="DJ52" s="41">
        <f t="shared" si="91"/>
        <v>7.8</v>
      </c>
      <c r="DK52" s="40">
        <f t="shared" si="92"/>
        <v>2</v>
      </c>
      <c r="DL52" s="39" t="str">
        <f t="shared" si="93"/>
        <v>Substantial</v>
      </c>
    </row>
    <row r="53" spans="1:116">
      <c r="A53" s="61" t="s">
        <v>151</v>
      </c>
      <c r="B53" s="60">
        <v>2</v>
      </c>
      <c r="C53" s="59">
        <f>IF(D53="-","?",RANK(D53,D2:D130,0))</f>
        <v>28</v>
      </c>
      <c r="D53" s="45">
        <f t="shared" si="47"/>
        <v>7.27</v>
      </c>
      <c r="E53" s="44">
        <f t="shared" si="48"/>
        <v>8.25</v>
      </c>
      <c r="F53" s="58">
        <f t="shared" si="49"/>
        <v>9</v>
      </c>
      <c r="G53" s="47">
        <v>8</v>
      </c>
      <c r="H53" s="47">
        <v>10</v>
      </c>
      <c r="I53" s="47">
        <v>10</v>
      </c>
      <c r="J53" s="47">
        <v>8</v>
      </c>
      <c r="K53" s="58">
        <f t="shared" si="50"/>
        <v>9.5</v>
      </c>
      <c r="L53" s="47">
        <v>9</v>
      </c>
      <c r="M53" s="47">
        <v>9</v>
      </c>
      <c r="N53" s="47">
        <v>10</v>
      </c>
      <c r="O53" s="47">
        <v>10</v>
      </c>
      <c r="P53" s="58">
        <f t="shared" si="51"/>
        <v>7.25</v>
      </c>
      <c r="Q53" s="47">
        <v>8</v>
      </c>
      <c r="R53" s="47">
        <v>9</v>
      </c>
      <c r="S53" s="47">
        <v>5</v>
      </c>
      <c r="T53" s="47">
        <v>7</v>
      </c>
      <c r="U53" s="58">
        <f t="shared" si="52"/>
        <v>8.5</v>
      </c>
      <c r="V53" s="47">
        <v>8</v>
      </c>
      <c r="W53" s="47">
        <v>9</v>
      </c>
      <c r="X53" s="58">
        <f t="shared" si="53"/>
        <v>7</v>
      </c>
      <c r="Y53" s="47">
        <v>9</v>
      </c>
      <c r="Z53" s="47">
        <v>6</v>
      </c>
      <c r="AA53" s="47">
        <v>7</v>
      </c>
      <c r="AB53" s="47">
        <v>6</v>
      </c>
      <c r="AC53" s="43">
        <f t="shared" si="54"/>
        <v>6.2857142857142856</v>
      </c>
      <c r="AD53" s="57">
        <f t="shared" si="55"/>
        <v>6</v>
      </c>
      <c r="AE53" s="47">
        <v>6</v>
      </c>
      <c r="AF53" s="57">
        <f t="shared" si="56"/>
        <v>7</v>
      </c>
      <c r="AG53" s="47">
        <v>6</v>
      </c>
      <c r="AH53" s="47">
        <v>5</v>
      </c>
      <c r="AI53" s="47">
        <v>8</v>
      </c>
      <c r="AJ53" s="47">
        <v>9</v>
      </c>
      <c r="AK53" s="57">
        <f t="shared" si="57"/>
        <v>7.5</v>
      </c>
      <c r="AL53" s="47">
        <v>8</v>
      </c>
      <c r="AM53" s="47">
        <v>7</v>
      </c>
      <c r="AN53" s="57">
        <f t="shared" si="58"/>
        <v>8</v>
      </c>
      <c r="AO53" s="47">
        <v>8</v>
      </c>
      <c r="AP53" s="47">
        <v>8</v>
      </c>
      <c r="AQ53" s="57">
        <f t="shared" si="59"/>
        <v>5.5</v>
      </c>
      <c r="AR53" s="47">
        <v>5</v>
      </c>
      <c r="AS53" s="47">
        <v>6</v>
      </c>
      <c r="AT53" s="57">
        <f t="shared" si="60"/>
        <v>5</v>
      </c>
      <c r="AU53" s="47">
        <v>5</v>
      </c>
      <c r="AV53" s="57">
        <f t="shared" si="61"/>
        <v>5</v>
      </c>
      <c r="AW53" s="47">
        <v>5</v>
      </c>
      <c r="AX53" s="47">
        <v>5</v>
      </c>
      <c r="AY53" s="56">
        <f>IF(AZ53="-","?",RANK(AZ53,AZ2:AZ130,0))</f>
        <v>41</v>
      </c>
      <c r="AZ53" s="42">
        <f t="shared" si="62"/>
        <v>5.69</v>
      </c>
      <c r="BA53" s="41">
        <f t="shared" si="63"/>
        <v>3.3125</v>
      </c>
      <c r="BB53" s="47">
        <v>4</v>
      </c>
      <c r="BC53" s="47">
        <v>2</v>
      </c>
      <c r="BD53" s="47">
        <v>3</v>
      </c>
      <c r="BE53" s="47">
        <v>5</v>
      </c>
      <c r="BF53" s="47">
        <v>3</v>
      </c>
      <c r="BG53" s="55">
        <f t="shared" si="64"/>
        <v>2.875</v>
      </c>
      <c r="BH53" s="54">
        <f t="shared" si="65"/>
        <v>6.6875</v>
      </c>
      <c r="BI53" s="41">
        <f t="shared" si="66"/>
        <v>6.333333333333333</v>
      </c>
      <c r="BJ53" s="47">
        <v>6</v>
      </c>
      <c r="BK53" s="47">
        <v>7</v>
      </c>
      <c r="BL53" s="47">
        <v>6</v>
      </c>
      <c r="BM53" s="41">
        <f t="shared" si="67"/>
        <v>4.333333333333333</v>
      </c>
      <c r="BN53" s="47">
        <v>4</v>
      </c>
      <c r="BO53" s="47">
        <v>5</v>
      </c>
      <c r="BP53" s="47">
        <v>4</v>
      </c>
      <c r="BQ53" s="41">
        <f t="shared" si="68"/>
        <v>7.75</v>
      </c>
      <c r="BR53" s="47">
        <v>9</v>
      </c>
      <c r="BS53" s="47">
        <v>9</v>
      </c>
      <c r="BT53" s="47">
        <v>7</v>
      </c>
      <c r="BU53" s="47">
        <v>6</v>
      </c>
      <c r="BV53" s="47" t="s">
        <v>100</v>
      </c>
      <c r="BW53" s="41">
        <f t="shared" si="69"/>
        <v>8.3333333333333339</v>
      </c>
      <c r="BX53" s="47">
        <v>8</v>
      </c>
      <c r="BY53" s="47">
        <v>8</v>
      </c>
      <c r="BZ53" s="47">
        <v>9</v>
      </c>
      <c r="CA53" s="47" t="s">
        <v>78</v>
      </c>
      <c r="CB53" s="46" t="s">
        <v>78</v>
      </c>
      <c r="CC53" s="52">
        <v>8.25</v>
      </c>
      <c r="CD53" s="52">
        <f t="shared" si="70"/>
        <v>8.25</v>
      </c>
      <c r="CE53" s="44">
        <f t="shared" si="71"/>
        <v>0</v>
      </c>
      <c r="CF53" s="53" t="str">
        <f t="shared" si="72"/>
        <v>â</v>
      </c>
      <c r="CG53" s="52">
        <v>6.6428571428571423</v>
      </c>
      <c r="CH53" s="52">
        <f t="shared" si="73"/>
        <v>6.2857142857142856</v>
      </c>
      <c r="CI53" s="43">
        <f t="shared" si="74"/>
        <v>-0.35714285714285676</v>
      </c>
      <c r="CJ53" s="51" t="str">
        <f t="shared" si="75"/>
        <v>â</v>
      </c>
      <c r="CK53" s="47" t="s">
        <v>78</v>
      </c>
      <c r="CL53" s="46" t="s">
        <v>78</v>
      </c>
      <c r="CM53" s="47">
        <v>9</v>
      </c>
      <c r="CN53" s="47">
        <v>9</v>
      </c>
      <c r="CO53" s="47">
        <v>10</v>
      </c>
      <c r="CP53" s="47">
        <v>10</v>
      </c>
      <c r="CQ53" s="47">
        <v>8</v>
      </c>
      <c r="CR53" s="47">
        <v>7</v>
      </c>
      <c r="CS53" s="49">
        <f t="shared" si="76"/>
        <v>8</v>
      </c>
      <c r="CT53" s="48">
        <f t="shared" si="77"/>
        <v>0</v>
      </c>
      <c r="CU53" s="44" t="str">
        <f t="shared" si="78"/>
        <v>Dem.</v>
      </c>
      <c r="CV53" s="47" t="s">
        <v>78</v>
      </c>
      <c r="CW53" s="46" t="s">
        <v>78</v>
      </c>
      <c r="CX53" s="45">
        <f t="shared" si="79"/>
        <v>7.27</v>
      </c>
      <c r="CY53" s="40">
        <f t="shared" si="80"/>
        <v>2</v>
      </c>
      <c r="CZ53" s="39" t="str">
        <f t="shared" si="81"/>
        <v>Advanced</v>
      </c>
      <c r="DA53" s="44">
        <f t="shared" si="82"/>
        <v>8.25</v>
      </c>
      <c r="DB53" s="40">
        <f t="shared" si="83"/>
        <v>1</v>
      </c>
      <c r="DC53" s="39" t="str">
        <f t="shared" si="84"/>
        <v>Democracies in consolidation</v>
      </c>
      <c r="DD53" s="43">
        <f t="shared" si="85"/>
        <v>6.29</v>
      </c>
      <c r="DE53" s="40">
        <f t="shared" si="86"/>
        <v>3</v>
      </c>
      <c r="DF53" s="39" t="str">
        <f t="shared" si="87"/>
        <v>Functional flaws</v>
      </c>
      <c r="DG53" s="42">
        <f t="shared" si="88"/>
        <v>5.69</v>
      </c>
      <c r="DH53" s="40">
        <f t="shared" si="89"/>
        <v>2</v>
      </c>
      <c r="DI53" s="39" t="str">
        <f t="shared" si="90"/>
        <v>Good</v>
      </c>
      <c r="DJ53" s="41">
        <f t="shared" si="91"/>
        <v>3.3</v>
      </c>
      <c r="DK53" s="40">
        <f t="shared" si="92"/>
        <v>4</v>
      </c>
      <c r="DL53" s="39" t="str">
        <f t="shared" si="93"/>
        <v>Minor</v>
      </c>
    </row>
    <row r="54" spans="1:116">
      <c r="A54" s="61" t="s">
        <v>152</v>
      </c>
      <c r="B54" s="60">
        <v>4</v>
      </c>
      <c r="C54" s="59">
        <f>IF(D54="-","?",RANK(D54,D2:D130,0))</f>
        <v>81</v>
      </c>
      <c r="D54" s="45">
        <f t="shared" si="47"/>
        <v>5.03</v>
      </c>
      <c r="E54" s="44">
        <f t="shared" si="48"/>
        <v>3.9166666666666665</v>
      </c>
      <c r="F54" s="58">
        <f t="shared" si="49"/>
        <v>6.5</v>
      </c>
      <c r="G54" s="47">
        <v>7</v>
      </c>
      <c r="H54" s="47">
        <v>6</v>
      </c>
      <c r="I54" s="47">
        <v>6</v>
      </c>
      <c r="J54" s="47">
        <v>7</v>
      </c>
      <c r="K54" s="58">
        <f t="shared" si="50"/>
        <v>3.75</v>
      </c>
      <c r="L54" s="47">
        <v>4</v>
      </c>
      <c r="M54" s="47">
        <v>2</v>
      </c>
      <c r="N54" s="47">
        <v>5</v>
      </c>
      <c r="O54" s="47">
        <v>4</v>
      </c>
      <c r="P54" s="58">
        <f t="shared" si="51"/>
        <v>4</v>
      </c>
      <c r="Q54" s="47">
        <v>3</v>
      </c>
      <c r="R54" s="47">
        <v>4</v>
      </c>
      <c r="S54" s="47">
        <v>4</v>
      </c>
      <c r="T54" s="47">
        <v>5</v>
      </c>
      <c r="U54" s="58">
        <f t="shared" si="52"/>
        <v>2</v>
      </c>
      <c r="V54" s="47">
        <v>2</v>
      </c>
      <c r="W54" s="47">
        <v>2</v>
      </c>
      <c r="X54" s="58">
        <f t="shared" si="53"/>
        <v>3.3333333333333335</v>
      </c>
      <c r="Y54" s="47">
        <v>2</v>
      </c>
      <c r="Z54" s="47">
        <v>4</v>
      </c>
      <c r="AA54" s="47" t="s">
        <v>100</v>
      </c>
      <c r="AB54" s="47">
        <v>4</v>
      </c>
      <c r="AC54" s="43">
        <f t="shared" si="54"/>
        <v>6.1428571428571432</v>
      </c>
      <c r="AD54" s="57">
        <f t="shared" si="55"/>
        <v>4</v>
      </c>
      <c r="AE54" s="47">
        <v>4</v>
      </c>
      <c r="AF54" s="57">
        <f t="shared" si="56"/>
        <v>7</v>
      </c>
      <c r="AG54" s="47">
        <v>5</v>
      </c>
      <c r="AH54" s="47">
        <v>6</v>
      </c>
      <c r="AI54" s="47">
        <v>8</v>
      </c>
      <c r="AJ54" s="47">
        <v>9</v>
      </c>
      <c r="AK54" s="57">
        <f t="shared" si="57"/>
        <v>8.5</v>
      </c>
      <c r="AL54" s="47">
        <v>9</v>
      </c>
      <c r="AM54" s="47">
        <v>8</v>
      </c>
      <c r="AN54" s="57">
        <f t="shared" si="58"/>
        <v>8</v>
      </c>
      <c r="AO54" s="47">
        <v>8</v>
      </c>
      <c r="AP54" s="47">
        <v>8</v>
      </c>
      <c r="AQ54" s="57">
        <f t="shared" si="59"/>
        <v>5</v>
      </c>
      <c r="AR54" s="47">
        <v>5</v>
      </c>
      <c r="AS54" s="47">
        <v>5</v>
      </c>
      <c r="AT54" s="57">
        <f t="shared" si="60"/>
        <v>6</v>
      </c>
      <c r="AU54" s="47">
        <v>6</v>
      </c>
      <c r="AV54" s="57">
        <f t="shared" si="61"/>
        <v>4.5</v>
      </c>
      <c r="AW54" s="47">
        <v>4</v>
      </c>
      <c r="AX54" s="47">
        <v>5</v>
      </c>
      <c r="AY54" s="56">
        <f>IF(AZ54="-","?",RANK(AZ54,AZ2:AZ130,0))</f>
        <v>84</v>
      </c>
      <c r="AZ54" s="42">
        <f t="shared" si="62"/>
        <v>4.43</v>
      </c>
      <c r="BA54" s="41">
        <f t="shared" si="63"/>
        <v>5.291666666666667</v>
      </c>
      <c r="BB54" s="47">
        <v>6</v>
      </c>
      <c r="BC54" s="47">
        <v>6</v>
      </c>
      <c r="BD54" s="47">
        <v>5</v>
      </c>
      <c r="BE54" s="47">
        <v>6</v>
      </c>
      <c r="BF54" s="47">
        <v>3</v>
      </c>
      <c r="BG54" s="55">
        <f t="shared" si="64"/>
        <v>5.75</v>
      </c>
      <c r="BH54" s="54">
        <f t="shared" si="65"/>
        <v>4.95</v>
      </c>
      <c r="BI54" s="41">
        <f t="shared" si="66"/>
        <v>4</v>
      </c>
      <c r="BJ54" s="47">
        <v>4</v>
      </c>
      <c r="BK54" s="47">
        <v>4</v>
      </c>
      <c r="BL54" s="47">
        <v>4</v>
      </c>
      <c r="BM54" s="41">
        <f t="shared" si="67"/>
        <v>5.333333333333333</v>
      </c>
      <c r="BN54" s="47">
        <v>6</v>
      </c>
      <c r="BO54" s="47">
        <v>5</v>
      </c>
      <c r="BP54" s="47">
        <v>5</v>
      </c>
      <c r="BQ54" s="41">
        <f t="shared" si="68"/>
        <v>3.8</v>
      </c>
      <c r="BR54" s="47">
        <v>5</v>
      </c>
      <c r="BS54" s="47">
        <v>4</v>
      </c>
      <c r="BT54" s="47">
        <v>4</v>
      </c>
      <c r="BU54" s="47">
        <v>3</v>
      </c>
      <c r="BV54" s="47">
        <v>3</v>
      </c>
      <c r="BW54" s="41">
        <f t="shared" si="69"/>
        <v>6.666666666666667</v>
      </c>
      <c r="BX54" s="47">
        <v>6</v>
      </c>
      <c r="BY54" s="47">
        <v>6</v>
      </c>
      <c r="BZ54" s="47">
        <v>8</v>
      </c>
      <c r="CA54" s="47" t="s">
        <v>78</v>
      </c>
      <c r="CB54" s="46" t="s">
        <v>78</v>
      </c>
      <c r="CC54" s="52">
        <v>4.0166666666666666</v>
      </c>
      <c r="CD54" s="52">
        <f t="shared" si="70"/>
        <v>3.9166666666666665</v>
      </c>
      <c r="CE54" s="44">
        <f t="shared" si="71"/>
        <v>-0.10000000000000009</v>
      </c>
      <c r="CF54" s="53" t="str">
        <f t="shared" si="72"/>
        <v>â</v>
      </c>
      <c r="CG54" s="52">
        <v>6.2857142857142856</v>
      </c>
      <c r="CH54" s="52">
        <f t="shared" si="73"/>
        <v>6.1428571428571432</v>
      </c>
      <c r="CI54" s="43">
        <f t="shared" si="74"/>
        <v>-0.14285714285714235</v>
      </c>
      <c r="CJ54" s="51" t="str">
        <f t="shared" si="75"/>
        <v>â</v>
      </c>
      <c r="CK54" s="47" t="s">
        <v>78</v>
      </c>
      <c r="CL54" s="46" t="s">
        <v>78</v>
      </c>
      <c r="CM54" s="50">
        <v>4</v>
      </c>
      <c r="CN54" s="50">
        <v>2</v>
      </c>
      <c r="CO54" s="47">
        <v>5</v>
      </c>
      <c r="CP54" s="47">
        <v>4</v>
      </c>
      <c r="CQ54" s="47">
        <v>3</v>
      </c>
      <c r="CR54" s="47">
        <v>5</v>
      </c>
      <c r="CS54" s="49">
        <f t="shared" si="76"/>
        <v>7</v>
      </c>
      <c r="CT54" s="48">
        <f t="shared" si="77"/>
        <v>2</v>
      </c>
      <c r="CU54" s="44" t="str">
        <f t="shared" si="78"/>
        <v>Aut.</v>
      </c>
      <c r="CV54" s="47" t="s">
        <v>78</v>
      </c>
      <c r="CW54" s="46" t="s">
        <v>78</v>
      </c>
      <c r="CX54" s="45">
        <f t="shared" si="79"/>
        <v>5.03</v>
      </c>
      <c r="CY54" s="40">
        <f t="shared" si="80"/>
        <v>4</v>
      </c>
      <c r="CZ54" s="39" t="str">
        <f t="shared" si="81"/>
        <v>Very limited</v>
      </c>
      <c r="DA54" s="44">
        <f t="shared" si="82"/>
        <v>3.92</v>
      </c>
      <c r="DB54" s="40">
        <f t="shared" si="83"/>
        <v>5</v>
      </c>
      <c r="DC54" s="39" t="str">
        <f t="shared" si="84"/>
        <v>Hard-line autocracies</v>
      </c>
      <c r="DD54" s="43">
        <f t="shared" si="85"/>
        <v>6.14</v>
      </c>
      <c r="DE54" s="40">
        <f t="shared" si="86"/>
        <v>3</v>
      </c>
      <c r="DF54" s="39" t="str">
        <f t="shared" si="87"/>
        <v>Functional flaws</v>
      </c>
      <c r="DG54" s="42">
        <f t="shared" si="88"/>
        <v>4.43</v>
      </c>
      <c r="DH54" s="40">
        <f t="shared" si="89"/>
        <v>3</v>
      </c>
      <c r="DI54" s="39" t="str">
        <f t="shared" si="90"/>
        <v>Moderate</v>
      </c>
      <c r="DJ54" s="41">
        <f t="shared" si="91"/>
        <v>5.3</v>
      </c>
      <c r="DK54" s="40">
        <f t="shared" si="92"/>
        <v>3</v>
      </c>
      <c r="DL54" s="39" t="str">
        <f t="shared" si="93"/>
        <v>Moderate</v>
      </c>
    </row>
    <row r="55" spans="1:116">
      <c r="A55" s="61" t="s">
        <v>153</v>
      </c>
      <c r="B55" s="60">
        <v>6</v>
      </c>
      <c r="C55" s="59">
        <f>IF(D55="-","?",RANK(D55,D2:D130,0))</f>
        <v>79</v>
      </c>
      <c r="D55" s="45">
        <f t="shared" si="47"/>
        <v>5.13</v>
      </c>
      <c r="E55" s="44">
        <f t="shared" si="48"/>
        <v>4</v>
      </c>
      <c r="F55" s="58">
        <f t="shared" si="49"/>
        <v>8.5</v>
      </c>
      <c r="G55" s="47">
        <v>9</v>
      </c>
      <c r="H55" s="47">
        <v>8</v>
      </c>
      <c r="I55" s="47">
        <v>9</v>
      </c>
      <c r="J55" s="47">
        <v>8</v>
      </c>
      <c r="K55" s="58">
        <f t="shared" si="50"/>
        <v>3.25</v>
      </c>
      <c r="L55" s="47">
        <v>3</v>
      </c>
      <c r="M55" s="47">
        <v>2</v>
      </c>
      <c r="N55" s="47">
        <v>4</v>
      </c>
      <c r="O55" s="47">
        <v>4</v>
      </c>
      <c r="P55" s="58">
        <f t="shared" si="51"/>
        <v>3.25</v>
      </c>
      <c r="Q55" s="47">
        <v>2</v>
      </c>
      <c r="R55" s="47">
        <v>4</v>
      </c>
      <c r="S55" s="47">
        <v>3</v>
      </c>
      <c r="T55" s="47">
        <v>4</v>
      </c>
      <c r="U55" s="58">
        <f t="shared" si="52"/>
        <v>2</v>
      </c>
      <c r="V55" s="47">
        <v>2</v>
      </c>
      <c r="W55" s="47">
        <v>2</v>
      </c>
      <c r="X55" s="58">
        <f t="shared" si="53"/>
        <v>3</v>
      </c>
      <c r="Y55" s="47">
        <v>2</v>
      </c>
      <c r="Z55" s="47">
        <v>4</v>
      </c>
      <c r="AA55" s="47" t="s">
        <v>100</v>
      </c>
      <c r="AB55" s="47">
        <v>3</v>
      </c>
      <c r="AC55" s="43">
        <f t="shared" si="54"/>
        <v>6.25</v>
      </c>
      <c r="AD55" s="57">
        <f t="shared" si="55"/>
        <v>5</v>
      </c>
      <c r="AE55" s="47">
        <v>5</v>
      </c>
      <c r="AF55" s="57">
        <f t="shared" si="56"/>
        <v>6.75</v>
      </c>
      <c r="AG55" s="47">
        <v>6</v>
      </c>
      <c r="AH55" s="47">
        <v>6</v>
      </c>
      <c r="AI55" s="47">
        <v>7</v>
      </c>
      <c r="AJ55" s="47">
        <v>8</v>
      </c>
      <c r="AK55" s="57">
        <f t="shared" si="57"/>
        <v>7.5</v>
      </c>
      <c r="AL55" s="47">
        <v>7</v>
      </c>
      <c r="AM55" s="47">
        <v>8</v>
      </c>
      <c r="AN55" s="57">
        <f t="shared" si="58"/>
        <v>6</v>
      </c>
      <c r="AO55" s="47">
        <v>6</v>
      </c>
      <c r="AP55" s="47">
        <v>6</v>
      </c>
      <c r="AQ55" s="57">
        <f t="shared" si="59"/>
        <v>6</v>
      </c>
      <c r="AR55" s="47">
        <v>6</v>
      </c>
      <c r="AS55" s="47">
        <v>6</v>
      </c>
      <c r="AT55" s="57">
        <f t="shared" si="60"/>
        <v>7</v>
      </c>
      <c r="AU55" s="47">
        <v>7</v>
      </c>
      <c r="AV55" s="57">
        <f t="shared" si="61"/>
        <v>5.5</v>
      </c>
      <c r="AW55" s="47">
        <v>5</v>
      </c>
      <c r="AX55" s="47">
        <v>6</v>
      </c>
      <c r="AY55" s="56">
        <f>IF(AZ55="-","?",RANK(AZ55,AZ2:AZ130,0))</f>
        <v>75</v>
      </c>
      <c r="AZ55" s="42">
        <f t="shared" si="62"/>
        <v>4.6900000000000004</v>
      </c>
      <c r="BA55" s="41">
        <f t="shared" si="63"/>
        <v>3.8541666666666665</v>
      </c>
      <c r="BB55" s="47">
        <v>5</v>
      </c>
      <c r="BC55" s="47">
        <v>7</v>
      </c>
      <c r="BD55" s="47">
        <v>2</v>
      </c>
      <c r="BE55" s="47">
        <v>3</v>
      </c>
      <c r="BF55" s="47">
        <v>1</v>
      </c>
      <c r="BG55" s="55">
        <f t="shared" si="64"/>
        <v>5.125</v>
      </c>
      <c r="BH55" s="54">
        <f t="shared" si="65"/>
        <v>5.4333333333333336</v>
      </c>
      <c r="BI55" s="41">
        <f t="shared" si="66"/>
        <v>5</v>
      </c>
      <c r="BJ55" s="47">
        <v>5</v>
      </c>
      <c r="BK55" s="47">
        <v>5</v>
      </c>
      <c r="BL55" s="47">
        <v>5</v>
      </c>
      <c r="BM55" s="41">
        <f t="shared" si="67"/>
        <v>5.333333333333333</v>
      </c>
      <c r="BN55" s="47">
        <v>5</v>
      </c>
      <c r="BO55" s="47">
        <v>7</v>
      </c>
      <c r="BP55" s="47">
        <v>4</v>
      </c>
      <c r="BQ55" s="41">
        <f t="shared" si="68"/>
        <v>4.4000000000000004</v>
      </c>
      <c r="BR55" s="47">
        <v>6</v>
      </c>
      <c r="BS55" s="47">
        <v>3</v>
      </c>
      <c r="BT55" s="47">
        <v>6</v>
      </c>
      <c r="BU55" s="47">
        <v>3</v>
      </c>
      <c r="BV55" s="47">
        <v>4</v>
      </c>
      <c r="BW55" s="41">
        <f t="shared" si="69"/>
        <v>7</v>
      </c>
      <c r="BX55" s="47">
        <v>6</v>
      </c>
      <c r="BY55" s="47">
        <v>7</v>
      </c>
      <c r="BZ55" s="47">
        <v>8</v>
      </c>
      <c r="CA55" s="47" t="s">
        <v>78</v>
      </c>
      <c r="CB55" s="46" t="s">
        <v>78</v>
      </c>
      <c r="CC55" s="52">
        <v>4.166666666666667</v>
      </c>
      <c r="CD55" s="52">
        <f t="shared" si="70"/>
        <v>4</v>
      </c>
      <c r="CE55" s="44">
        <f t="shared" si="71"/>
        <v>-0.16666666666666696</v>
      </c>
      <c r="CF55" s="53" t="str">
        <f t="shared" si="72"/>
        <v>â</v>
      </c>
      <c r="CG55" s="52">
        <v>6.3214285714285712</v>
      </c>
      <c r="CH55" s="52">
        <f t="shared" si="73"/>
        <v>6.25</v>
      </c>
      <c r="CI55" s="43">
        <f t="shared" si="74"/>
        <v>-7.1428571428571175E-2</v>
      </c>
      <c r="CJ55" s="51" t="str">
        <f t="shared" si="75"/>
        <v>â</v>
      </c>
      <c r="CK55" s="47" t="s">
        <v>78</v>
      </c>
      <c r="CL55" s="46" t="s">
        <v>78</v>
      </c>
      <c r="CM55" s="50">
        <v>3</v>
      </c>
      <c r="CN55" s="50">
        <v>2</v>
      </c>
      <c r="CO55" s="47">
        <v>4</v>
      </c>
      <c r="CP55" s="47">
        <v>4</v>
      </c>
      <c r="CQ55" s="50">
        <v>2</v>
      </c>
      <c r="CR55" s="47">
        <v>4</v>
      </c>
      <c r="CS55" s="49">
        <f t="shared" si="76"/>
        <v>8.5</v>
      </c>
      <c r="CT55" s="48">
        <f t="shared" si="77"/>
        <v>3</v>
      </c>
      <c r="CU55" s="44" t="str">
        <f t="shared" si="78"/>
        <v>Aut.</v>
      </c>
      <c r="CV55" s="47" t="s">
        <v>78</v>
      </c>
      <c r="CW55" s="46" t="s">
        <v>78</v>
      </c>
      <c r="CX55" s="45">
        <f t="shared" si="79"/>
        <v>5.13</v>
      </c>
      <c r="CY55" s="40">
        <f t="shared" si="80"/>
        <v>4</v>
      </c>
      <c r="CZ55" s="39" t="str">
        <f t="shared" si="81"/>
        <v>Very limited</v>
      </c>
      <c r="DA55" s="44">
        <f t="shared" si="82"/>
        <v>4</v>
      </c>
      <c r="DB55" s="40">
        <f t="shared" si="83"/>
        <v>4</v>
      </c>
      <c r="DC55" s="39" t="str">
        <f t="shared" si="84"/>
        <v>Moderate autocracies</v>
      </c>
      <c r="DD55" s="43">
        <f t="shared" si="85"/>
        <v>6.25</v>
      </c>
      <c r="DE55" s="40">
        <f t="shared" si="86"/>
        <v>3</v>
      </c>
      <c r="DF55" s="39" t="str">
        <f t="shared" si="87"/>
        <v>Functional flaws</v>
      </c>
      <c r="DG55" s="42">
        <f t="shared" si="88"/>
        <v>4.6900000000000004</v>
      </c>
      <c r="DH55" s="40">
        <f t="shared" si="89"/>
        <v>3</v>
      </c>
      <c r="DI55" s="39" t="str">
        <f t="shared" si="90"/>
        <v>Moderate</v>
      </c>
      <c r="DJ55" s="41">
        <f t="shared" si="91"/>
        <v>3.9</v>
      </c>
      <c r="DK55" s="40">
        <f t="shared" si="92"/>
        <v>4</v>
      </c>
      <c r="DL55" s="39" t="str">
        <f t="shared" si="93"/>
        <v>Minor</v>
      </c>
    </row>
    <row r="56" spans="1:116">
      <c r="A56" s="61" t="s">
        <v>154</v>
      </c>
      <c r="B56" s="60">
        <v>5</v>
      </c>
      <c r="C56" s="59">
        <f>IF(D56="-","?",RANK(D56,D2:D130,0))</f>
        <v>68</v>
      </c>
      <c r="D56" s="45">
        <f t="shared" si="47"/>
        <v>5.57</v>
      </c>
      <c r="E56" s="44">
        <f t="shared" si="48"/>
        <v>6.35</v>
      </c>
      <c r="F56" s="58">
        <f t="shared" si="49"/>
        <v>7</v>
      </c>
      <c r="G56" s="47">
        <v>6</v>
      </c>
      <c r="H56" s="47">
        <v>8</v>
      </c>
      <c r="I56" s="47">
        <v>8</v>
      </c>
      <c r="J56" s="47">
        <v>6</v>
      </c>
      <c r="K56" s="58">
        <f t="shared" si="50"/>
        <v>6.75</v>
      </c>
      <c r="L56" s="47">
        <v>6</v>
      </c>
      <c r="M56" s="47">
        <v>6</v>
      </c>
      <c r="N56" s="47">
        <v>7</v>
      </c>
      <c r="O56" s="47">
        <v>8</v>
      </c>
      <c r="P56" s="58">
        <f t="shared" si="51"/>
        <v>5.5</v>
      </c>
      <c r="Q56" s="47">
        <v>6</v>
      </c>
      <c r="R56" s="47">
        <v>5</v>
      </c>
      <c r="S56" s="47">
        <v>4</v>
      </c>
      <c r="T56" s="47">
        <v>7</v>
      </c>
      <c r="U56" s="58">
        <f t="shared" si="52"/>
        <v>6.5</v>
      </c>
      <c r="V56" s="47">
        <v>6</v>
      </c>
      <c r="W56" s="47">
        <v>7</v>
      </c>
      <c r="X56" s="58">
        <f t="shared" si="53"/>
        <v>6</v>
      </c>
      <c r="Y56" s="47">
        <v>4</v>
      </c>
      <c r="Z56" s="47">
        <v>6</v>
      </c>
      <c r="AA56" s="47">
        <v>8</v>
      </c>
      <c r="AB56" s="47">
        <v>6</v>
      </c>
      <c r="AC56" s="43">
        <f t="shared" si="54"/>
        <v>4.7857142857142856</v>
      </c>
      <c r="AD56" s="57">
        <f t="shared" si="55"/>
        <v>2</v>
      </c>
      <c r="AE56" s="47">
        <v>2</v>
      </c>
      <c r="AF56" s="57">
        <f t="shared" si="56"/>
        <v>6</v>
      </c>
      <c r="AG56" s="47">
        <v>5</v>
      </c>
      <c r="AH56" s="47">
        <v>5</v>
      </c>
      <c r="AI56" s="47">
        <v>7</v>
      </c>
      <c r="AJ56" s="47">
        <v>7</v>
      </c>
      <c r="AK56" s="57">
        <f t="shared" si="57"/>
        <v>7</v>
      </c>
      <c r="AL56" s="47">
        <v>8</v>
      </c>
      <c r="AM56" s="47">
        <v>6</v>
      </c>
      <c r="AN56" s="57">
        <f t="shared" si="58"/>
        <v>5</v>
      </c>
      <c r="AO56" s="47">
        <v>4</v>
      </c>
      <c r="AP56" s="47">
        <v>6</v>
      </c>
      <c r="AQ56" s="57">
        <f t="shared" si="59"/>
        <v>3</v>
      </c>
      <c r="AR56" s="47">
        <v>3</v>
      </c>
      <c r="AS56" s="47">
        <v>3</v>
      </c>
      <c r="AT56" s="57">
        <f t="shared" si="60"/>
        <v>6</v>
      </c>
      <c r="AU56" s="47">
        <v>6</v>
      </c>
      <c r="AV56" s="57">
        <f t="shared" si="61"/>
        <v>4.5</v>
      </c>
      <c r="AW56" s="47">
        <v>4</v>
      </c>
      <c r="AX56" s="47">
        <v>5</v>
      </c>
      <c r="AY56" s="56">
        <f>IF(AZ56="-","?",RANK(AZ56,AZ2:AZ130,0))</f>
        <v>80</v>
      </c>
      <c r="AZ56" s="42">
        <f t="shared" si="62"/>
        <v>4.51</v>
      </c>
      <c r="BA56" s="41">
        <f t="shared" si="63"/>
        <v>6.125</v>
      </c>
      <c r="BB56" s="47">
        <v>7</v>
      </c>
      <c r="BC56" s="47">
        <v>4</v>
      </c>
      <c r="BD56" s="47">
        <v>6</v>
      </c>
      <c r="BE56" s="47">
        <v>9</v>
      </c>
      <c r="BF56" s="47">
        <v>6</v>
      </c>
      <c r="BG56" s="55">
        <f t="shared" si="64"/>
        <v>4.75</v>
      </c>
      <c r="BH56" s="54">
        <f t="shared" si="65"/>
        <v>4.9333333333333336</v>
      </c>
      <c r="BI56" s="41">
        <f t="shared" si="66"/>
        <v>5.333333333333333</v>
      </c>
      <c r="BJ56" s="47">
        <v>5</v>
      </c>
      <c r="BK56" s="47">
        <v>6</v>
      </c>
      <c r="BL56" s="47">
        <v>5</v>
      </c>
      <c r="BM56" s="41">
        <f t="shared" si="67"/>
        <v>3.3333333333333335</v>
      </c>
      <c r="BN56" s="47">
        <v>3</v>
      </c>
      <c r="BO56" s="47">
        <v>3</v>
      </c>
      <c r="BP56" s="47">
        <v>4</v>
      </c>
      <c r="BQ56" s="41">
        <f t="shared" si="68"/>
        <v>5.4</v>
      </c>
      <c r="BR56" s="47">
        <v>6</v>
      </c>
      <c r="BS56" s="47">
        <v>6</v>
      </c>
      <c r="BT56" s="47">
        <v>5</v>
      </c>
      <c r="BU56" s="47">
        <v>5</v>
      </c>
      <c r="BV56" s="47">
        <v>5</v>
      </c>
      <c r="BW56" s="41">
        <f t="shared" si="69"/>
        <v>5.666666666666667</v>
      </c>
      <c r="BX56" s="47">
        <v>6</v>
      </c>
      <c r="BY56" s="47">
        <v>4</v>
      </c>
      <c r="BZ56" s="47">
        <v>7</v>
      </c>
      <c r="CA56" s="47" t="s">
        <v>78</v>
      </c>
      <c r="CB56" s="46" t="s">
        <v>78</v>
      </c>
      <c r="CC56" s="52">
        <v>5.85</v>
      </c>
      <c r="CD56" s="52">
        <f t="shared" si="70"/>
        <v>6.35</v>
      </c>
      <c r="CE56" s="44">
        <f t="shared" si="71"/>
        <v>0.5</v>
      </c>
      <c r="CF56" s="53" t="str">
        <f t="shared" si="72"/>
        <v>æ</v>
      </c>
      <c r="CG56" s="52">
        <v>4.25</v>
      </c>
      <c r="CH56" s="52">
        <f t="shared" si="73"/>
        <v>4.7857142857142856</v>
      </c>
      <c r="CI56" s="43">
        <f t="shared" si="74"/>
        <v>0.53571428571428559</v>
      </c>
      <c r="CJ56" s="51" t="str">
        <f t="shared" si="75"/>
        <v>æ</v>
      </c>
      <c r="CK56" s="47" t="s">
        <v>78</v>
      </c>
      <c r="CL56" s="46" t="s">
        <v>78</v>
      </c>
      <c r="CM56" s="47">
        <v>6</v>
      </c>
      <c r="CN56" s="47">
        <v>6</v>
      </c>
      <c r="CO56" s="47">
        <v>7</v>
      </c>
      <c r="CP56" s="47">
        <v>8</v>
      </c>
      <c r="CQ56" s="47">
        <v>6</v>
      </c>
      <c r="CR56" s="47">
        <v>7</v>
      </c>
      <c r="CS56" s="49">
        <f t="shared" si="76"/>
        <v>6</v>
      </c>
      <c r="CT56" s="48">
        <f t="shared" si="77"/>
        <v>0</v>
      </c>
      <c r="CU56" s="44" t="str">
        <f t="shared" si="78"/>
        <v>Dem.</v>
      </c>
      <c r="CV56" s="47" t="s">
        <v>78</v>
      </c>
      <c r="CW56" s="46" t="s">
        <v>78</v>
      </c>
      <c r="CX56" s="45">
        <f t="shared" si="79"/>
        <v>5.57</v>
      </c>
      <c r="CY56" s="40">
        <f t="shared" si="80"/>
        <v>3</v>
      </c>
      <c r="CZ56" s="39" t="str">
        <f t="shared" si="81"/>
        <v>Limited</v>
      </c>
      <c r="DA56" s="44">
        <f t="shared" si="82"/>
        <v>6.35</v>
      </c>
      <c r="DB56" s="40">
        <f t="shared" si="83"/>
        <v>2</v>
      </c>
      <c r="DC56" s="39" t="str">
        <f t="shared" si="84"/>
        <v>Defective democracies</v>
      </c>
      <c r="DD56" s="43">
        <f t="shared" si="85"/>
        <v>4.79</v>
      </c>
      <c r="DE56" s="40">
        <f t="shared" si="86"/>
        <v>4</v>
      </c>
      <c r="DF56" s="39" t="str">
        <f t="shared" si="87"/>
        <v>Poorly functioning</v>
      </c>
      <c r="DG56" s="42">
        <f t="shared" si="88"/>
        <v>4.51</v>
      </c>
      <c r="DH56" s="40">
        <f t="shared" si="89"/>
        <v>3</v>
      </c>
      <c r="DI56" s="39" t="str">
        <f t="shared" si="90"/>
        <v>Moderate</v>
      </c>
      <c r="DJ56" s="41">
        <f t="shared" si="91"/>
        <v>6.1</v>
      </c>
      <c r="DK56" s="40">
        <f t="shared" si="92"/>
        <v>3</v>
      </c>
      <c r="DL56" s="39" t="str">
        <f t="shared" si="93"/>
        <v>Moderate</v>
      </c>
    </row>
    <row r="57" spans="1:116">
      <c r="A57" s="61" t="s">
        <v>155</v>
      </c>
      <c r="B57" s="60">
        <v>1</v>
      </c>
      <c r="C57" s="59">
        <f>IF(D57="-","?",RANK(D57,D2:D130,0))</f>
        <v>41</v>
      </c>
      <c r="D57" s="45">
        <f t="shared" si="47"/>
        <v>6.28</v>
      </c>
      <c r="E57" s="44">
        <f t="shared" si="48"/>
        <v>6.7</v>
      </c>
      <c r="F57" s="58">
        <f t="shared" si="49"/>
        <v>7.75</v>
      </c>
      <c r="G57" s="47">
        <v>7</v>
      </c>
      <c r="H57" s="47">
        <v>7</v>
      </c>
      <c r="I57" s="47">
        <v>9</v>
      </c>
      <c r="J57" s="47">
        <v>8</v>
      </c>
      <c r="K57" s="58">
        <f t="shared" si="50"/>
        <v>7.5</v>
      </c>
      <c r="L57" s="47">
        <v>7</v>
      </c>
      <c r="M57" s="47">
        <v>8</v>
      </c>
      <c r="N57" s="47">
        <v>9</v>
      </c>
      <c r="O57" s="47">
        <v>6</v>
      </c>
      <c r="P57" s="58">
        <f t="shared" si="51"/>
        <v>5.5</v>
      </c>
      <c r="Q57" s="47">
        <v>6</v>
      </c>
      <c r="R57" s="47">
        <v>5</v>
      </c>
      <c r="S57" s="47">
        <v>5</v>
      </c>
      <c r="T57" s="47">
        <v>6</v>
      </c>
      <c r="U57" s="58">
        <f t="shared" si="52"/>
        <v>6.5</v>
      </c>
      <c r="V57" s="47">
        <v>6</v>
      </c>
      <c r="W57" s="47">
        <v>7</v>
      </c>
      <c r="X57" s="58">
        <f t="shared" si="53"/>
        <v>6.25</v>
      </c>
      <c r="Y57" s="47">
        <v>7</v>
      </c>
      <c r="Z57" s="47">
        <v>6</v>
      </c>
      <c r="AA57" s="47">
        <v>7</v>
      </c>
      <c r="AB57" s="47">
        <v>5</v>
      </c>
      <c r="AC57" s="43">
        <f t="shared" si="54"/>
        <v>5.8571428571428568</v>
      </c>
      <c r="AD57" s="57">
        <f t="shared" si="55"/>
        <v>5</v>
      </c>
      <c r="AE57" s="47">
        <v>5</v>
      </c>
      <c r="AF57" s="57">
        <f t="shared" si="56"/>
        <v>7</v>
      </c>
      <c r="AG57" s="47">
        <v>5</v>
      </c>
      <c r="AH57" s="47">
        <v>7</v>
      </c>
      <c r="AI57" s="47">
        <v>9</v>
      </c>
      <c r="AJ57" s="47">
        <v>7</v>
      </c>
      <c r="AK57" s="57">
        <f t="shared" si="57"/>
        <v>6.5</v>
      </c>
      <c r="AL57" s="47">
        <v>8</v>
      </c>
      <c r="AM57" s="47">
        <v>5</v>
      </c>
      <c r="AN57" s="57">
        <f t="shared" si="58"/>
        <v>7</v>
      </c>
      <c r="AO57" s="47">
        <v>7</v>
      </c>
      <c r="AP57" s="47">
        <v>7</v>
      </c>
      <c r="AQ57" s="57">
        <f t="shared" si="59"/>
        <v>5.5</v>
      </c>
      <c r="AR57" s="47">
        <v>5</v>
      </c>
      <c r="AS57" s="47">
        <v>6</v>
      </c>
      <c r="AT57" s="57">
        <f t="shared" si="60"/>
        <v>5</v>
      </c>
      <c r="AU57" s="47">
        <v>5</v>
      </c>
      <c r="AV57" s="57">
        <f t="shared" si="61"/>
        <v>5</v>
      </c>
      <c r="AW57" s="47">
        <v>5</v>
      </c>
      <c r="AX57" s="47">
        <v>5</v>
      </c>
      <c r="AY57" s="56">
        <f>IF(AZ57="-","?",RANK(AZ57,AZ2:AZ130,0))</f>
        <v>57</v>
      </c>
      <c r="AZ57" s="42">
        <f t="shared" si="62"/>
        <v>5.35</v>
      </c>
      <c r="BA57" s="41">
        <f t="shared" si="63"/>
        <v>5.229166666666667</v>
      </c>
      <c r="BB57" s="47">
        <v>6</v>
      </c>
      <c r="BC57" s="47">
        <v>4</v>
      </c>
      <c r="BD57" s="47">
        <v>5</v>
      </c>
      <c r="BE57" s="47">
        <v>9</v>
      </c>
      <c r="BF57" s="47">
        <v>3</v>
      </c>
      <c r="BG57" s="55">
        <f t="shared" si="64"/>
        <v>4.375</v>
      </c>
      <c r="BH57" s="54">
        <f t="shared" si="65"/>
        <v>5.9833333333333334</v>
      </c>
      <c r="BI57" s="41">
        <f t="shared" si="66"/>
        <v>5.666666666666667</v>
      </c>
      <c r="BJ57" s="47">
        <v>6</v>
      </c>
      <c r="BK57" s="47">
        <v>6</v>
      </c>
      <c r="BL57" s="47">
        <v>5</v>
      </c>
      <c r="BM57" s="41">
        <f t="shared" si="67"/>
        <v>4.666666666666667</v>
      </c>
      <c r="BN57" s="47">
        <v>4</v>
      </c>
      <c r="BO57" s="47">
        <v>6</v>
      </c>
      <c r="BP57" s="47">
        <v>4</v>
      </c>
      <c r="BQ57" s="41">
        <f t="shared" si="68"/>
        <v>6.6</v>
      </c>
      <c r="BR57" s="47">
        <v>9</v>
      </c>
      <c r="BS57" s="47">
        <v>7</v>
      </c>
      <c r="BT57" s="47">
        <v>6</v>
      </c>
      <c r="BU57" s="47">
        <v>6</v>
      </c>
      <c r="BV57" s="47">
        <v>5</v>
      </c>
      <c r="BW57" s="41">
        <f t="shared" si="69"/>
        <v>7</v>
      </c>
      <c r="BX57" s="47">
        <v>7</v>
      </c>
      <c r="BY57" s="47">
        <v>6</v>
      </c>
      <c r="BZ57" s="47">
        <v>8</v>
      </c>
      <c r="CA57" s="47" t="s">
        <v>78</v>
      </c>
      <c r="CB57" s="46" t="s">
        <v>78</v>
      </c>
      <c r="CC57" s="52">
        <v>6.9500000000000011</v>
      </c>
      <c r="CD57" s="52">
        <f t="shared" si="70"/>
        <v>6.7</v>
      </c>
      <c r="CE57" s="44">
        <f t="shared" si="71"/>
        <v>-0.25000000000000089</v>
      </c>
      <c r="CF57" s="53" t="str">
        <f t="shared" si="72"/>
        <v>â</v>
      </c>
      <c r="CG57" s="52">
        <v>6</v>
      </c>
      <c r="CH57" s="52">
        <f t="shared" si="73"/>
        <v>5.8571428571428568</v>
      </c>
      <c r="CI57" s="43">
        <f t="shared" si="74"/>
        <v>-0.14285714285714324</v>
      </c>
      <c r="CJ57" s="51" t="str">
        <f t="shared" si="75"/>
        <v>â</v>
      </c>
      <c r="CK57" s="47" t="s">
        <v>78</v>
      </c>
      <c r="CL57" s="46" t="s">
        <v>78</v>
      </c>
      <c r="CM57" s="47">
        <v>7</v>
      </c>
      <c r="CN57" s="47">
        <v>8</v>
      </c>
      <c r="CO57" s="47">
        <v>9</v>
      </c>
      <c r="CP57" s="47">
        <v>6</v>
      </c>
      <c r="CQ57" s="47">
        <v>6</v>
      </c>
      <c r="CR57" s="47">
        <v>6</v>
      </c>
      <c r="CS57" s="49">
        <f t="shared" si="76"/>
        <v>7.5</v>
      </c>
      <c r="CT57" s="48">
        <f t="shared" si="77"/>
        <v>0</v>
      </c>
      <c r="CU57" s="44" t="str">
        <f t="shared" si="78"/>
        <v>Dem.</v>
      </c>
      <c r="CV57" s="47" t="s">
        <v>78</v>
      </c>
      <c r="CW57" s="46" t="s">
        <v>78</v>
      </c>
      <c r="CX57" s="45">
        <f t="shared" si="79"/>
        <v>6.28</v>
      </c>
      <c r="CY57" s="40">
        <f t="shared" si="80"/>
        <v>3</v>
      </c>
      <c r="CZ57" s="39" t="str">
        <f t="shared" si="81"/>
        <v>Limited</v>
      </c>
      <c r="DA57" s="44">
        <f t="shared" si="82"/>
        <v>6.7</v>
      </c>
      <c r="DB57" s="40">
        <f t="shared" si="83"/>
        <v>2</v>
      </c>
      <c r="DC57" s="39" t="str">
        <f t="shared" si="84"/>
        <v>Defective democracies</v>
      </c>
      <c r="DD57" s="43">
        <f t="shared" si="85"/>
        <v>5.86</v>
      </c>
      <c r="DE57" s="40">
        <f t="shared" si="86"/>
        <v>3</v>
      </c>
      <c r="DF57" s="39" t="str">
        <f t="shared" si="87"/>
        <v>Functional flaws</v>
      </c>
      <c r="DG57" s="42">
        <f t="shared" si="88"/>
        <v>5.35</v>
      </c>
      <c r="DH57" s="40">
        <f t="shared" si="89"/>
        <v>3</v>
      </c>
      <c r="DI57" s="39" t="str">
        <f t="shared" si="90"/>
        <v>Moderate</v>
      </c>
      <c r="DJ57" s="41">
        <f t="shared" si="91"/>
        <v>5.2</v>
      </c>
      <c r="DK57" s="40">
        <f t="shared" si="92"/>
        <v>3</v>
      </c>
      <c r="DL57" s="39" t="str">
        <f t="shared" si="93"/>
        <v>Moderate</v>
      </c>
    </row>
    <row r="58" spans="1:116">
      <c r="A58" s="61" t="s">
        <v>156</v>
      </c>
      <c r="B58" s="60">
        <v>4</v>
      </c>
      <c r="C58" s="59">
        <f>IF(D58="-","?",RANK(D58,D2:D130,0))</f>
        <v>53</v>
      </c>
      <c r="D58" s="45">
        <f t="shared" si="47"/>
        <v>6.05</v>
      </c>
      <c r="E58" s="44">
        <f t="shared" si="48"/>
        <v>4.95</v>
      </c>
      <c r="F58" s="58">
        <f t="shared" si="49"/>
        <v>8</v>
      </c>
      <c r="G58" s="47">
        <v>10</v>
      </c>
      <c r="H58" s="47">
        <v>8</v>
      </c>
      <c r="I58" s="47">
        <v>6</v>
      </c>
      <c r="J58" s="47">
        <v>8</v>
      </c>
      <c r="K58" s="58">
        <f t="shared" si="50"/>
        <v>4.5</v>
      </c>
      <c r="L58" s="47">
        <v>4</v>
      </c>
      <c r="M58" s="47">
        <v>2</v>
      </c>
      <c r="N58" s="47">
        <v>6</v>
      </c>
      <c r="O58" s="47">
        <v>6</v>
      </c>
      <c r="P58" s="58">
        <f t="shared" si="51"/>
        <v>5.25</v>
      </c>
      <c r="Q58" s="47">
        <v>5</v>
      </c>
      <c r="R58" s="47">
        <v>4</v>
      </c>
      <c r="S58" s="47">
        <v>5</v>
      </c>
      <c r="T58" s="47">
        <v>7</v>
      </c>
      <c r="U58" s="58">
        <f t="shared" si="52"/>
        <v>3</v>
      </c>
      <c r="V58" s="47">
        <v>3</v>
      </c>
      <c r="W58" s="47">
        <v>3</v>
      </c>
      <c r="X58" s="58">
        <f t="shared" si="53"/>
        <v>4</v>
      </c>
      <c r="Y58" s="47">
        <v>2</v>
      </c>
      <c r="Z58" s="47">
        <v>6</v>
      </c>
      <c r="AA58" s="47" t="s">
        <v>100</v>
      </c>
      <c r="AB58" s="47">
        <v>4</v>
      </c>
      <c r="AC58" s="43">
        <f t="shared" si="54"/>
        <v>7.1428571428571432</v>
      </c>
      <c r="AD58" s="57">
        <f t="shared" si="55"/>
        <v>8</v>
      </c>
      <c r="AE58" s="47">
        <v>8</v>
      </c>
      <c r="AF58" s="57">
        <f t="shared" si="56"/>
        <v>7</v>
      </c>
      <c r="AG58" s="47">
        <v>7</v>
      </c>
      <c r="AH58" s="47">
        <v>5</v>
      </c>
      <c r="AI58" s="47">
        <v>8</v>
      </c>
      <c r="AJ58" s="47">
        <v>8</v>
      </c>
      <c r="AK58" s="57">
        <f t="shared" si="57"/>
        <v>8</v>
      </c>
      <c r="AL58" s="47">
        <v>8</v>
      </c>
      <c r="AM58" s="47">
        <v>8</v>
      </c>
      <c r="AN58" s="57">
        <f t="shared" si="58"/>
        <v>7.5</v>
      </c>
      <c r="AO58" s="47">
        <v>8</v>
      </c>
      <c r="AP58" s="47">
        <v>7</v>
      </c>
      <c r="AQ58" s="57">
        <f t="shared" si="59"/>
        <v>7</v>
      </c>
      <c r="AR58" s="47">
        <v>8</v>
      </c>
      <c r="AS58" s="47">
        <v>6</v>
      </c>
      <c r="AT58" s="57">
        <f t="shared" si="60"/>
        <v>8</v>
      </c>
      <c r="AU58" s="47">
        <v>8</v>
      </c>
      <c r="AV58" s="57">
        <f t="shared" si="61"/>
        <v>4.5</v>
      </c>
      <c r="AW58" s="47">
        <v>3</v>
      </c>
      <c r="AX58" s="47">
        <v>6</v>
      </c>
      <c r="AY58" s="56">
        <f>IF(AZ58="-","?",RANK(AZ58,AZ2:AZ130,0))</f>
        <v>85</v>
      </c>
      <c r="AZ58" s="42">
        <f t="shared" si="62"/>
        <v>4.38</v>
      </c>
      <c r="BA58" s="41">
        <f t="shared" si="63"/>
        <v>4.229166666666667</v>
      </c>
      <c r="BB58" s="47">
        <v>3</v>
      </c>
      <c r="BC58" s="47">
        <v>8</v>
      </c>
      <c r="BD58" s="47">
        <v>4</v>
      </c>
      <c r="BE58" s="47">
        <v>1</v>
      </c>
      <c r="BF58" s="47">
        <v>5</v>
      </c>
      <c r="BG58" s="55">
        <f t="shared" si="64"/>
        <v>4.375</v>
      </c>
      <c r="BH58" s="54">
        <f t="shared" si="65"/>
        <v>5.020833333333333</v>
      </c>
      <c r="BI58" s="41">
        <f t="shared" si="66"/>
        <v>4.333333333333333</v>
      </c>
      <c r="BJ58" s="47">
        <v>5</v>
      </c>
      <c r="BK58" s="47">
        <v>3</v>
      </c>
      <c r="BL58" s="47">
        <v>5</v>
      </c>
      <c r="BM58" s="41">
        <f t="shared" si="67"/>
        <v>4.333333333333333</v>
      </c>
      <c r="BN58" s="47">
        <v>6</v>
      </c>
      <c r="BO58" s="47">
        <v>4</v>
      </c>
      <c r="BP58" s="47">
        <v>3</v>
      </c>
      <c r="BQ58" s="41">
        <f t="shared" si="68"/>
        <v>4.75</v>
      </c>
      <c r="BR58" s="47">
        <v>7</v>
      </c>
      <c r="BS58" s="47">
        <v>3</v>
      </c>
      <c r="BT58" s="47">
        <v>5</v>
      </c>
      <c r="BU58" s="47">
        <v>4</v>
      </c>
      <c r="BV58" s="47" t="s">
        <v>100</v>
      </c>
      <c r="BW58" s="41">
        <f t="shared" si="69"/>
        <v>6.666666666666667</v>
      </c>
      <c r="BX58" s="47">
        <v>5</v>
      </c>
      <c r="BY58" s="47">
        <v>6</v>
      </c>
      <c r="BZ58" s="47">
        <v>9</v>
      </c>
      <c r="CA58" s="47" t="s">
        <v>78</v>
      </c>
      <c r="CB58" s="46" t="s">
        <v>78</v>
      </c>
      <c r="CC58" s="52">
        <v>4.6833333333333327</v>
      </c>
      <c r="CD58" s="52">
        <f t="shared" si="70"/>
        <v>4.95</v>
      </c>
      <c r="CE58" s="44">
        <f t="shared" si="71"/>
        <v>0.2666666666666675</v>
      </c>
      <c r="CF58" s="53" t="str">
        <f t="shared" si="72"/>
        <v>â</v>
      </c>
      <c r="CG58" s="52">
        <v>7.1428571428571432</v>
      </c>
      <c r="CH58" s="52">
        <f t="shared" si="73"/>
        <v>7.1428571428571432</v>
      </c>
      <c r="CI58" s="43">
        <f t="shared" si="74"/>
        <v>0</v>
      </c>
      <c r="CJ58" s="51" t="str">
        <f t="shared" si="75"/>
        <v>â</v>
      </c>
      <c r="CK58" s="47" t="s">
        <v>78</v>
      </c>
      <c r="CL58" s="46" t="s">
        <v>78</v>
      </c>
      <c r="CM58" s="50">
        <v>4</v>
      </c>
      <c r="CN58" s="50">
        <v>2</v>
      </c>
      <c r="CO58" s="47">
        <v>6</v>
      </c>
      <c r="CP58" s="47">
        <v>6</v>
      </c>
      <c r="CQ58" s="47">
        <v>5</v>
      </c>
      <c r="CR58" s="47">
        <v>7</v>
      </c>
      <c r="CS58" s="49">
        <f t="shared" si="76"/>
        <v>9</v>
      </c>
      <c r="CT58" s="48">
        <f t="shared" si="77"/>
        <v>2</v>
      </c>
      <c r="CU58" s="44" t="str">
        <f t="shared" si="78"/>
        <v>Aut.</v>
      </c>
      <c r="CV58" s="47" t="s">
        <v>78</v>
      </c>
      <c r="CW58" s="46" t="s">
        <v>78</v>
      </c>
      <c r="CX58" s="45">
        <f t="shared" si="79"/>
        <v>6.05</v>
      </c>
      <c r="CY58" s="40">
        <f t="shared" si="80"/>
        <v>3</v>
      </c>
      <c r="CZ58" s="39" t="str">
        <f t="shared" si="81"/>
        <v>Limited</v>
      </c>
      <c r="DA58" s="44">
        <f t="shared" si="82"/>
        <v>4.95</v>
      </c>
      <c r="DB58" s="40">
        <f t="shared" si="83"/>
        <v>4</v>
      </c>
      <c r="DC58" s="39" t="str">
        <f t="shared" si="84"/>
        <v>Moderate autocracies</v>
      </c>
      <c r="DD58" s="43">
        <f t="shared" si="85"/>
        <v>7.14</v>
      </c>
      <c r="DE58" s="40">
        <f t="shared" si="86"/>
        <v>2</v>
      </c>
      <c r="DF58" s="39" t="str">
        <f t="shared" si="87"/>
        <v>Functioning</v>
      </c>
      <c r="DG58" s="42">
        <f t="shared" si="88"/>
        <v>4.38</v>
      </c>
      <c r="DH58" s="40">
        <f t="shared" si="89"/>
        <v>3</v>
      </c>
      <c r="DI58" s="39" t="str">
        <f t="shared" si="90"/>
        <v>Moderate</v>
      </c>
      <c r="DJ58" s="41">
        <f t="shared" si="91"/>
        <v>4.2</v>
      </c>
      <c r="DK58" s="40">
        <f t="shared" si="92"/>
        <v>4</v>
      </c>
      <c r="DL58" s="39" t="str">
        <f t="shared" si="93"/>
        <v>Minor</v>
      </c>
    </row>
    <row r="59" spans="1:116">
      <c r="A59" s="61" t="s">
        <v>157</v>
      </c>
      <c r="B59" s="60">
        <v>6</v>
      </c>
      <c r="C59" s="59">
        <f>IF(D59="-","?",RANK(D59,D2:D130,0))</f>
        <v>76</v>
      </c>
      <c r="D59" s="45">
        <f t="shared" si="47"/>
        <v>5.32</v>
      </c>
      <c r="E59" s="44">
        <f t="shared" si="48"/>
        <v>5.4333333333333336</v>
      </c>
      <c r="F59" s="58">
        <f t="shared" si="49"/>
        <v>7.25</v>
      </c>
      <c r="G59" s="47">
        <v>6</v>
      </c>
      <c r="H59" s="47">
        <v>8</v>
      </c>
      <c r="I59" s="47">
        <v>10</v>
      </c>
      <c r="J59" s="47">
        <v>5</v>
      </c>
      <c r="K59" s="58">
        <f t="shared" si="50"/>
        <v>6</v>
      </c>
      <c r="L59" s="47">
        <v>6</v>
      </c>
      <c r="M59" s="47">
        <v>4</v>
      </c>
      <c r="N59" s="47">
        <v>7</v>
      </c>
      <c r="O59" s="47">
        <v>7</v>
      </c>
      <c r="P59" s="58">
        <f t="shared" si="51"/>
        <v>4.25</v>
      </c>
      <c r="Q59" s="47">
        <v>5</v>
      </c>
      <c r="R59" s="47">
        <v>3</v>
      </c>
      <c r="S59" s="47">
        <v>3</v>
      </c>
      <c r="T59" s="47">
        <v>6</v>
      </c>
      <c r="U59" s="58">
        <f t="shared" si="52"/>
        <v>5</v>
      </c>
      <c r="V59" s="47">
        <v>4</v>
      </c>
      <c r="W59" s="47">
        <v>6</v>
      </c>
      <c r="X59" s="58">
        <f t="shared" si="53"/>
        <v>4.666666666666667</v>
      </c>
      <c r="Y59" s="47">
        <v>4</v>
      </c>
      <c r="Z59" s="47">
        <v>5</v>
      </c>
      <c r="AA59" s="47" t="s">
        <v>100</v>
      </c>
      <c r="AB59" s="47">
        <v>5</v>
      </c>
      <c r="AC59" s="43">
        <f t="shared" si="54"/>
        <v>5.2142857142857144</v>
      </c>
      <c r="AD59" s="57">
        <f t="shared" si="55"/>
        <v>4</v>
      </c>
      <c r="AE59" s="47">
        <v>4</v>
      </c>
      <c r="AF59" s="57">
        <f t="shared" si="56"/>
        <v>6.5</v>
      </c>
      <c r="AG59" s="47">
        <v>5</v>
      </c>
      <c r="AH59" s="47">
        <v>6</v>
      </c>
      <c r="AI59" s="47">
        <v>9</v>
      </c>
      <c r="AJ59" s="47">
        <v>6</v>
      </c>
      <c r="AK59" s="57">
        <f t="shared" si="57"/>
        <v>7</v>
      </c>
      <c r="AL59" s="47">
        <v>7</v>
      </c>
      <c r="AM59" s="47">
        <v>7</v>
      </c>
      <c r="AN59" s="57">
        <f t="shared" si="58"/>
        <v>6</v>
      </c>
      <c r="AO59" s="47">
        <v>5</v>
      </c>
      <c r="AP59" s="47">
        <v>7</v>
      </c>
      <c r="AQ59" s="57">
        <f t="shared" si="59"/>
        <v>5</v>
      </c>
      <c r="AR59" s="47">
        <v>5</v>
      </c>
      <c r="AS59" s="47">
        <v>5</v>
      </c>
      <c r="AT59" s="57">
        <f t="shared" si="60"/>
        <v>4</v>
      </c>
      <c r="AU59" s="47">
        <v>4</v>
      </c>
      <c r="AV59" s="57">
        <f t="shared" si="61"/>
        <v>4</v>
      </c>
      <c r="AW59" s="47">
        <v>4</v>
      </c>
      <c r="AX59" s="47">
        <v>4</v>
      </c>
      <c r="AY59" s="56">
        <f>IF(AZ59="-","?",RANK(AZ59,AZ2:AZ130,0))</f>
        <v>70</v>
      </c>
      <c r="AZ59" s="42">
        <f t="shared" si="62"/>
        <v>4.8499999999999996</v>
      </c>
      <c r="BA59" s="41">
        <f t="shared" si="63"/>
        <v>6.041666666666667</v>
      </c>
      <c r="BB59" s="47">
        <v>7</v>
      </c>
      <c r="BC59" s="47">
        <v>6</v>
      </c>
      <c r="BD59" s="47">
        <v>6</v>
      </c>
      <c r="BE59" s="47">
        <v>9</v>
      </c>
      <c r="BF59" s="47">
        <v>3</v>
      </c>
      <c r="BG59" s="55">
        <f t="shared" si="64"/>
        <v>5.25</v>
      </c>
      <c r="BH59" s="54">
        <f t="shared" si="65"/>
        <v>5.3166666666666664</v>
      </c>
      <c r="BI59" s="41">
        <f t="shared" si="66"/>
        <v>4.666666666666667</v>
      </c>
      <c r="BJ59" s="47">
        <v>5</v>
      </c>
      <c r="BK59" s="47">
        <v>4</v>
      </c>
      <c r="BL59" s="47">
        <v>5</v>
      </c>
      <c r="BM59" s="41">
        <f t="shared" si="67"/>
        <v>4</v>
      </c>
      <c r="BN59" s="47">
        <v>4</v>
      </c>
      <c r="BO59" s="47">
        <v>5</v>
      </c>
      <c r="BP59" s="47">
        <v>3</v>
      </c>
      <c r="BQ59" s="41">
        <f t="shared" si="68"/>
        <v>5.6</v>
      </c>
      <c r="BR59" s="47">
        <v>7</v>
      </c>
      <c r="BS59" s="47">
        <v>5</v>
      </c>
      <c r="BT59" s="47">
        <v>5</v>
      </c>
      <c r="BU59" s="47">
        <v>7</v>
      </c>
      <c r="BV59" s="47">
        <v>4</v>
      </c>
      <c r="BW59" s="41">
        <f t="shared" si="69"/>
        <v>7</v>
      </c>
      <c r="BX59" s="47">
        <v>7</v>
      </c>
      <c r="BY59" s="47">
        <v>6</v>
      </c>
      <c r="BZ59" s="47">
        <v>8</v>
      </c>
      <c r="CA59" s="47" t="s">
        <v>78</v>
      </c>
      <c r="CB59" s="46" t="s">
        <v>78</v>
      </c>
      <c r="CC59" s="52">
        <v>4.3999999999999995</v>
      </c>
      <c r="CD59" s="52">
        <f t="shared" si="70"/>
        <v>5.4333333333333336</v>
      </c>
      <c r="CE59" s="44">
        <f t="shared" si="71"/>
        <v>1.0333333333333341</v>
      </c>
      <c r="CF59" s="53" t="str">
        <f t="shared" si="72"/>
        <v>ã</v>
      </c>
      <c r="CG59" s="52">
        <v>5.5357142857142856</v>
      </c>
      <c r="CH59" s="52">
        <f t="shared" si="73"/>
        <v>5.2142857142857144</v>
      </c>
      <c r="CI59" s="43">
        <f t="shared" si="74"/>
        <v>-0.32142857142857117</v>
      </c>
      <c r="CJ59" s="51" t="str">
        <f t="shared" si="75"/>
        <v>â</v>
      </c>
      <c r="CK59" s="47" t="s">
        <v>78</v>
      </c>
      <c r="CL59" s="46" t="s">
        <v>78</v>
      </c>
      <c r="CM59" s="47">
        <v>6</v>
      </c>
      <c r="CN59" s="47">
        <v>4</v>
      </c>
      <c r="CO59" s="47">
        <v>7</v>
      </c>
      <c r="CP59" s="47">
        <v>7</v>
      </c>
      <c r="CQ59" s="47">
        <v>5</v>
      </c>
      <c r="CR59" s="47">
        <v>6</v>
      </c>
      <c r="CS59" s="49">
        <f t="shared" si="76"/>
        <v>5.5</v>
      </c>
      <c r="CT59" s="48">
        <f t="shared" si="77"/>
        <v>0</v>
      </c>
      <c r="CU59" s="44" t="str">
        <f t="shared" si="78"/>
        <v>Dem.</v>
      </c>
      <c r="CV59" s="47" t="s">
        <v>78</v>
      </c>
      <c r="CW59" s="46" t="s">
        <v>78</v>
      </c>
      <c r="CX59" s="45">
        <f t="shared" si="79"/>
        <v>5.32</v>
      </c>
      <c r="CY59" s="40">
        <f t="shared" si="80"/>
        <v>4</v>
      </c>
      <c r="CZ59" s="39" t="str">
        <f t="shared" si="81"/>
        <v>Very limited</v>
      </c>
      <c r="DA59" s="44">
        <f t="shared" si="82"/>
        <v>5.43</v>
      </c>
      <c r="DB59" s="40">
        <f t="shared" si="83"/>
        <v>3</v>
      </c>
      <c r="DC59" s="39" t="str">
        <f t="shared" si="84"/>
        <v>Highly defective democracies</v>
      </c>
      <c r="DD59" s="43">
        <f t="shared" si="85"/>
        <v>5.21</v>
      </c>
      <c r="DE59" s="40">
        <f t="shared" si="86"/>
        <v>3</v>
      </c>
      <c r="DF59" s="39" t="str">
        <f t="shared" si="87"/>
        <v>Functional flaws</v>
      </c>
      <c r="DG59" s="42">
        <f t="shared" si="88"/>
        <v>4.8499999999999996</v>
      </c>
      <c r="DH59" s="40">
        <f t="shared" si="89"/>
        <v>3</v>
      </c>
      <c r="DI59" s="39" t="str">
        <f t="shared" si="90"/>
        <v>Moderate</v>
      </c>
      <c r="DJ59" s="41">
        <f t="shared" si="91"/>
        <v>6</v>
      </c>
      <c r="DK59" s="40">
        <f t="shared" si="92"/>
        <v>3</v>
      </c>
      <c r="DL59" s="39" t="str">
        <f t="shared" si="93"/>
        <v>Moderate</v>
      </c>
    </row>
    <row r="60" spans="1:116">
      <c r="A60" s="61" t="s">
        <v>158</v>
      </c>
      <c r="B60" s="60">
        <v>7</v>
      </c>
      <c r="C60" s="59">
        <f>IF(D60="-","?",RANK(D60,D2:D130,0))</f>
        <v>112</v>
      </c>
      <c r="D60" s="45">
        <f t="shared" si="47"/>
        <v>3.65</v>
      </c>
      <c r="E60" s="44">
        <f t="shared" si="48"/>
        <v>2.833333333333333</v>
      </c>
      <c r="F60" s="58">
        <f t="shared" si="49"/>
        <v>8.5</v>
      </c>
      <c r="G60" s="47">
        <v>9</v>
      </c>
      <c r="H60" s="47">
        <v>8</v>
      </c>
      <c r="I60" s="47">
        <v>10</v>
      </c>
      <c r="J60" s="47">
        <v>7</v>
      </c>
      <c r="K60" s="58">
        <f t="shared" si="50"/>
        <v>1</v>
      </c>
      <c r="L60" s="47">
        <v>1</v>
      </c>
      <c r="M60" s="47">
        <v>1</v>
      </c>
      <c r="N60" s="47">
        <v>1</v>
      </c>
      <c r="O60" s="47">
        <v>1</v>
      </c>
      <c r="P60" s="58">
        <f t="shared" si="51"/>
        <v>2</v>
      </c>
      <c r="Q60" s="47">
        <v>1</v>
      </c>
      <c r="R60" s="47">
        <v>1</v>
      </c>
      <c r="S60" s="47">
        <v>3</v>
      </c>
      <c r="T60" s="47">
        <v>3</v>
      </c>
      <c r="U60" s="58">
        <f t="shared" si="52"/>
        <v>1</v>
      </c>
      <c r="V60" s="47">
        <v>1</v>
      </c>
      <c r="W60" s="47">
        <v>1</v>
      </c>
      <c r="X60" s="58">
        <f t="shared" si="53"/>
        <v>1.6666666666666667</v>
      </c>
      <c r="Y60" s="47">
        <v>1</v>
      </c>
      <c r="Z60" s="47">
        <v>1</v>
      </c>
      <c r="AA60" s="47" t="s">
        <v>100</v>
      </c>
      <c r="AB60" s="47">
        <v>3</v>
      </c>
      <c r="AC60" s="43">
        <f t="shared" si="54"/>
        <v>4.4642857142857144</v>
      </c>
      <c r="AD60" s="57">
        <f t="shared" si="55"/>
        <v>4</v>
      </c>
      <c r="AE60" s="47">
        <v>4</v>
      </c>
      <c r="AF60" s="57">
        <f t="shared" si="56"/>
        <v>4.75</v>
      </c>
      <c r="AG60" s="47">
        <v>5</v>
      </c>
      <c r="AH60" s="47">
        <v>2</v>
      </c>
      <c r="AI60" s="47">
        <v>7</v>
      </c>
      <c r="AJ60" s="47">
        <v>5</v>
      </c>
      <c r="AK60" s="57">
        <f t="shared" si="57"/>
        <v>6</v>
      </c>
      <c r="AL60" s="47">
        <v>7</v>
      </c>
      <c r="AM60" s="47">
        <v>5</v>
      </c>
      <c r="AN60" s="57">
        <f t="shared" si="58"/>
        <v>4</v>
      </c>
      <c r="AO60" s="47">
        <v>3</v>
      </c>
      <c r="AP60" s="47">
        <v>5</v>
      </c>
      <c r="AQ60" s="57">
        <f t="shared" si="59"/>
        <v>3.5</v>
      </c>
      <c r="AR60" s="47">
        <v>3</v>
      </c>
      <c r="AS60" s="47">
        <v>4</v>
      </c>
      <c r="AT60" s="57">
        <f t="shared" si="60"/>
        <v>6</v>
      </c>
      <c r="AU60" s="47">
        <v>6</v>
      </c>
      <c r="AV60" s="57">
        <f t="shared" si="61"/>
        <v>3</v>
      </c>
      <c r="AW60" s="47">
        <v>4</v>
      </c>
      <c r="AX60" s="47">
        <v>2</v>
      </c>
      <c r="AY60" s="56">
        <f>IF(AZ60="-","?",RANK(AZ60,AZ2:AZ130,0))</f>
        <v>100</v>
      </c>
      <c r="AZ60" s="42">
        <f t="shared" si="62"/>
        <v>3.79</v>
      </c>
      <c r="BA60" s="41">
        <f t="shared" si="63"/>
        <v>7.125</v>
      </c>
      <c r="BB60" s="47">
        <v>7</v>
      </c>
      <c r="BC60" s="47">
        <v>10</v>
      </c>
      <c r="BD60" s="47">
        <v>3</v>
      </c>
      <c r="BE60" s="47">
        <v>9</v>
      </c>
      <c r="BF60" s="47">
        <v>8</v>
      </c>
      <c r="BG60" s="55">
        <f t="shared" si="64"/>
        <v>5.75</v>
      </c>
      <c r="BH60" s="54">
        <f t="shared" si="65"/>
        <v>4.0500000000000007</v>
      </c>
      <c r="BI60" s="41">
        <f t="shared" si="66"/>
        <v>3.3333333333333335</v>
      </c>
      <c r="BJ60" s="47">
        <v>3</v>
      </c>
      <c r="BK60" s="47">
        <v>3</v>
      </c>
      <c r="BL60" s="47">
        <v>4</v>
      </c>
      <c r="BM60" s="41">
        <f t="shared" si="67"/>
        <v>3</v>
      </c>
      <c r="BN60" s="47">
        <v>4</v>
      </c>
      <c r="BO60" s="47">
        <v>3</v>
      </c>
      <c r="BP60" s="47">
        <v>2</v>
      </c>
      <c r="BQ60" s="41">
        <f t="shared" si="68"/>
        <v>3.2</v>
      </c>
      <c r="BR60" s="47">
        <v>4</v>
      </c>
      <c r="BS60" s="47">
        <v>1</v>
      </c>
      <c r="BT60" s="47">
        <v>6</v>
      </c>
      <c r="BU60" s="47">
        <v>2</v>
      </c>
      <c r="BV60" s="47">
        <v>3</v>
      </c>
      <c r="BW60" s="41">
        <f t="shared" si="69"/>
        <v>6.666666666666667</v>
      </c>
      <c r="BX60" s="47">
        <v>5</v>
      </c>
      <c r="BY60" s="47">
        <v>6</v>
      </c>
      <c r="BZ60" s="47">
        <v>9</v>
      </c>
      <c r="CA60" s="47" t="s">
        <v>78</v>
      </c>
      <c r="CB60" s="46" t="s">
        <v>78</v>
      </c>
      <c r="CC60" s="52">
        <v>2.8833333333333337</v>
      </c>
      <c r="CD60" s="52">
        <f t="shared" si="70"/>
        <v>2.833333333333333</v>
      </c>
      <c r="CE60" s="44">
        <f t="shared" si="71"/>
        <v>-5.0000000000000711E-2</v>
      </c>
      <c r="CF60" s="53" t="str">
        <f t="shared" si="72"/>
        <v>â</v>
      </c>
      <c r="CG60" s="52">
        <v>4.2857142857142856</v>
      </c>
      <c r="CH60" s="52">
        <f t="shared" si="73"/>
        <v>4.4642857142857144</v>
      </c>
      <c r="CI60" s="43">
        <f t="shared" si="74"/>
        <v>0.17857142857142883</v>
      </c>
      <c r="CJ60" s="51" t="str">
        <f t="shared" si="75"/>
        <v>â</v>
      </c>
      <c r="CK60" s="47" t="s">
        <v>78</v>
      </c>
      <c r="CL60" s="46" t="s">
        <v>78</v>
      </c>
      <c r="CM60" s="50">
        <v>1</v>
      </c>
      <c r="CN60" s="50">
        <v>1</v>
      </c>
      <c r="CO60" s="50">
        <v>1</v>
      </c>
      <c r="CP60" s="50">
        <v>1</v>
      </c>
      <c r="CQ60" s="50">
        <v>1</v>
      </c>
      <c r="CR60" s="47">
        <v>3</v>
      </c>
      <c r="CS60" s="49">
        <f t="shared" si="76"/>
        <v>8</v>
      </c>
      <c r="CT60" s="48">
        <f t="shared" si="77"/>
        <v>5</v>
      </c>
      <c r="CU60" s="44" t="str">
        <f t="shared" si="78"/>
        <v>Aut.</v>
      </c>
      <c r="CV60" s="47" t="s">
        <v>78</v>
      </c>
      <c r="CW60" s="46" t="s">
        <v>78</v>
      </c>
      <c r="CX60" s="45">
        <f t="shared" si="79"/>
        <v>3.65</v>
      </c>
      <c r="CY60" s="40">
        <f t="shared" si="80"/>
        <v>5</v>
      </c>
      <c r="CZ60" s="39" t="str">
        <f t="shared" si="81"/>
        <v>Failed</v>
      </c>
      <c r="DA60" s="44">
        <f t="shared" si="82"/>
        <v>2.83</v>
      </c>
      <c r="DB60" s="40">
        <f t="shared" si="83"/>
        <v>5</v>
      </c>
      <c r="DC60" s="39" t="str">
        <f t="shared" si="84"/>
        <v>Hard-line autocracies</v>
      </c>
      <c r="DD60" s="43">
        <f t="shared" si="85"/>
        <v>4.46</v>
      </c>
      <c r="DE60" s="40">
        <f t="shared" si="86"/>
        <v>4</v>
      </c>
      <c r="DF60" s="39" t="str">
        <f t="shared" si="87"/>
        <v>Poorly functioning</v>
      </c>
      <c r="DG60" s="42">
        <f t="shared" si="88"/>
        <v>3.79</v>
      </c>
      <c r="DH60" s="40">
        <f t="shared" si="89"/>
        <v>4</v>
      </c>
      <c r="DI60" s="39" t="str">
        <f t="shared" si="90"/>
        <v>Weak</v>
      </c>
      <c r="DJ60" s="41">
        <f t="shared" si="91"/>
        <v>7.1</v>
      </c>
      <c r="DK60" s="40">
        <f t="shared" si="92"/>
        <v>2</v>
      </c>
      <c r="DL60" s="39" t="str">
        <f t="shared" si="93"/>
        <v>Substantial</v>
      </c>
    </row>
    <row r="61" spans="1:116">
      <c r="A61" s="61" t="s">
        <v>159</v>
      </c>
      <c r="B61" s="60">
        <v>1</v>
      </c>
      <c r="C61" s="59">
        <f>IF(D61="-","?",RANK(D61,D2:D130,0))</f>
        <v>13</v>
      </c>
      <c r="D61" s="45">
        <f t="shared" si="47"/>
        <v>8.31</v>
      </c>
      <c r="E61" s="44">
        <f t="shared" si="48"/>
        <v>8.8000000000000007</v>
      </c>
      <c r="F61" s="58">
        <f t="shared" si="49"/>
        <v>9.5</v>
      </c>
      <c r="G61" s="47">
        <v>10</v>
      </c>
      <c r="H61" s="47">
        <v>8</v>
      </c>
      <c r="I61" s="47">
        <v>10</v>
      </c>
      <c r="J61" s="47">
        <v>10</v>
      </c>
      <c r="K61" s="58">
        <f t="shared" si="50"/>
        <v>9.5</v>
      </c>
      <c r="L61" s="47">
        <v>9</v>
      </c>
      <c r="M61" s="47">
        <v>10</v>
      </c>
      <c r="N61" s="47">
        <v>10</v>
      </c>
      <c r="O61" s="47">
        <v>9</v>
      </c>
      <c r="P61" s="58">
        <f t="shared" si="51"/>
        <v>8.5</v>
      </c>
      <c r="Q61" s="47">
        <v>10</v>
      </c>
      <c r="R61" s="47">
        <v>8</v>
      </c>
      <c r="S61" s="47">
        <v>7</v>
      </c>
      <c r="T61" s="47">
        <v>9</v>
      </c>
      <c r="U61" s="58">
        <f t="shared" si="52"/>
        <v>9.5</v>
      </c>
      <c r="V61" s="47">
        <v>9</v>
      </c>
      <c r="W61" s="47">
        <v>10</v>
      </c>
      <c r="X61" s="58">
        <f t="shared" si="53"/>
        <v>7</v>
      </c>
      <c r="Y61" s="47">
        <v>7</v>
      </c>
      <c r="Z61" s="47">
        <v>6</v>
      </c>
      <c r="AA61" s="47">
        <v>8</v>
      </c>
      <c r="AB61" s="47">
        <v>7</v>
      </c>
      <c r="AC61" s="43">
        <f t="shared" si="54"/>
        <v>7.8214285714285712</v>
      </c>
      <c r="AD61" s="57">
        <f t="shared" si="55"/>
        <v>7</v>
      </c>
      <c r="AE61" s="47">
        <v>7</v>
      </c>
      <c r="AF61" s="57">
        <f t="shared" si="56"/>
        <v>9.25</v>
      </c>
      <c r="AG61" s="47">
        <v>9</v>
      </c>
      <c r="AH61" s="47">
        <v>10</v>
      </c>
      <c r="AI61" s="47">
        <v>10</v>
      </c>
      <c r="AJ61" s="47">
        <v>8</v>
      </c>
      <c r="AK61" s="57">
        <f t="shared" si="57"/>
        <v>7.5</v>
      </c>
      <c r="AL61" s="47">
        <v>8</v>
      </c>
      <c r="AM61" s="47">
        <v>7</v>
      </c>
      <c r="AN61" s="57">
        <f t="shared" si="58"/>
        <v>9.5</v>
      </c>
      <c r="AO61" s="47">
        <v>10</v>
      </c>
      <c r="AP61" s="47">
        <v>9</v>
      </c>
      <c r="AQ61" s="57">
        <f t="shared" si="59"/>
        <v>7.5</v>
      </c>
      <c r="AR61" s="47">
        <v>7</v>
      </c>
      <c r="AS61" s="47">
        <v>8</v>
      </c>
      <c r="AT61" s="57">
        <f t="shared" si="60"/>
        <v>6</v>
      </c>
      <c r="AU61" s="47">
        <v>6</v>
      </c>
      <c r="AV61" s="57">
        <f t="shared" si="61"/>
        <v>8</v>
      </c>
      <c r="AW61" s="47">
        <v>8</v>
      </c>
      <c r="AX61" s="47">
        <v>8</v>
      </c>
      <c r="AY61" s="56">
        <f>IF(AZ61="-","?",RANK(AZ61,AZ2:AZ130,0))</f>
        <v>11</v>
      </c>
      <c r="AZ61" s="42">
        <f t="shared" si="62"/>
        <v>6.81</v>
      </c>
      <c r="BA61" s="41">
        <f t="shared" si="63"/>
        <v>2.1666666666666665</v>
      </c>
      <c r="BB61" s="47">
        <v>2</v>
      </c>
      <c r="BC61" s="47">
        <v>4</v>
      </c>
      <c r="BD61" s="47">
        <v>3</v>
      </c>
      <c r="BE61" s="47">
        <v>1</v>
      </c>
      <c r="BF61" s="47">
        <v>1</v>
      </c>
      <c r="BG61" s="55">
        <f t="shared" si="64"/>
        <v>2</v>
      </c>
      <c r="BH61" s="54">
        <f t="shared" si="65"/>
        <v>8.25</v>
      </c>
      <c r="BI61" s="41">
        <f t="shared" si="66"/>
        <v>8.6666666666666661</v>
      </c>
      <c r="BJ61" s="47">
        <v>9</v>
      </c>
      <c r="BK61" s="47">
        <v>9</v>
      </c>
      <c r="BL61" s="47">
        <v>8</v>
      </c>
      <c r="BM61" s="41">
        <f t="shared" si="67"/>
        <v>6.666666666666667</v>
      </c>
      <c r="BN61" s="47">
        <v>7</v>
      </c>
      <c r="BO61" s="47">
        <v>7</v>
      </c>
      <c r="BP61" s="47">
        <v>6</v>
      </c>
      <c r="BQ61" s="41">
        <f t="shared" si="68"/>
        <v>8</v>
      </c>
      <c r="BR61" s="47">
        <v>10</v>
      </c>
      <c r="BS61" s="47">
        <v>9</v>
      </c>
      <c r="BT61" s="47">
        <v>7</v>
      </c>
      <c r="BU61" s="47">
        <v>6</v>
      </c>
      <c r="BV61" s="47">
        <v>8</v>
      </c>
      <c r="BW61" s="41">
        <f t="shared" si="69"/>
        <v>9.6666666666666661</v>
      </c>
      <c r="BX61" s="47">
        <v>9</v>
      </c>
      <c r="BY61" s="47">
        <v>10</v>
      </c>
      <c r="BZ61" s="47">
        <v>10</v>
      </c>
      <c r="CA61" s="47" t="s">
        <v>78</v>
      </c>
      <c r="CB61" s="46" t="s">
        <v>78</v>
      </c>
      <c r="CC61" s="52">
        <v>8.85</v>
      </c>
      <c r="CD61" s="52">
        <f t="shared" si="70"/>
        <v>8.8000000000000007</v>
      </c>
      <c r="CE61" s="44">
        <f t="shared" si="71"/>
        <v>-4.9999999999998934E-2</v>
      </c>
      <c r="CF61" s="53" t="str">
        <f t="shared" si="72"/>
        <v>â</v>
      </c>
      <c r="CG61" s="52">
        <v>8.1785714285714288</v>
      </c>
      <c r="CH61" s="52">
        <f t="shared" si="73"/>
        <v>7.8214285714285712</v>
      </c>
      <c r="CI61" s="43">
        <f t="shared" si="74"/>
        <v>-0.35714285714285765</v>
      </c>
      <c r="CJ61" s="51" t="str">
        <f t="shared" si="75"/>
        <v>â</v>
      </c>
      <c r="CK61" s="47" t="s">
        <v>78</v>
      </c>
      <c r="CL61" s="46" t="s">
        <v>78</v>
      </c>
      <c r="CM61" s="47">
        <v>9</v>
      </c>
      <c r="CN61" s="47">
        <v>10</v>
      </c>
      <c r="CO61" s="47">
        <v>10</v>
      </c>
      <c r="CP61" s="47">
        <v>9</v>
      </c>
      <c r="CQ61" s="47">
        <v>10</v>
      </c>
      <c r="CR61" s="47">
        <v>9</v>
      </c>
      <c r="CS61" s="49">
        <f t="shared" si="76"/>
        <v>10</v>
      </c>
      <c r="CT61" s="48">
        <f t="shared" si="77"/>
        <v>0</v>
      </c>
      <c r="CU61" s="44" t="str">
        <f t="shared" si="78"/>
        <v>Dem.</v>
      </c>
      <c r="CV61" s="47" t="s">
        <v>78</v>
      </c>
      <c r="CW61" s="46" t="s">
        <v>78</v>
      </c>
      <c r="CX61" s="45">
        <f t="shared" si="79"/>
        <v>8.31</v>
      </c>
      <c r="CY61" s="40">
        <f t="shared" si="80"/>
        <v>2</v>
      </c>
      <c r="CZ61" s="39" t="str">
        <f t="shared" si="81"/>
        <v>Advanced</v>
      </c>
      <c r="DA61" s="44">
        <f t="shared" si="82"/>
        <v>8.8000000000000007</v>
      </c>
      <c r="DB61" s="40">
        <f t="shared" si="83"/>
        <v>1</v>
      </c>
      <c r="DC61" s="39" t="str">
        <f t="shared" si="84"/>
        <v>Democracies in consolidation</v>
      </c>
      <c r="DD61" s="43">
        <f t="shared" si="85"/>
        <v>7.82</v>
      </c>
      <c r="DE61" s="40">
        <f t="shared" si="86"/>
        <v>2</v>
      </c>
      <c r="DF61" s="39" t="str">
        <f t="shared" si="87"/>
        <v>Functioning</v>
      </c>
      <c r="DG61" s="42">
        <f t="shared" si="88"/>
        <v>6.81</v>
      </c>
      <c r="DH61" s="40">
        <f t="shared" si="89"/>
        <v>2</v>
      </c>
      <c r="DI61" s="39" t="str">
        <f t="shared" si="90"/>
        <v>Good</v>
      </c>
      <c r="DJ61" s="41">
        <f t="shared" si="91"/>
        <v>2.2000000000000002</v>
      </c>
      <c r="DK61" s="40">
        <f t="shared" si="92"/>
        <v>5</v>
      </c>
      <c r="DL61" s="39" t="str">
        <f t="shared" si="93"/>
        <v>Negligible</v>
      </c>
    </row>
    <row r="62" spans="1:116">
      <c r="A62" s="61" t="s">
        <v>160</v>
      </c>
      <c r="B62" s="60">
        <v>4</v>
      </c>
      <c r="C62" s="59">
        <f>IF(D62="-","?",RANK(D62,D2:D130,0))</f>
        <v>43</v>
      </c>
      <c r="D62" s="45">
        <f t="shared" si="47"/>
        <v>6.24</v>
      </c>
      <c r="E62" s="44">
        <f t="shared" si="48"/>
        <v>6.15</v>
      </c>
      <c r="F62" s="58">
        <f t="shared" si="49"/>
        <v>6.25</v>
      </c>
      <c r="G62" s="47">
        <v>4</v>
      </c>
      <c r="H62" s="47">
        <v>8</v>
      </c>
      <c r="I62" s="47">
        <v>7</v>
      </c>
      <c r="J62" s="47">
        <v>6</v>
      </c>
      <c r="K62" s="58">
        <f t="shared" si="50"/>
        <v>6.5</v>
      </c>
      <c r="L62" s="47">
        <v>7</v>
      </c>
      <c r="M62" s="47">
        <v>4</v>
      </c>
      <c r="N62" s="47">
        <v>8</v>
      </c>
      <c r="O62" s="47">
        <v>7</v>
      </c>
      <c r="P62" s="58">
        <f t="shared" si="51"/>
        <v>5.75</v>
      </c>
      <c r="Q62" s="47">
        <v>6</v>
      </c>
      <c r="R62" s="47">
        <v>6</v>
      </c>
      <c r="S62" s="47">
        <v>4</v>
      </c>
      <c r="T62" s="47">
        <v>7</v>
      </c>
      <c r="U62" s="58">
        <f t="shared" si="52"/>
        <v>6</v>
      </c>
      <c r="V62" s="47">
        <v>6</v>
      </c>
      <c r="W62" s="47">
        <v>6</v>
      </c>
      <c r="X62" s="58">
        <f t="shared" si="53"/>
        <v>6.25</v>
      </c>
      <c r="Y62" s="47">
        <v>5</v>
      </c>
      <c r="Z62" s="47">
        <v>7</v>
      </c>
      <c r="AA62" s="47">
        <v>7</v>
      </c>
      <c r="AB62" s="47">
        <v>6</v>
      </c>
      <c r="AC62" s="43">
        <f t="shared" si="54"/>
        <v>6.3214285714285712</v>
      </c>
      <c r="AD62" s="57">
        <f t="shared" si="55"/>
        <v>5</v>
      </c>
      <c r="AE62" s="47">
        <v>5</v>
      </c>
      <c r="AF62" s="57">
        <f t="shared" si="56"/>
        <v>7.25</v>
      </c>
      <c r="AG62" s="47">
        <v>6</v>
      </c>
      <c r="AH62" s="47">
        <v>5</v>
      </c>
      <c r="AI62" s="47">
        <v>9</v>
      </c>
      <c r="AJ62" s="47">
        <v>9</v>
      </c>
      <c r="AK62" s="57">
        <f t="shared" si="57"/>
        <v>7.5</v>
      </c>
      <c r="AL62" s="47">
        <v>9</v>
      </c>
      <c r="AM62" s="47">
        <v>6</v>
      </c>
      <c r="AN62" s="57">
        <f t="shared" si="58"/>
        <v>8</v>
      </c>
      <c r="AO62" s="47">
        <v>8</v>
      </c>
      <c r="AP62" s="47">
        <v>8</v>
      </c>
      <c r="AQ62" s="57">
        <f t="shared" si="59"/>
        <v>5</v>
      </c>
      <c r="AR62" s="47">
        <v>4</v>
      </c>
      <c r="AS62" s="47">
        <v>6</v>
      </c>
      <c r="AT62" s="57">
        <f t="shared" si="60"/>
        <v>7</v>
      </c>
      <c r="AU62" s="47">
        <v>7</v>
      </c>
      <c r="AV62" s="57">
        <f t="shared" si="61"/>
        <v>4.5</v>
      </c>
      <c r="AW62" s="47">
        <v>4</v>
      </c>
      <c r="AX62" s="47">
        <v>5</v>
      </c>
      <c r="AY62" s="56">
        <f>IF(AZ62="-","?",RANK(AZ62,AZ2:AZ130,0))</f>
        <v>92</v>
      </c>
      <c r="AZ62" s="42">
        <f t="shared" si="62"/>
        <v>4.1399999999999997</v>
      </c>
      <c r="BA62" s="41">
        <f t="shared" si="63"/>
        <v>4.5</v>
      </c>
      <c r="BB62" s="47">
        <v>8</v>
      </c>
      <c r="BC62" s="47">
        <v>3</v>
      </c>
      <c r="BD62" s="47">
        <v>7</v>
      </c>
      <c r="BE62" s="47">
        <v>1</v>
      </c>
      <c r="BF62" s="47">
        <v>3</v>
      </c>
      <c r="BG62" s="55">
        <f t="shared" si="64"/>
        <v>5</v>
      </c>
      <c r="BH62" s="54">
        <f t="shared" si="65"/>
        <v>4.7166666666666668</v>
      </c>
      <c r="BI62" s="41">
        <f t="shared" si="66"/>
        <v>4.666666666666667</v>
      </c>
      <c r="BJ62" s="47">
        <v>5</v>
      </c>
      <c r="BK62" s="47">
        <v>3</v>
      </c>
      <c r="BL62" s="47">
        <v>6</v>
      </c>
      <c r="BM62" s="41">
        <f t="shared" si="67"/>
        <v>3</v>
      </c>
      <c r="BN62" s="47">
        <v>3</v>
      </c>
      <c r="BO62" s="47">
        <v>4</v>
      </c>
      <c r="BP62" s="47">
        <v>2</v>
      </c>
      <c r="BQ62" s="41">
        <f t="shared" si="68"/>
        <v>4.2</v>
      </c>
      <c r="BR62" s="47">
        <v>7</v>
      </c>
      <c r="BS62" s="47">
        <v>3</v>
      </c>
      <c r="BT62" s="47">
        <v>2</v>
      </c>
      <c r="BU62" s="47">
        <v>6</v>
      </c>
      <c r="BV62" s="47">
        <v>3</v>
      </c>
      <c r="BW62" s="41">
        <f t="shared" si="69"/>
        <v>7</v>
      </c>
      <c r="BX62" s="47">
        <v>6</v>
      </c>
      <c r="BY62" s="47">
        <v>8</v>
      </c>
      <c r="BZ62" s="47">
        <v>7</v>
      </c>
      <c r="CA62" s="47" t="s">
        <v>78</v>
      </c>
      <c r="CB62" s="46" t="s">
        <v>78</v>
      </c>
      <c r="CC62" s="52">
        <v>6.25</v>
      </c>
      <c r="CD62" s="52">
        <f t="shared" si="70"/>
        <v>6.15</v>
      </c>
      <c r="CE62" s="44">
        <f t="shared" si="71"/>
        <v>-9.9999999999999645E-2</v>
      </c>
      <c r="CF62" s="53" t="str">
        <f t="shared" si="72"/>
        <v>â</v>
      </c>
      <c r="CG62" s="52">
        <v>6.1785714285714279</v>
      </c>
      <c r="CH62" s="52">
        <f t="shared" si="73"/>
        <v>6.3214285714285712</v>
      </c>
      <c r="CI62" s="43">
        <f t="shared" si="74"/>
        <v>0.14285714285714324</v>
      </c>
      <c r="CJ62" s="51" t="str">
        <f t="shared" si="75"/>
        <v>â</v>
      </c>
      <c r="CK62" s="47" t="s">
        <v>78</v>
      </c>
      <c r="CL62" s="46" t="s">
        <v>78</v>
      </c>
      <c r="CM62" s="47">
        <v>7</v>
      </c>
      <c r="CN62" s="47">
        <v>4</v>
      </c>
      <c r="CO62" s="47">
        <v>8</v>
      </c>
      <c r="CP62" s="47">
        <v>7</v>
      </c>
      <c r="CQ62" s="47">
        <v>6</v>
      </c>
      <c r="CR62" s="47">
        <v>7</v>
      </c>
      <c r="CS62" s="49">
        <f t="shared" si="76"/>
        <v>5</v>
      </c>
      <c r="CT62" s="48">
        <f t="shared" si="77"/>
        <v>0</v>
      </c>
      <c r="CU62" s="44" t="str">
        <f t="shared" si="78"/>
        <v>Dem.</v>
      </c>
      <c r="CV62" s="47" t="s">
        <v>78</v>
      </c>
      <c r="CW62" s="46" t="s">
        <v>78</v>
      </c>
      <c r="CX62" s="45">
        <f t="shared" si="79"/>
        <v>6.24</v>
      </c>
      <c r="CY62" s="40">
        <f t="shared" si="80"/>
        <v>3</v>
      </c>
      <c r="CZ62" s="39" t="str">
        <f t="shared" si="81"/>
        <v>Limited</v>
      </c>
      <c r="DA62" s="44">
        <f t="shared" si="82"/>
        <v>6.15</v>
      </c>
      <c r="DB62" s="40">
        <f t="shared" si="83"/>
        <v>2</v>
      </c>
      <c r="DC62" s="39" t="str">
        <f t="shared" si="84"/>
        <v>Defective democracies</v>
      </c>
      <c r="DD62" s="43">
        <f t="shared" si="85"/>
        <v>6.32</v>
      </c>
      <c r="DE62" s="40">
        <f t="shared" si="86"/>
        <v>3</v>
      </c>
      <c r="DF62" s="39" t="str">
        <f t="shared" si="87"/>
        <v>Functional flaws</v>
      </c>
      <c r="DG62" s="42">
        <f t="shared" si="88"/>
        <v>4.1399999999999997</v>
      </c>
      <c r="DH62" s="40">
        <f t="shared" si="89"/>
        <v>4</v>
      </c>
      <c r="DI62" s="39" t="str">
        <f t="shared" si="90"/>
        <v>Weak</v>
      </c>
      <c r="DJ62" s="41">
        <f t="shared" si="91"/>
        <v>4.5</v>
      </c>
      <c r="DK62" s="40">
        <f t="shared" si="92"/>
        <v>3</v>
      </c>
      <c r="DL62" s="39" t="str">
        <f t="shared" si="93"/>
        <v>Moderate</v>
      </c>
    </row>
    <row r="63" spans="1:116">
      <c r="A63" s="61" t="s">
        <v>161</v>
      </c>
      <c r="B63" s="60">
        <v>5</v>
      </c>
      <c r="C63" s="59">
        <f>IF(D63="-","?",RANK(D63,D2:D130,0))</f>
        <v>78</v>
      </c>
      <c r="D63" s="45">
        <f t="shared" si="47"/>
        <v>5.23</v>
      </c>
      <c r="E63" s="44">
        <f t="shared" si="48"/>
        <v>5.6</v>
      </c>
      <c r="F63" s="58">
        <f t="shared" si="49"/>
        <v>7</v>
      </c>
      <c r="G63" s="47">
        <v>6</v>
      </c>
      <c r="H63" s="47">
        <v>8</v>
      </c>
      <c r="I63" s="47">
        <v>9</v>
      </c>
      <c r="J63" s="47">
        <v>5</v>
      </c>
      <c r="K63" s="58">
        <f t="shared" si="50"/>
        <v>5.5</v>
      </c>
      <c r="L63" s="47">
        <v>6</v>
      </c>
      <c r="M63" s="47">
        <v>6</v>
      </c>
      <c r="N63" s="47">
        <v>6</v>
      </c>
      <c r="O63" s="47">
        <v>4</v>
      </c>
      <c r="P63" s="58">
        <f t="shared" si="51"/>
        <v>5.25</v>
      </c>
      <c r="Q63" s="47">
        <v>4</v>
      </c>
      <c r="R63" s="47">
        <v>6</v>
      </c>
      <c r="S63" s="47">
        <v>5</v>
      </c>
      <c r="T63" s="47">
        <v>6</v>
      </c>
      <c r="U63" s="58">
        <f t="shared" si="52"/>
        <v>5.5</v>
      </c>
      <c r="V63" s="47">
        <v>5</v>
      </c>
      <c r="W63" s="47">
        <v>6</v>
      </c>
      <c r="X63" s="58">
        <f t="shared" si="53"/>
        <v>4.75</v>
      </c>
      <c r="Y63" s="47">
        <v>4</v>
      </c>
      <c r="Z63" s="47">
        <v>5</v>
      </c>
      <c r="AA63" s="47">
        <v>6</v>
      </c>
      <c r="AB63" s="47">
        <v>4</v>
      </c>
      <c r="AC63" s="43">
        <f t="shared" si="54"/>
        <v>4.8571428571428568</v>
      </c>
      <c r="AD63" s="57">
        <f t="shared" si="55"/>
        <v>2</v>
      </c>
      <c r="AE63" s="47">
        <v>2</v>
      </c>
      <c r="AF63" s="57">
        <f t="shared" si="56"/>
        <v>6</v>
      </c>
      <c r="AG63" s="47">
        <v>5</v>
      </c>
      <c r="AH63" s="47">
        <v>3</v>
      </c>
      <c r="AI63" s="47">
        <v>8</v>
      </c>
      <c r="AJ63" s="47">
        <v>8</v>
      </c>
      <c r="AK63" s="57">
        <f t="shared" si="57"/>
        <v>6</v>
      </c>
      <c r="AL63" s="47">
        <v>6</v>
      </c>
      <c r="AM63" s="47">
        <v>6</v>
      </c>
      <c r="AN63" s="57">
        <f t="shared" si="58"/>
        <v>7</v>
      </c>
      <c r="AO63" s="47">
        <v>7</v>
      </c>
      <c r="AP63" s="47">
        <v>7</v>
      </c>
      <c r="AQ63" s="57">
        <f t="shared" si="59"/>
        <v>4</v>
      </c>
      <c r="AR63" s="47">
        <v>3</v>
      </c>
      <c r="AS63" s="47">
        <v>5</v>
      </c>
      <c r="AT63" s="57">
        <f t="shared" si="60"/>
        <v>5</v>
      </c>
      <c r="AU63" s="47">
        <v>5</v>
      </c>
      <c r="AV63" s="57">
        <f t="shared" si="61"/>
        <v>4</v>
      </c>
      <c r="AW63" s="47">
        <v>4</v>
      </c>
      <c r="AX63" s="47">
        <v>4</v>
      </c>
      <c r="AY63" s="56">
        <f>IF(AZ63="-","?",RANK(AZ63,AZ2:AZ130,0))</f>
        <v>49</v>
      </c>
      <c r="AZ63" s="42">
        <f t="shared" si="62"/>
        <v>5.46</v>
      </c>
      <c r="BA63" s="41">
        <f t="shared" si="63"/>
        <v>6.645833333333333</v>
      </c>
      <c r="BB63" s="47">
        <v>8</v>
      </c>
      <c r="BC63" s="47">
        <v>7</v>
      </c>
      <c r="BD63" s="47">
        <v>4</v>
      </c>
      <c r="BE63" s="47">
        <v>9</v>
      </c>
      <c r="BF63" s="47">
        <v>7</v>
      </c>
      <c r="BG63" s="55">
        <f t="shared" si="64"/>
        <v>4.875</v>
      </c>
      <c r="BH63" s="54">
        <f t="shared" si="65"/>
        <v>5.895833333333333</v>
      </c>
      <c r="BI63" s="41">
        <f t="shared" si="66"/>
        <v>5.333333333333333</v>
      </c>
      <c r="BJ63" s="47">
        <v>6</v>
      </c>
      <c r="BK63" s="47">
        <v>5</v>
      </c>
      <c r="BL63" s="47">
        <v>5</v>
      </c>
      <c r="BM63" s="41">
        <f t="shared" si="67"/>
        <v>4.666666666666667</v>
      </c>
      <c r="BN63" s="47">
        <v>4</v>
      </c>
      <c r="BO63" s="47">
        <v>5</v>
      </c>
      <c r="BP63" s="47">
        <v>5</v>
      </c>
      <c r="BQ63" s="41">
        <f t="shared" si="68"/>
        <v>6.25</v>
      </c>
      <c r="BR63" s="47">
        <v>8</v>
      </c>
      <c r="BS63" s="47">
        <v>6</v>
      </c>
      <c r="BT63" s="47">
        <v>6</v>
      </c>
      <c r="BU63" s="47">
        <v>5</v>
      </c>
      <c r="BV63" s="47" t="s">
        <v>100</v>
      </c>
      <c r="BW63" s="41">
        <f t="shared" si="69"/>
        <v>7.333333333333333</v>
      </c>
      <c r="BX63" s="47">
        <v>6</v>
      </c>
      <c r="BY63" s="47">
        <v>8</v>
      </c>
      <c r="BZ63" s="47">
        <v>8</v>
      </c>
      <c r="CA63" s="47" t="s">
        <v>78</v>
      </c>
      <c r="CB63" s="46" t="s">
        <v>78</v>
      </c>
      <c r="CC63" s="52">
        <v>5.6999999999999993</v>
      </c>
      <c r="CD63" s="52">
        <f t="shared" si="70"/>
        <v>5.6</v>
      </c>
      <c r="CE63" s="44">
        <f t="shared" si="71"/>
        <v>-9.9999999999999645E-2</v>
      </c>
      <c r="CF63" s="53" t="str">
        <f t="shared" si="72"/>
        <v>â</v>
      </c>
      <c r="CG63" s="52">
        <v>4.9999999999999991</v>
      </c>
      <c r="CH63" s="52">
        <f t="shared" si="73"/>
        <v>4.8571428571428568</v>
      </c>
      <c r="CI63" s="43">
        <f t="shared" si="74"/>
        <v>-0.14285714285714235</v>
      </c>
      <c r="CJ63" s="51" t="str">
        <f t="shared" si="75"/>
        <v>â</v>
      </c>
      <c r="CK63" s="47" t="s">
        <v>78</v>
      </c>
      <c r="CL63" s="46" t="s">
        <v>78</v>
      </c>
      <c r="CM63" s="47">
        <v>6</v>
      </c>
      <c r="CN63" s="47">
        <v>6</v>
      </c>
      <c r="CO63" s="47">
        <v>6</v>
      </c>
      <c r="CP63" s="47">
        <v>4</v>
      </c>
      <c r="CQ63" s="47">
        <v>4</v>
      </c>
      <c r="CR63" s="47">
        <v>6</v>
      </c>
      <c r="CS63" s="49">
        <f t="shared" si="76"/>
        <v>5.5</v>
      </c>
      <c r="CT63" s="48">
        <f t="shared" si="77"/>
        <v>0</v>
      </c>
      <c r="CU63" s="44" t="str">
        <f t="shared" si="78"/>
        <v>Dem.</v>
      </c>
      <c r="CV63" s="47" t="s">
        <v>78</v>
      </c>
      <c r="CW63" s="46" t="s">
        <v>78</v>
      </c>
      <c r="CX63" s="45">
        <f t="shared" si="79"/>
        <v>5.23</v>
      </c>
      <c r="CY63" s="40">
        <f t="shared" si="80"/>
        <v>4</v>
      </c>
      <c r="CZ63" s="39" t="str">
        <f t="shared" si="81"/>
        <v>Very limited</v>
      </c>
      <c r="DA63" s="44">
        <f t="shared" si="82"/>
        <v>5.6</v>
      </c>
      <c r="DB63" s="40">
        <f t="shared" si="83"/>
        <v>3</v>
      </c>
      <c r="DC63" s="39" t="str">
        <f t="shared" si="84"/>
        <v>Highly defective democracies</v>
      </c>
      <c r="DD63" s="43">
        <f t="shared" si="85"/>
        <v>4.8600000000000003</v>
      </c>
      <c r="DE63" s="40">
        <f t="shared" si="86"/>
        <v>4</v>
      </c>
      <c r="DF63" s="39" t="str">
        <f t="shared" si="87"/>
        <v>Poorly functioning</v>
      </c>
      <c r="DG63" s="42">
        <f t="shared" si="88"/>
        <v>5.46</v>
      </c>
      <c r="DH63" s="40">
        <f t="shared" si="89"/>
        <v>3</v>
      </c>
      <c r="DI63" s="39" t="str">
        <f t="shared" si="90"/>
        <v>Moderate</v>
      </c>
      <c r="DJ63" s="41">
        <f t="shared" si="91"/>
        <v>6.6</v>
      </c>
      <c r="DK63" s="40">
        <f t="shared" si="92"/>
        <v>2</v>
      </c>
      <c r="DL63" s="39" t="str">
        <f t="shared" si="93"/>
        <v>Substantial</v>
      </c>
    </row>
    <row r="64" spans="1:116">
      <c r="A64" s="61" t="s">
        <v>162</v>
      </c>
      <c r="B64" s="60">
        <v>3</v>
      </c>
      <c r="C64" s="59">
        <f>IF(D64="-","?",RANK(D64,D2:D130,0))</f>
        <v>75</v>
      </c>
      <c r="D64" s="45">
        <f t="shared" si="47"/>
        <v>5.34</v>
      </c>
      <c r="E64" s="44">
        <f t="shared" si="48"/>
        <v>6.5</v>
      </c>
      <c r="F64" s="58">
        <f t="shared" si="49"/>
        <v>7.25</v>
      </c>
      <c r="G64" s="47">
        <v>8</v>
      </c>
      <c r="H64" s="47">
        <v>8</v>
      </c>
      <c r="I64" s="47">
        <v>9</v>
      </c>
      <c r="J64" s="47">
        <v>4</v>
      </c>
      <c r="K64" s="58">
        <f t="shared" si="50"/>
        <v>7</v>
      </c>
      <c r="L64" s="47">
        <v>8</v>
      </c>
      <c r="M64" s="47">
        <v>6</v>
      </c>
      <c r="N64" s="47">
        <v>8</v>
      </c>
      <c r="O64" s="47">
        <v>6</v>
      </c>
      <c r="P64" s="58">
        <f t="shared" si="51"/>
        <v>5.25</v>
      </c>
      <c r="Q64" s="47">
        <v>6</v>
      </c>
      <c r="R64" s="47">
        <v>4</v>
      </c>
      <c r="S64" s="47">
        <v>5</v>
      </c>
      <c r="T64" s="47">
        <v>6</v>
      </c>
      <c r="U64" s="58">
        <f t="shared" si="52"/>
        <v>7.5</v>
      </c>
      <c r="V64" s="47">
        <v>7</v>
      </c>
      <c r="W64" s="47">
        <v>8</v>
      </c>
      <c r="X64" s="58">
        <f t="shared" si="53"/>
        <v>5.5</v>
      </c>
      <c r="Y64" s="47">
        <v>5</v>
      </c>
      <c r="Z64" s="47">
        <v>5</v>
      </c>
      <c r="AA64" s="47">
        <v>7</v>
      </c>
      <c r="AB64" s="47">
        <v>5</v>
      </c>
      <c r="AC64" s="43">
        <f t="shared" si="54"/>
        <v>4.1785714285714288</v>
      </c>
      <c r="AD64" s="57">
        <f t="shared" si="55"/>
        <v>1</v>
      </c>
      <c r="AE64" s="47">
        <v>1</v>
      </c>
      <c r="AF64" s="57">
        <f t="shared" si="56"/>
        <v>4.25</v>
      </c>
      <c r="AG64" s="47">
        <v>3</v>
      </c>
      <c r="AH64" s="47">
        <v>4</v>
      </c>
      <c r="AI64" s="47">
        <v>4</v>
      </c>
      <c r="AJ64" s="47">
        <v>6</v>
      </c>
      <c r="AK64" s="57">
        <f t="shared" si="57"/>
        <v>6</v>
      </c>
      <c r="AL64" s="47">
        <v>5</v>
      </c>
      <c r="AM64" s="47">
        <v>7</v>
      </c>
      <c r="AN64" s="57">
        <f t="shared" si="58"/>
        <v>5</v>
      </c>
      <c r="AO64" s="47">
        <v>5</v>
      </c>
      <c r="AP64" s="47">
        <v>5</v>
      </c>
      <c r="AQ64" s="57">
        <f t="shared" si="59"/>
        <v>3.5</v>
      </c>
      <c r="AR64" s="47">
        <v>3</v>
      </c>
      <c r="AS64" s="47">
        <v>4</v>
      </c>
      <c r="AT64" s="57">
        <f t="shared" si="60"/>
        <v>6</v>
      </c>
      <c r="AU64" s="47">
        <v>6</v>
      </c>
      <c r="AV64" s="57">
        <f t="shared" si="61"/>
        <v>3.5</v>
      </c>
      <c r="AW64" s="47">
        <v>4</v>
      </c>
      <c r="AX64" s="47">
        <v>3</v>
      </c>
      <c r="AY64" s="56">
        <f>IF(AZ64="-","?",RANK(AZ64,AZ2:AZ130,0))</f>
        <v>26</v>
      </c>
      <c r="AZ64" s="42">
        <f t="shared" si="62"/>
        <v>6.17</v>
      </c>
      <c r="BA64" s="41">
        <f t="shared" si="63"/>
        <v>7.291666666666667</v>
      </c>
      <c r="BB64" s="47">
        <v>10</v>
      </c>
      <c r="BC64" s="47">
        <v>7</v>
      </c>
      <c r="BD64" s="47">
        <v>4</v>
      </c>
      <c r="BE64" s="47">
        <v>10</v>
      </c>
      <c r="BF64" s="47">
        <v>8</v>
      </c>
      <c r="BG64" s="55">
        <f t="shared" si="64"/>
        <v>4.75</v>
      </c>
      <c r="BH64" s="54">
        <f t="shared" si="65"/>
        <v>6.5666666666666664</v>
      </c>
      <c r="BI64" s="41">
        <f t="shared" si="66"/>
        <v>6.333333333333333</v>
      </c>
      <c r="BJ64" s="47">
        <v>7</v>
      </c>
      <c r="BK64" s="47">
        <v>6</v>
      </c>
      <c r="BL64" s="47">
        <v>6</v>
      </c>
      <c r="BM64" s="41">
        <f t="shared" si="67"/>
        <v>5.333333333333333</v>
      </c>
      <c r="BN64" s="47">
        <v>5</v>
      </c>
      <c r="BO64" s="47">
        <v>5</v>
      </c>
      <c r="BP64" s="47">
        <v>6</v>
      </c>
      <c r="BQ64" s="41">
        <f t="shared" si="68"/>
        <v>6.6</v>
      </c>
      <c r="BR64" s="47">
        <v>7</v>
      </c>
      <c r="BS64" s="47">
        <v>7</v>
      </c>
      <c r="BT64" s="47">
        <v>7</v>
      </c>
      <c r="BU64" s="47">
        <v>6</v>
      </c>
      <c r="BV64" s="47">
        <v>6</v>
      </c>
      <c r="BW64" s="41">
        <f t="shared" si="69"/>
        <v>8</v>
      </c>
      <c r="BX64" s="47">
        <v>9</v>
      </c>
      <c r="BY64" s="47">
        <v>8</v>
      </c>
      <c r="BZ64" s="47">
        <v>7</v>
      </c>
      <c r="CA64" s="47" t="s">
        <v>78</v>
      </c>
      <c r="CB64" s="46" t="s">
        <v>78</v>
      </c>
      <c r="CC64" s="52">
        <v>6.1833333333333336</v>
      </c>
      <c r="CD64" s="52">
        <f t="shared" si="70"/>
        <v>6.5</v>
      </c>
      <c r="CE64" s="44">
        <f t="shared" si="71"/>
        <v>0.31666666666666643</v>
      </c>
      <c r="CF64" s="53" t="str">
        <f t="shared" si="72"/>
        <v>â</v>
      </c>
      <c r="CG64" s="52">
        <v>4</v>
      </c>
      <c r="CH64" s="52">
        <f t="shared" si="73"/>
        <v>4.1785714285714288</v>
      </c>
      <c r="CI64" s="43">
        <f t="shared" si="74"/>
        <v>0.17857142857142883</v>
      </c>
      <c r="CJ64" s="51" t="str">
        <f t="shared" si="75"/>
        <v>â</v>
      </c>
      <c r="CK64" s="47" t="s">
        <v>78</v>
      </c>
      <c r="CL64" s="46" t="s">
        <v>78</v>
      </c>
      <c r="CM64" s="47">
        <v>8</v>
      </c>
      <c r="CN64" s="47">
        <v>6</v>
      </c>
      <c r="CO64" s="47">
        <v>8</v>
      </c>
      <c r="CP64" s="47">
        <v>6</v>
      </c>
      <c r="CQ64" s="47">
        <v>6</v>
      </c>
      <c r="CR64" s="47">
        <v>6</v>
      </c>
      <c r="CS64" s="49">
        <f t="shared" si="76"/>
        <v>6</v>
      </c>
      <c r="CT64" s="48">
        <f t="shared" si="77"/>
        <v>0</v>
      </c>
      <c r="CU64" s="44" t="str">
        <f t="shared" si="78"/>
        <v>Dem.</v>
      </c>
      <c r="CV64" s="47" t="s">
        <v>78</v>
      </c>
      <c r="CW64" s="46" t="s">
        <v>78</v>
      </c>
      <c r="CX64" s="45">
        <f t="shared" si="79"/>
        <v>5.34</v>
      </c>
      <c r="CY64" s="40">
        <f t="shared" si="80"/>
        <v>4</v>
      </c>
      <c r="CZ64" s="39" t="str">
        <f t="shared" si="81"/>
        <v>Very limited</v>
      </c>
      <c r="DA64" s="44">
        <f t="shared" si="82"/>
        <v>6.5</v>
      </c>
      <c r="DB64" s="40">
        <f t="shared" si="83"/>
        <v>2</v>
      </c>
      <c r="DC64" s="39" t="str">
        <f t="shared" si="84"/>
        <v>Defective democracies</v>
      </c>
      <c r="DD64" s="43">
        <f t="shared" si="85"/>
        <v>4.18</v>
      </c>
      <c r="DE64" s="40">
        <f t="shared" si="86"/>
        <v>4</v>
      </c>
      <c r="DF64" s="39" t="str">
        <f t="shared" si="87"/>
        <v>Poorly functioning</v>
      </c>
      <c r="DG64" s="42">
        <f t="shared" si="88"/>
        <v>6.17</v>
      </c>
      <c r="DH64" s="40">
        <f t="shared" si="89"/>
        <v>2</v>
      </c>
      <c r="DI64" s="39" t="str">
        <f t="shared" si="90"/>
        <v>Good</v>
      </c>
      <c r="DJ64" s="41">
        <f t="shared" si="91"/>
        <v>7.3</v>
      </c>
      <c r="DK64" s="40">
        <f t="shared" si="92"/>
        <v>2</v>
      </c>
      <c r="DL64" s="39" t="str">
        <f t="shared" si="93"/>
        <v>Substantial</v>
      </c>
    </row>
    <row r="65" spans="1:116">
      <c r="A65" s="61" t="s">
        <v>163</v>
      </c>
      <c r="B65" s="60">
        <v>4</v>
      </c>
      <c r="C65" s="59">
        <f>IF(D65="-","?",RANK(D65,D2:D130,0))</f>
        <v>96</v>
      </c>
      <c r="D65" s="45">
        <f t="shared" si="47"/>
        <v>4.4800000000000004</v>
      </c>
      <c r="E65" s="44">
        <f t="shared" si="48"/>
        <v>3.1</v>
      </c>
      <c r="F65" s="58">
        <f t="shared" si="49"/>
        <v>7.5</v>
      </c>
      <c r="G65" s="47">
        <v>9</v>
      </c>
      <c r="H65" s="47">
        <v>7</v>
      </c>
      <c r="I65" s="47">
        <v>7</v>
      </c>
      <c r="J65" s="47">
        <v>7</v>
      </c>
      <c r="K65" s="58">
        <f t="shared" si="50"/>
        <v>1.25</v>
      </c>
      <c r="L65" s="47">
        <v>1</v>
      </c>
      <c r="M65" s="47">
        <v>1</v>
      </c>
      <c r="N65" s="47">
        <v>2</v>
      </c>
      <c r="O65" s="47">
        <v>1</v>
      </c>
      <c r="P65" s="58">
        <f t="shared" si="51"/>
        <v>2.75</v>
      </c>
      <c r="Q65" s="47">
        <v>2</v>
      </c>
      <c r="R65" s="47">
        <v>2</v>
      </c>
      <c r="S65" s="47">
        <v>4</v>
      </c>
      <c r="T65" s="47">
        <v>3</v>
      </c>
      <c r="U65" s="58">
        <f t="shared" si="52"/>
        <v>2</v>
      </c>
      <c r="V65" s="47">
        <v>2</v>
      </c>
      <c r="W65" s="47">
        <v>2</v>
      </c>
      <c r="X65" s="58">
        <f t="shared" si="53"/>
        <v>2</v>
      </c>
      <c r="Y65" s="47">
        <v>1</v>
      </c>
      <c r="Z65" s="47">
        <v>3</v>
      </c>
      <c r="AA65" s="47" t="s">
        <v>100</v>
      </c>
      <c r="AB65" s="47">
        <v>2</v>
      </c>
      <c r="AC65" s="43">
        <f t="shared" si="54"/>
        <v>5.8571428571428568</v>
      </c>
      <c r="AD65" s="57">
        <f t="shared" si="55"/>
        <v>6</v>
      </c>
      <c r="AE65" s="47">
        <v>6</v>
      </c>
      <c r="AF65" s="57">
        <f t="shared" si="56"/>
        <v>4</v>
      </c>
      <c r="AG65" s="47">
        <v>4</v>
      </c>
      <c r="AH65" s="47">
        <v>4</v>
      </c>
      <c r="AI65" s="47">
        <v>5</v>
      </c>
      <c r="AJ65" s="47">
        <v>3</v>
      </c>
      <c r="AK65" s="57">
        <f t="shared" si="57"/>
        <v>6</v>
      </c>
      <c r="AL65" s="47">
        <v>5</v>
      </c>
      <c r="AM65" s="47">
        <v>7</v>
      </c>
      <c r="AN65" s="57">
        <f t="shared" si="58"/>
        <v>4.5</v>
      </c>
      <c r="AO65" s="47">
        <v>5</v>
      </c>
      <c r="AP65" s="47">
        <v>4</v>
      </c>
      <c r="AQ65" s="57">
        <f t="shared" si="59"/>
        <v>7.5</v>
      </c>
      <c r="AR65" s="47">
        <v>8</v>
      </c>
      <c r="AS65" s="47">
        <v>7</v>
      </c>
      <c r="AT65" s="57">
        <f t="shared" si="60"/>
        <v>8</v>
      </c>
      <c r="AU65" s="47">
        <v>8</v>
      </c>
      <c r="AV65" s="57">
        <f t="shared" si="61"/>
        <v>5</v>
      </c>
      <c r="AW65" s="47">
        <v>4</v>
      </c>
      <c r="AX65" s="47">
        <v>6</v>
      </c>
      <c r="AY65" s="56">
        <f>IF(AZ65="-","?",RANK(AZ65,AZ2:AZ130,0))</f>
        <v>115</v>
      </c>
      <c r="AZ65" s="42">
        <f t="shared" si="62"/>
        <v>2.89</v>
      </c>
      <c r="BA65" s="41">
        <f t="shared" si="63"/>
        <v>4.145833333333333</v>
      </c>
      <c r="BB65" s="47">
        <v>4</v>
      </c>
      <c r="BC65" s="47">
        <v>9</v>
      </c>
      <c r="BD65" s="47">
        <v>2</v>
      </c>
      <c r="BE65" s="47">
        <v>1</v>
      </c>
      <c r="BF65" s="47">
        <v>3</v>
      </c>
      <c r="BG65" s="55">
        <f t="shared" si="64"/>
        <v>5.875</v>
      </c>
      <c r="BH65" s="54">
        <f t="shared" si="65"/>
        <v>3.3166666666666664</v>
      </c>
      <c r="BI65" s="41">
        <f t="shared" si="66"/>
        <v>3</v>
      </c>
      <c r="BJ65" s="47">
        <v>3</v>
      </c>
      <c r="BK65" s="47">
        <v>3</v>
      </c>
      <c r="BL65" s="47">
        <v>3</v>
      </c>
      <c r="BM65" s="41">
        <f t="shared" si="67"/>
        <v>3.6666666666666665</v>
      </c>
      <c r="BN65" s="47">
        <v>3</v>
      </c>
      <c r="BO65" s="47">
        <v>5</v>
      </c>
      <c r="BP65" s="47">
        <v>3</v>
      </c>
      <c r="BQ65" s="41">
        <f t="shared" si="68"/>
        <v>2.6</v>
      </c>
      <c r="BR65" s="47">
        <v>3</v>
      </c>
      <c r="BS65" s="47">
        <v>1</v>
      </c>
      <c r="BT65" s="47">
        <v>4</v>
      </c>
      <c r="BU65" s="47">
        <v>2</v>
      </c>
      <c r="BV65" s="47">
        <v>3</v>
      </c>
      <c r="BW65" s="41">
        <f t="shared" si="69"/>
        <v>4</v>
      </c>
      <c r="BX65" s="47">
        <v>3</v>
      </c>
      <c r="BY65" s="47">
        <v>4</v>
      </c>
      <c r="BZ65" s="47">
        <v>5</v>
      </c>
      <c r="CA65" s="47" t="s">
        <v>78</v>
      </c>
      <c r="CB65" s="46" t="s">
        <v>78</v>
      </c>
      <c r="CC65" s="52">
        <v>3.1999999999999997</v>
      </c>
      <c r="CD65" s="52">
        <f t="shared" si="70"/>
        <v>3.1</v>
      </c>
      <c r="CE65" s="44">
        <f t="shared" si="71"/>
        <v>-9.9999999999999645E-2</v>
      </c>
      <c r="CF65" s="53" t="str">
        <f t="shared" si="72"/>
        <v>â</v>
      </c>
      <c r="CG65" s="52">
        <v>5.7857142857142856</v>
      </c>
      <c r="CH65" s="52">
        <f t="shared" si="73"/>
        <v>5.8571428571428568</v>
      </c>
      <c r="CI65" s="43">
        <f t="shared" si="74"/>
        <v>7.1428571428571175E-2</v>
      </c>
      <c r="CJ65" s="51" t="str">
        <f t="shared" si="75"/>
        <v>â</v>
      </c>
      <c r="CK65" s="47" t="s">
        <v>78</v>
      </c>
      <c r="CL65" s="46" t="s">
        <v>78</v>
      </c>
      <c r="CM65" s="50">
        <v>1</v>
      </c>
      <c r="CN65" s="50">
        <v>1</v>
      </c>
      <c r="CO65" s="50">
        <v>2</v>
      </c>
      <c r="CP65" s="50">
        <v>1</v>
      </c>
      <c r="CQ65" s="50">
        <v>2</v>
      </c>
      <c r="CR65" s="47">
        <v>3</v>
      </c>
      <c r="CS65" s="49">
        <f t="shared" si="76"/>
        <v>8</v>
      </c>
      <c r="CT65" s="48">
        <f t="shared" si="77"/>
        <v>5</v>
      </c>
      <c r="CU65" s="44" t="str">
        <f t="shared" si="78"/>
        <v>Aut.</v>
      </c>
      <c r="CV65" s="47" t="s">
        <v>78</v>
      </c>
      <c r="CW65" s="46" t="s">
        <v>78</v>
      </c>
      <c r="CX65" s="45">
        <f t="shared" si="79"/>
        <v>4.4800000000000004</v>
      </c>
      <c r="CY65" s="40">
        <f t="shared" si="80"/>
        <v>4</v>
      </c>
      <c r="CZ65" s="39" t="str">
        <f t="shared" si="81"/>
        <v>Very limited</v>
      </c>
      <c r="DA65" s="44">
        <f t="shared" si="82"/>
        <v>3.1</v>
      </c>
      <c r="DB65" s="40">
        <f t="shared" si="83"/>
        <v>5</v>
      </c>
      <c r="DC65" s="39" t="str">
        <f t="shared" si="84"/>
        <v>Hard-line autocracies</v>
      </c>
      <c r="DD65" s="43">
        <f t="shared" si="85"/>
        <v>5.86</v>
      </c>
      <c r="DE65" s="40">
        <f t="shared" si="86"/>
        <v>3</v>
      </c>
      <c r="DF65" s="39" t="str">
        <f t="shared" si="87"/>
        <v>Functional flaws</v>
      </c>
      <c r="DG65" s="42">
        <f t="shared" si="88"/>
        <v>2.89</v>
      </c>
      <c r="DH65" s="40">
        <f t="shared" si="89"/>
        <v>5</v>
      </c>
      <c r="DI65" s="39" t="str">
        <f t="shared" si="90"/>
        <v>Failed</v>
      </c>
      <c r="DJ65" s="41">
        <f t="shared" si="91"/>
        <v>4.0999999999999996</v>
      </c>
      <c r="DK65" s="40">
        <f t="shared" si="92"/>
        <v>4</v>
      </c>
      <c r="DL65" s="39" t="str">
        <f t="shared" si="93"/>
        <v>Minor</v>
      </c>
    </row>
    <row r="66" spans="1:116">
      <c r="A66" s="61" t="s">
        <v>164</v>
      </c>
      <c r="B66" s="60">
        <v>1</v>
      </c>
      <c r="C66" s="59">
        <f>IF(D66="-","?",RANK(D66,D2:D130,0))</f>
        <v>7</v>
      </c>
      <c r="D66" s="45">
        <f t="shared" ref="D66:D97" si="94">IF(ISERROR(ROUND(AVERAGE(E66,AC66),2)),"-",ROUND(AVERAGE(E66,AC66),2))</f>
        <v>9.0299999999999994</v>
      </c>
      <c r="E66" s="44">
        <f t="shared" ref="E66:E97" si="95">IF(ISERROR(AVERAGE(F66,K66,P66,U66,X66)),"-",AVERAGE(F66,K66,P66,U66,X66))</f>
        <v>9.35</v>
      </c>
      <c r="F66" s="58">
        <f t="shared" ref="F66:F97" si="96">IF(ISERROR(AVERAGE(G66:J66)),"-",AVERAGE(G66:J66))</f>
        <v>10</v>
      </c>
      <c r="G66" s="47">
        <v>10</v>
      </c>
      <c r="H66" s="47">
        <v>10</v>
      </c>
      <c r="I66" s="47">
        <v>10</v>
      </c>
      <c r="J66" s="47">
        <v>10</v>
      </c>
      <c r="K66" s="58">
        <f t="shared" ref="K66:K97" si="97">IF(ISERROR(AVERAGE(L66:O66)),"-",AVERAGE(L66:O66))</f>
        <v>9.75</v>
      </c>
      <c r="L66" s="47">
        <v>10</v>
      </c>
      <c r="M66" s="47">
        <v>10</v>
      </c>
      <c r="N66" s="47">
        <v>10</v>
      </c>
      <c r="O66" s="47">
        <v>9</v>
      </c>
      <c r="P66" s="58">
        <f t="shared" ref="P66:P97" si="98">IF(ISERROR(AVERAGE(Q66:T66)),"-",AVERAGE(Q66:T66))</f>
        <v>9</v>
      </c>
      <c r="Q66" s="47">
        <v>10</v>
      </c>
      <c r="R66" s="47">
        <v>9</v>
      </c>
      <c r="S66" s="47">
        <v>8</v>
      </c>
      <c r="T66" s="47">
        <v>9</v>
      </c>
      <c r="U66" s="58">
        <f t="shared" ref="U66:U97" si="99">IF(ISERROR(AVERAGE(V66:W66)),"-",AVERAGE(V66:W66))</f>
        <v>10</v>
      </c>
      <c r="V66" s="47">
        <v>10</v>
      </c>
      <c r="W66" s="47">
        <v>10</v>
      </c>
      <c r="X66" s="58">
        <f t="shared" ref="X66:X97" si="100">IF(ISERROR(AVERAGE(Y66:AB66)),"-",AVERAGE(Y66:AB66))</f>
        <v>8</v>
      </c>
      <c r="Y66" s="47">
        <v>7</v>
      </c>
      <c r="Z66" s="47">
        <v>8</v>
      </c>
      <c r="AA66" s="47">
        <v>9</v>
      </c>
      <c r="AB66" s="47">
        <v>8</v>
      </c>
      <c r="AC66" s="43">
        <f t="shared" ref="AC66:AC97" si="101">IF(ISERROR(AVERAGE(AD66,AF66,AK66,AN66,AQ66,AT66,AV66)),"-",AVERAGE(AD66,AF66,AK66,AN66,AQ66,AT66,AV66))</f>
        <v>8.7142857142857135</v>
      </c>
      <c r="AD66" s="57">
        <f t="shared" ref="AD66:AD97" si="102">IF(ISERROR(AVERAGE(AE66)),"-",AVERAGE(AE66))</f>
        <v>8</v>
      </c>
      <c r="AE66" s="47">
        <v>8</v>
      </c>
      <c r="AF66" s="57">
        <f t="shared" ref="AF66:AF97" si="103">IF(ISERROR(AVERAGE(AG66:AJ66)),"-",AVERAGE(AG66:AJ66))</f>
        <v>9.5</v>
      </c>
      <c r="AG66" s="47">
        <v>9</v>
      </c>
      <c r="AH66" s="47">
        <v>10</v>
      </c>
      <c r="AI66" s="47">
        <v>10</v>
      </c>
      <c r="AJ66" s="47">
        <v>9</v>
      </c>
      <c r="AK66" s="57">
        <f t="shared" ref="AK66:AK97" si="104">IF(ISERROR(AVERAGE(AL66:AM66)),"-",AVERAGE(AL66:AM66))</f>
        <v>9</v>
      </c>
      <c r="AL66" s="47">
        <v>9</v>
      </c>
      <c r="AM66" s="47">
        <v>9</v>
      </c>
      <c r="AN66" s="57">
        <f t="shared" ref="AN66:AN97" si="105">IF(ISERROR(AVERAGE(AO66:AP66)),"-",AVERAGE(AO66:AP66))</f>
        <v>10</v>
      </c>
      <c r="AO66" s="47">
        <v>10</v>
      </c>
      <c r="AP66" s="47">
        <v>10</v>
      </c>
      <c r="AQ66" s="57">
        <f t="shared" ref="AQ66:AQ97" si="106">IF(ISERROR(AVERAGE(AR66:AS66)),"-",AVERAGE(AR66:AS66))</f>
        <v>8</v>
      </c>
      <c r="AR66" s="47">
        <v>7</v>
      </c>
      <c r="AS66" s="47">
        <v>9</v>
      </c>
      <c r="AT66" s="57">
        <f t="shared" ref="AT66:AT97" si="107">IF(ISERROR(AVERAGE(AU66)),"-",AVERAGE(AU66))</f>
        <v>8</v>
      </c>
      <c r="AU66" s="47">
        <v>8</v>
      </c>
      <c r="AV66" s="57">
        <f t="shared" ref="AV66:AV97" si="108">IF(ISERROR(AVERAGE(AW66:AX66)),"-",AVERAGE(AW66:AX66))</f>
        <v>8.5</v>
      </c>
      <c r="AW66" s="47">
        <v>8</v>
      </c>
      <c r="AX66" s="47">
        <v>9</v>
      </c>
      <c r="AY66" s="56">
        <f>IF(AZ66="-","?",RANK(AZ66,AZ2:AZ130,0))</f>
        <v>5</v>
      </c>
      <c r="AZ66" s="42">
        <f t="shared" ref="AZ66:AZ97" si="109">IF(OR(ISERROR(AVERAGE(BA66)),ISERROR(AVERAGE(BH66))),"-",ROUND(BH66*(1+(BA66-1)*(0.25/9))*10/12.5,2))</f>
        <v>7.15</v>
      </c>
      <c r="BA66" s="41">
        <f t="shared" ref="BA66:BA97" si="110">IF(ISERROR(AVERAGE(BB66:BG66)),"-",AVERAGE(BB66:BG66))</f>
        <v>1.5833333333333333</v>
      </c>
      <c r="BB66" s="47">
        <v>1</v>
      </c>
      <c r="BC66" s="47">
        <v>4</v>
      </c>
      <c r="BD66" s="47">
        <v>1</v>
      </c>
      <c r="BE66" s="47">
        <v>1</v>
      </c>
      <c r="BF66" s="47">
        <v>1</v>
      </c>
      <c r="BG66" s="55">
        <f t="shared" ref="BG66:BG97" si="111">IF(OR(F66="-",P66="-"),"-",11-(F66+P66)/2)</f>
        <v>1.5</v>
      </c>
      <c r="BH66" s="54">
        <f t="shared" ref="BH66:BH97" si="112">IF(ISERROR(AVERAGE(BI66,BM66,BQ66,BW66)),"-",AVERAGE(BI66,BM66,BQ66,BW66))</f>
        <v>8.8000000000000007</v>
      </c>
      <c r="BI66" s="41">
        <f t="shared" ref="BI66:BI97" si="113">IF(ISERROR(AVERAGE(BJ66:BL66)),"-",AVERAGE(BJ66:BL66))</f>
        <v>8.3333333333333339</v>
      </c>
      <c r="BJ66" s="47">
        <v>9</v>
      </c>
      <c r="BK66" s="47">
        <v>8</v>
      </c>
      <c r="BL66" s="47">
        <v>8</v>
      </c>
      <c r="BM66" s="41">
        <f t="shared" ref="BM66:BM97" si="114">IF(ISERROR(AVERAGE(BN66:BP66)),"-",AVERAGE(BN66:BP66))</f>
        <v>8.3333333333333339</v>
      </c>
      <c r="BN66" s="47">
        <v>9</v>
      </c>
      <c r="BO66" s="47">
        <v>8</v>
      </c>
      <c r="BP66" s="47">
        <v>8</v>
      </c>
      <c r="BQ66" s="41">
        <f t="shared" ref="BQ66:BQ97" si="115">IF(ISERROR(AVERAGE(BR66:BV66)),"-",AVERAGE(BR66:BV66))</f>
        <v>9.1999999999999993</v>
      </c>
      <c r="BR66" s="47">
        <v>10</v>
      </c>
      <c r="BS66" s="47">
        <v>10</v>
      </c>
      <c r="BT66" s="47">
        <v>8</v>
      </c>
      <c r="BU66" s="47">
        <v>9</v>
      </c>
      <c r="BV66" s="47">
        <v>9</v>
      </c>
      <c r="BW66" s="41">
        <f t="shared" ref="BW66:BW97" si="116">IF(ISERROR(AVERAGE(BX66:BZ66)),"-",AVERAGE(BX66:BZ66))</f>
        <v>9.3333333333333339</v>
      </c>
      <c r="BX66" s="47">
        <v>9</v>
      </c>
      <c r="BY66" s="47">
        <v>10</v>
      </c>
      <c r="BZ66" s="47">
        <v>9</v>
      </c>
      <c r="CA66" s="47" t="s">
        <v>78</v>
      </c>
      <c r="CB66" s="46" t="s">
        <v>78</v>
      </c>
      <c r="CC66" s="52">
        <v>9.3000000000000007</v>
      </c>
      <c r="CD66" s="52">
        <f t="shared" ref="CD66:CD97" si="117">IF(ISERROR(AVERAGE(F66,K66,P66,U66,X66)),"-",AVERAGE(F66,K66,P66,U66,X66))</f>
        <v>9.35</v>
      </c>
      <c r="CE66" s="44">
        <f t="shared" ref="CE66:CE97" si="118">IF(OR(CC66="-",CD66="-"),"-",(SUM(CD66-CC66)))</f>
        <v>4.9999999999998934E-2</v>
      </c>
      <c r="CF66" s="53" t="str">
        <f t="shared" ref="CF66:CF97" si="119">IF(CE66="-","",IF(CE66&gt;=1,"ã",IF(CE66&gt;=0.5,"æ",IF(CE66&gt;=-0.49,"â",IF(CE66&gt;=-0.99,"è","ä")))))</f>
        <v>â</v>
      </c>
      <c r="CG66" s="52">
        <v>8.7857142857142847</v>
      </c>
      <c r="CH66" s="52">
        <f t="shared" ref="CH66:CH97" si="120">IF(ISERROR(AVERAGE(AD66,AF66,AK66,AN66,AQ66,AT66,AV66)),"-",AVERAGE(AD66,AF66,AK66,AN66,AQ66,AT66,AV66))</f>
        <v>8.7142857142857135</v>
      </c>
      <c r="CI66" s="43">
        <f t="shared" ref="CI66:CI97" si="121">IF(OR(CG66="-",CH66="-"),"-",(SUM(CH66-CG66)))</f>
        <v>-7.1428571428571175E-2</v>
      </c>
      <c r="CJ66" s="51" t="str">
        <f t="shared" ref="CJ66:CJ97" si="122">IF(CI66="-","",IF(CI66&gt;=1,"ã",IF(CI66&gt;=0.5,"æ",IF(CI66&gt;=-0.49,"â",IF(CI66&gt;=-0.99,"è","ä")))))</f>
        <v>â</v>
      </c>
      <c r="CK66" s="47" t="s">
        <v>78</v>
      </c>
      <c r="CL66" s="46" t="s">
        <v>78</v>
      </c>
      <c r="CM66" s="47">
        <v>10</v>
      </c>
      <c r="CN66" s="47">
        <v>10</v>
      </c>
      <c r="CO66" s="47">
        <v>10</v>
      </c>
      <c r="CP66" s="47">
        <v>9</v>
      </c>
      <c r="CQ66" s="47">
        <v>10</v>
      </c>
      <c r="CR66" s="47">
        <v>9</v>
      </c>
      <c r="CS66" s="49">
        <f t="shared" ref="CS66:CS97" si="123">IF(OR(G66="-",J66="-",G66="",J66=""),"-",(G66+J66)/2)</f>
        <v>10</v>
      </c>
      <c r="CT66" s="48">
        <f t="shared" ref="CT66:CT97" si="124">IF(CM66="-","-",(IF(CM66&lt;6,1,0)+IF(CN66&lt;3,1,0)+IF(CO66&lt;3,1,0)+IF(CP66&lt;3,1,0)+IF(CQ66&lt;3,1,0)+IF(CR66&lt;3,1,0)+IF(CS66&lt;3,1,0)))</f>
        <v>0</v>
      </c>
      <c r="CU66" s="44" t="str">
        <f t="shared" ref="CU66:CU97" si="125">IF(CT66="-","",IF(CT66=0,"Dem.","Aut."))</f>
        <v>Dem.</v>
      </c>
      <c r="CV66" s="47" t="s">
        <v>78</v>
      </c>
      <c r="CW66" s="46" t="s">
        <v>78</v>
      </c>
      <c r="CX66" s="45">
        <f t="shared" ref="CX66:CX97" si="126">IF(ISERROR(ROUND(AVERAGE(E66,AC66),2)),"-",ROUND(AVERAGE(E66,AC66),2))</f>
        <v>9.0299999999999994</v>
      </c>
      <c r="CY66" s="40">
        <f t="shared" ref="CY66:CY97" si="127">IF(CX66="-","-",IF(CX66&gt;=8.5,1,IF(CX66&gt;=7,2,IF(CX66&gt;=5.5,3,IF(CX66&gt;=4,4,5)))))</f>
        <v>1</v>
      </c>
      <c r="CZ66" s="39" t="str">
        <f t="shared" ref="CZ66:CZ97" si="128">IF(CY66="-","",IF(CY66=1,"Highly advanced",IF(CY66=2,"Advanced",IF(CY66=3,"Limited",IF(CY66=4,"Very limited","Failed")))))</f>
        <v>Highly advanced</v>
      </c>
      <c r="DA66" s="44">
        <f t="shared" ref="DA66:DA97" si="129">IF(ISERROR(ROUND(AVERAGE(F66,K66,P66,U66,X66),2)),"-",ROUND(AVERAGE(F66,K66,P66,U66,X66),2))</f>
        <v>9.35</v>
      </c>
      <c r="DB66" s="40">
        <f t="shared" ref="DB66:DB97" si="130">IF(OR(DA66="-",CT66="-"),"-",IF(AND(DA66&gt;=8,CT66=0),1,IF(AND(DA66&gt;=6,CT66=0),2,IF(AND(DA66&gt;=1,CT66=0),3,IF(AND(DA66&gt;=4,CT66&gt;0),4,5)))))</f>
        <v>1</v>
      </c>
      <c r="DC66" s="39" t="str">
        <f t="shared" ref="DC66:DC97" si="131">IF(DB66="-","",IF(DB66=1,"Democracies in consolidation",IF(DB66=2,"Defective democracies",IF(DB66=3,"Highly defective democracies",IF(DB66=4,"Moderate autocracies","Hard-line autocracies")))))</f>
        <v>Democracies in consolidation</v>
      </c>
      <c r="DD66" s="43">
        <f t="shared" ref="DD66:DD97" si="132">IF(ISERROR(ROUND(AVERAGE(AD66,AF66,AK66,AN66,AQ66,AT66,AV66),2)),"-",ROUND(AVERAGE(AD66,AF66,AK66,AN66,AQ66,AT66,AV66),2))</f>
        <v>8.7100000000000009</v>
      </c>
      <c r="DE66" s="40">
        <f t="shared" ref="DE66:DE97" si="133">IF(DD66="-","-",IF(DD66&gt;=8,1,IF(DD66&gt;=7,2,IF(DD66&gt;=5,3,IF(DD66&gt;=3,4,5)))))</f>
        <v>1</v>
      </c>
      <c r="DF66" s="39" t="str">
        <f t="shared" ref="DF66:DF97" si="134">IF(DE66="-","",IF(DE66=1,"Developed",IF(DE66=2,"Functioning",IF(DE66=3,"Functional flaws",IF(DE66=4,"Poorly functioning","Rudimentary")))))</f>
        <v>Developed</v>
      </c>
      <c r="DG66" s="42">
        <f t="shared" ref="DG66:DG97" si="135">IF(OR(ISERROR(AVERAGE(BA66)),ISERROR(AVERAGE(BH66))),"-",ROUND(BH66*(1+(BA66-1)*(0.25/9))*10/12.5,2))</f>
        <v>7.15</v>
      </c>
      <c r="DH66" s="40">
        <f t="shared" ref="DH66:DH97" si="136">IF(DG66="-","-",IF(DG66&gt;=7,1,IF(DG66&gt;=5.6,2,IF(DG66&gt;=4.3,3,IF(DG66&gt;=3,4,5)))))</f>
        <v>1</v>
      </c>
      <c r="DI66" s="39" t="str">
        <f t="shared" ref="DI66:DI97" si="137">IF(DH66="-","",IF(DH66=1,"Very good",IF(DH66=2,"Good",IF(DH66=3,"Moderate",IF(DH66=4,"Weak","Failed")))))</f>
        <v>Very good</v>
      </c>
      <c r="DJ66" s="41">
        <f t="shared" ref="DJ66:DJ97" si="138">IF(ISERROR(IF(BA66="-","-",ROUND(BA66,1))),"-",IF(BA66="-","-",ROUND(BA66,1)))</f>
        <v>1.6</v>
      </c>
      <c r="DK66" s="40">
        <f t="shared" ref="DK66:DK97" si="139">IF(DJ66="-","-",IF(DJ66&gt;=8.5,1,IF(DJ66&gt;=6.5,2,IF(DJ66&gt;=4.5,3,IF(DJ66&gt;=2.5,4,5)))))</f>
        <v>5</v>
      </c>
      <c r="DL66" s="39" t="str">
        <f t="shared" ref="DL66:DL97" si="140">IF(DK66="-","",IF(DK66=1,"Massive",IF(DK66=2,"Substantial",IF(DK66=3,"Moderate",IF(DK66=4,"Minor","Negligible")))))</f>
        <v>Negligible</v>
      </c>
    </row>
    <row r="67" spans="1:116">
      <c r="A67" s="61" t="s">
        <v>165</v>
      </c>
      <c r="B67" s="60">
        <v>1</v>
      </c>
      <c r="C67" s="59">
        <f>IF(D67="-","?",RANK(D67,D2:D130,0))</f>
        <v>25</v>
      </c>
      <c r="D67" s="45">
        <f t="shared" si="94"/>
        <v>7.35</v>
      </c>
      <c r="E67" s="44">
        <f t="shared" si="95"/>
        <v>7.6</v>
      </c>
      <c r="F67" s="58">
        <f t="shared" si="96"/>
        <v>8.75</v>
      </c>
      <c r="G67" s="47">
        <v>9</v>
      </c>
      <c r="H67" s="47">
        <v>8</v>
      </c>
      <c r="I67" s="47">
        <v>9</v>
      </c>
      <c r="J67" s="47">
        <v>9</v>
      </c>
      <c r="K67" s="58">
        <f t="shared" si="97"/>
        <v>7.75</v>
      </c>
      <c r="L67" s="47">
        <v>8</v>
      </c>
      <c r="M67" s="47">
        <v>9</v>
      </c>
      <c r="N67" s="47">
        <v>8</v>
      </c>
      <c r="O67" s="47">
        <v>6</v>
      </c>
      <c r="P67" s="58">
        <f t="shared" si="98"/>
        <v>6.75</v>
      </c>
      <c r="Q67" s="47">
        <v>7</v>
      </c>
      <c r="R67" s="47">
        <v>6</v>
      </c>
      <c r="S67" s="47">
        <v>6</v>
      </c>
      <c r="T67" s="47">
        <v>8</v>
      </c>
      <c r="U67" s="58">
        <f t="shared" si="99"/>
        <v>8</v>
      </c>
      <c r="V67" s="47">
        <v>8</v>
      </c>
      <c r="W67" s="47">
        <v>8</v>
      </c>
      <c r="X67" s="58">
        <f t="shared" si="100"/>
        <v>6.75</v>
      </c>
      <c r="Y67" s="47">
        <v>7</v>
      </c>
      <c r="Z67" s="47">
        <v>6</v>
      </c>
      <c r="AA67" s="47">
        <v>8</v>
      </c>
      <c r="AB67" s="47">
        <v>6</v>
      </c>
      <c r="AC67" s="43">
        <f t="shared" si="101"/>
        <v>7.1071428571428568</v>
      </c>
      <c r="AD67" s="57">
        <f t="shared" si="102"/>
        <v>6</v>
      </c>
      <c r="AE67" s="47">
        <v>6</v>
      </c>
      <c r="AF67" s="57">
        <f t="shared" si="103"/>
        <v>7.75</v>
      </c>
      <c r="AG67" s="47">
        <v>7</v>
      </c>
      <c r="AH67" s="47">
        <v>7</v>
      </c>
      <c r="AI67" s="47">
        <v>10</v>
      </c>
      <c r="AJ67" s="47">
        <v>7</v>
      </c>
      <c r="AK67" s="57">
        <f t="shared" si="104"/>
        <v>9</v>
      </c>
      <c r="AL67" s="47">
        <v>9</v>
      </c>
      <c r="AM67" s="47">
        <v>9</v>
      </c>
      <c r="AN67" s="57">
        <f t="shared" si="105"/>
        <v>8</v>
      </c>
      <c r="AO67" s="47">
        <v>8</v>
      </c>
      <c r="AP67" s="47">
        <v>8</v>
      </c>
      <c r="AQ67" s="57">
        <f t="shared" si="106"/>
        <v>7</v>
      </c>
      <c r="AR67" s="47">
        <v>7</v>
      </c>
      <c r="AS67" s="47">
        <v>7</v>
      </c>
      <c r="AT67" s="57">
        <f t="shared" si="107"/>
        <v>6</v>
      </c>
      <c r="AU67" s="47">
        <v>6</v>
      </c>
      <c r="AV67" s="57">
        <f t="shared" si="108"/>
        <v>6</v>
      </c>
      <c r="AW67" s="47">
        <v>6</v>
      </c>
      <c r="AX67" s="47">
        <v>6</v>
      </c>
      <c r="AY67" s="56">
        <f>IF(AZ67="-","?",RANK(AZ67,AZ2:AZ130,0))</f>
        <v>21</v>
      </c>
      <c r="AZ67" s="42">
        <f t="shared" si="109"/>
        <v>6.45</v>
      </c>
      <c r="BA67" s="41">
        <f t="shared" si="110"/>
        <v>4.208333333333333</v>
      </c>
      <c r="BB67" s="47">
        <v>6</v>
      </c>
      <c r="BC67" s="47">
        <v>5</v>
      </c>
      <c r="BD67" s="47">
        <v>4</v>
      </c>
      <c r="BE67" s="47">
        <v>3</v>
      </c>
      <c r="BF67" s="47">
        <v>4</v>
      </c>
      <c r="BG67" s="55">
        <f t="shared" si="111"/>
        <v>3.25</v>
      </c>
      <c r="BH67" s="54">
        <f t="shared" si="112"/>
        <v>7.4</v>
      </c>
      <c r="BI67" s="41">
        <f t="shared" si="113"/>
        <v>7.333333333333333</v>
      </c>
      <c r="BJ67" s="47">
        <v>8</v>
      </c>
      <c r="BK67" s="47">
        <v>7</v>
      </c>
      <c r="BL67" s="47">
        <v>7</v>
      </c>
      <c r="BM67" s="41">
        <f t="shared" si="114"/>
        <v>6.333333333333333</v>
      </c>
      <c r="BN67" s="47">
        <v>6</v>
      </c>
      <c r="BO67" s="47">
        <v>7</v>
      </c>
      <c r="BP67" s="47">
        <v>6</v>
      </c>
      <c r="BQ67" s="41">
        <f t="shared" si="115"/>
        <v>7.6</v>
      </c>
      <c r="BR67" s="47">
        <v>9</v>
      </c>
      <c r="BS67" s="47">
        <v>9</v>
      </c>
      <c r="BT67" s="47">
        <v>7</v>
      </c>
      <c r="BU67" s="47">
        <v>6</v>
      </c>
      <c r="BV67" s="47">
        <v>7</v>
      </c>
      <c r="BW67" s="41">
        <f t="shared" si="116"/>
        <v>8.3333333333333339</v>
      </c>
      <c r="BX67" s="47">
        <v>9</v>
      </c>
      <c r="BY67" s="47">
        <v>8</v>
      </c>
      <c r="BZ67" s="47">
        <v>8</v>
      </c>
      <c r="CA67" s="47" t="s">
        <v>78</v>
      </c>
      <c r="CB67" s="46" t="s">
        <v>78</v>
      </c>
      <c r="CC67" s="52">
        <v>7.9500000000000011</v>
      </c>
      <c r="CD67" s="52">
        <f t="shared" si="117"/>
        <v>7.6</v>
      </c>
      <c r="CE67" s="44">
        <f t="shared" si="118"/>
        <v>-0.35000000000000142</v>
      </c>
      <c r="CF67" s="53" t="str">
        <f t="shared" si="119"/>
        <v>â</v>
      </c>
      <c r="CG67" s="52">
        <v>7.1071428571428559</v>
      </c>
      <c r="CH67" s="52">
        <f t="shared" si="120"/>
        <v>7.1071428571428568</v>
      </c>
      <c r="CI67" s="43">
        <f t="shared" si="121"/>
        <v>8.8817841970012523E-16</v>
      </c>
      <c r="CJ67" s="51" t="str">
        <f t="shared" si="122"/>
        <v>â</v>
      </c>
      <c r="CK67" s="47" t="s">
        <v>78</v>
      </c>
      <c r="CL67" s="46" t="s">
        <v>78</v>
      </c>
      <c r="CM67" s="47">
        <v>8</v>
      </c>
      <c r="CN67" s="47">
        <v>9</v>
      </c>
      <c r="CO67" s="47">
        <v>8</v>
      </c>
      <c r="CP67" s="47">
        <v>6</v>
      </c>
      <c r="CQ67" s="47">
        <v>7</v>
      </c>
      <c r="CR67" s="47">
        <v>8</v>
      </c>
      <c r="CS67" s="49">
        <f t="shared" si="123"/>
        <v>9</v>
      </c>
      <c r="CT67" s="48">
        <f t="shared" si="124"/>
        <v>0</v>
      </c>
      <c r="CU67" s="44" t="str">
        <f t="shared" si="125"/>
        <v>Dem.</v>
      </c>
      <c r="CV67" s="47" t="s">
        <v>78</v>
      </c>
      <c r="CW67" s="46" t="s">
        <v>78</v>
      </c>
      <c r="CX67" s="45">
        <f t="shared" si="126"/>
        <v>7.35</v>
      </c>
      <c r="CY67" s="40">
        <f t="shared" si="127"/>
        <v>2</v>
      </c>
      <c r="CZ67" s="39" t="str">
        <f t="shared" si="128"/>
        <v>Advanced</v>
      </c>
      <c r="DA67" s="44">
        <f t="shared" si="129"/>
        <v>7.6</v>
      </c>
      <c r="DB67" s="40">
        <f t="shared" si="130"/>
        <v>2</v>
      </c>
      <c r="DC67" s="39" t="str">
        <f t="shared" si="131"/>
        <v>Defective democracies</v>
      </c>
      <c r="DD67" s="43">
        <f t="shared" si="132"/>
        <v>7.11</v>
      </c>
      <c r="DE67" s="40">
        <f t="shared" si="133"/>
        <v>2</v>
      </c>
      <c r="DF67" s="39" t="str">
        <f t="shared" si="134"/>
        <v>Functioning</v>
      </c>
      <c r="DG67" s="42">
        <f t="shared" si="135"/>
        <v>6.45</v>
      </c>
      <c r="DH67" s="40">
        <f t="shared" si="136"/>
        <v>2</v>
      </c>
      <c r="DI67" s="39" t="str">
        <f t="shared" si="137"/>
        <v>Good</v>
      </c>
      <c r="DJ67" s="41">
        <f t="shared" si="138"/>
        <v>4.2</v>
      </c>
      <c r="DK67" s="40">
        <f t="shared" si="139"/>
        <v>4</v>
      </c>
      <c r="DL67" s="39" t="str">
        <f t="shared" si="140"/>
        <v>Minor</v>
      </c>
    </row>
    <row r="68" spans="1:116">
      <c r="A68" s="61" t="s">
        <v>166</v>
      </c>
      <c r="B68" s="60">
        <v>5</v>
      </c>
      <c r="C68" s="59">
        <f>IF(D68="-","?",RANK(D68,D2:D130,0))</f>
        <v>100</v>
      </c>
      <c r="D68" s="45">
        <f t="shared" si="94"/>
        <v>4.3899999999999997</v>
      </c>
      <c r="E68" s="44">
        <f t="shared" si="95"/>
        <v>4.45</v>
      </c>
      <c r="F68" s="58">
        <f t="shared" si="96"/>
        <v>7.25</v>
      </c>
      <c r="G68" s="47">
        <v>7</v>
      </c>
      <c r="H68" s="47">
        <v>9</v>
      </c>
      <c r="I68" s="47">
        <v>8</v>
      </c>
      <c r="J68" s="47">
        <v>5</v>
      </c>
      <c r="K68" s="58">
        <f t="shared" si="97"/>
        <v>3.5</v>
      </c>
      <c r="L68" s="47">
        <v>2</v>
      </c>
      <c r="M68" s="47">
        <v>2</v>
      </c>
      <c r="N68" s="47">
        <v>5</v>
      </c>
      <c r="O68" s="47">
        <v>5</v>
      </c>
      <c r="P68" s="58">
        <f t="shared" si="98"/>
        <v>4.5</v>
      </c>
      <c r="Q68" s="47">
        <v>4</v>
      </c>
      <c r="R68" s="47">
        <v>4</v>
      </c>
      <c r="S68" s="47">
        <v>5</v>
      </c>
      <c r="T68" s="47">
        <v>5</v>
      </c>
      <c r="U68" s="58">
        <f t="shared" si="99"/>
        <v>3</v>
      </c>
      <c r="V68" s="47">
        <v>3</v>
      </c>
      <c r="W68" s="47">
        <v>3</v>
      </c>
      <c r="X68" s="58">
        <f t="shared" si="100"/>
        <v>4</v>
      </c>
      <c r="Y68" s="47">
        <v>4</v>
      </c>
      <c r="Z68" s="47">
        <v>4</v>
      </c>
      <c r="AA68" s="47" t="s">
        <v>100</v>
      </c>
      <c r="AB68" s="47">
        <v>4</v>
      </c>
      <c r="AC68" s="43">
        <f t="shared" si="101"/>
        <v>4.3214285714285712</v>
      </c>
      <c r="AD68" s="57">
        <f t="shared" si="102"/>
        <v>2</v>
      </c>
      <c r="AE68" s="47">
        <v>2</v>
      </c>
      <c r="AF68" s="57">
        <f t="shared" si="103"/>
        <v>4.75</v>
      </c>
      <c r="AG68" s="47">
        <v>4</v>
      </c>
      <c r="AH68" s="47">
        <v>3</v>
      </c>
      <c r="AI68" s="47">
        <v>6</v>
      </c>
      <c r="AJ68" s="47">
        <v>6</v>
      </c>
      <c r="AK68" s="57">
        <f t="shared" si="104"/>
        <v>5.5</v>
      </c>
      <c r="AL68" s="47">
        <v>6</v>
      </c>
      <c r="AM68" s="47">
        <v>5</v>
      </c>
      <c r="AN68" s="57">
        <f t="shared" si="105"/>
        <v>5.5</v>
      </c>
      <c r="AO68" s="47">
        <v>5</v>
      </c>
      <c r="AP68" s="47">
        <v>6</v>
      </c>
      <c r="AQ68" s="57">
        <f t="shared" si="106"/>
        <v>3.5</v>
      </c>
      <c r="AR68" s="47">
        <v>3</v>
      </c>
      <c r="AS68" s="47">
        <v>4</v>
      </c>
      <c r="AT68" s="57">
        <f t="shared" si="107"/>
        <v>5</v>
      </c>
      <c r="AU68" s="47">
        <v>5</v>
      </c>
      <c r="AV68" s="57">
        <f t="shared" si="108"/>
        <v>4</v>
      </c>
      <c r="AW68" s="47">
        <v>4</v>
      </c>
      <c r="AX68" s="47">
        <v>4</v>
      </c>
      <c r="AY68" s="56">
        <f>IF(AZ68="-","?",RANK(AZ68,AZ2:AZ130,0))</f>
        <v>110</v>
      </c>
      <c r="AZ68" s="42">
        <f t="shared" si="109"/>
        <v>3.34</v>
      </c>
      <c r="BA68" s="41">
        <f t="shared" si="110"/>
        <v>7.354166666666667</v>
      </c>
      <c r="BB68" s="47">
        <v>8</v>
      </c>
      <c r="BC68" s="47">
        <v>8</v>
      </c>
      <c r="BD68" s="47">
        <v>6</v>
      </c>
      <c r="BE68" s="47">
        <v>10</v>
      </c>
      <c r="BF68" s="47">
        <v>7</v>
      </c>
      <c r="BG68" s="55">
        <f t="shared" si="111"/>
        <v>5.125</v>
      </c>
      <c r="BH68" s="54">
        <f t="shared" si="112"/>
        <v>3.5500000000000003</v>
      </c>
      <c r="BI68" s="41">
        <f t="shared" si="113"/>
        <v>3</v>
      </c>
      <c r="BJ68" s="47">
        <v>3</v>
      </c>
      <c r="BK68" s="47">
        <v>3</v>
      </c>
      <c r="BL68" s="47">
        <v>3</v>
      </c>
      <c r="BM68" s="41">
        <f t="shared" si="114"/>
        <v>3.3333333333333335</v>
      </c>
      <c r="BN68" s="47">
        <v>3</v>
      </c>
      <c r="BO68" s="47">
        <v>3</v>
      </c>
      <c r="BP68" s="47">
        <v>4</v>
      </c>
      <c r="BQ68" s="41">
        <f t="shared" si="115"/>
        <v>4.2</v>
      </c>
      <c r="BR68" s="47">
        <v>6</v>
      </c>
      <c r="BS68" s="47">
        <v>4</v>
      </c>
      <c r="BT68" s="47">
        <v>3</v>
      </c>
      <c r="BU68" s="47">
        <v>4</v>
      </c>
      <c r="BV68" s="47">
        <v>4</v>
      </c>
      <c r="BW68" s="41">
        <f t="shared" si="116"/>
        <v>3.6666666666666665</v>
      </c>
      <c r="BX68" s="47">
        <v>4</v>
      </c>
      <c r="BY68" s="47">
        <v>3</v>
      </c>
      <c r="BZ68" s="47">
        <v>4</v>
      </c>
      <c r="CA68" s="47" t="s">
        <v>78</v>
      </c>
      <c r="CB68" s="46" t="s">
        <v>78</v>
      </c>
      <c r="CC68" s="52">
        <v>6</v>
      </c>
      <c r="CD68" s="52">
        <f t="shared" si="117"/>
        <v>4.45</v>
      </c>
      <c r="CE68" s="44">
        <f t="shared" si="118"/>
        <v>-1.5499999999999998</v>
      </c>
      <c r="CF68" s="53" t="str">
        <f t="shared" si="119"/>
        <v>ä</v>
      </c>
      <c r="CG68" s="52">
        <v>4.6071428571428568</v>
      </c>
      <c r="CH68" s="52">
        <f t="shared" si="120"/>
        <v>4.3214285714285712</v>
      </c>
      <c r="CI68" s="43">
        <f t="shared" si="121"/>
        <v>-0.28571428571428559</v>
      </c>
      <c r="CJ68" s="51" t="str">
        <f t="shared" si="122"/>
        <v>â</v>
      </c>
      <c r="CK68" s="47" t="s">
        <v>78</v>
      </c>
      <c r="CL68" s="46" t="s">
        <v>78</v>
      </c>
      <c r="CM68" s="50">
        <v>2</v>
      </c>
      <c r="CN68" s="50">
        <v>2</v>
      </c>
      <c r="CO68" s="47">
        <v>5</v>
      </c>
      <c r="CP68" s="47">
        <v>5</v>
      </c>
      <c r="CQ68" s="47">
        <v>4</v>
      </c>
      <c r="CR68" s="47">
        <v>5</v>
      </c>
      <c r="CS68" s="49">
        <f t="shared" si="123"/>
        <v>6</v>
      </c>
      <c r="CT68" s="48">
        <f t="shared" si="124"/>
        <v>2</v>
      </c>
      <c r="CU68" s="44" t="str">
        <f t="shared" si="125"/>
        <v>Aut.</v>
      </c>
      <c r="CV68" s="47" t="s">
        <v>78</v>
      </c>
      <c r="CW68" s="46" t="s">
        <v>78</v>
      </c>
      <c r="CX68" s="45">
        <f t="shared" si="126"/>
        <v>4.3899999999999997</v>
      </c>
      <c r="CY68" s="40">
        <f t="shared" si="127"/>
        <v>4</v>
      </c>
      <c r="CZ68" s="39" t="str">
        <f t="shared" si="128"/>
        <v>Very limited</v>
      </c>
      <c r="DA68" s="44">
        <f t="shared" si="129"/>
        <v>4.45</v>
      </c>
      <c r="DB68" s="40">
        <f t="shared" si="130"/>
        <v>4</v>
      </c>
      <c r="DC68" s="39" t="str">
        <f t="shared" si="131"/>
        <v>Moderate autocracies</v>
      </c>
      <c r="DD68" s="43">
        <f t="shared" si="132"/>
        <v>4.32</v>
      </c>
      <c r="DE68" s="40">
        <f t="shared" si="133"/>
        <v>4</v>
      </c>
      <c r="DF68" s="39" t="str">
        <f t="shared" si="134"/>
        <v>Poorly functioning</v>
      </c>
      <c r="DG68" s="42">
        <f t="shared" si="135"/>
        <v>3.34</v>
      </c>
      <c r="DH68" s="40">
        <f t="shared" si="136"/>
        <v>4</v>
      </c>
      <c r="DI68" s="39" t="str">
        <f t="shared" si="137"/>
        <v>Weak</v>
      </c>
      <c r="DJ68" s="41">
        <f t="shared" si="138"/>
        <v>7.4</v>
      </c>
      <c r="DK68" s="40">
        <f t="shared" si="139"/>
        <v>2</v>
      </c>
      <c r="DL68" s="39" t="str">
        <f t="shared" si="140"/>
        <v>Substantial</v>
      </c>
    </row>
    <row r="69" spans="1:116">
      <c r="A69" s="61" t="s">
        <v>167</v>
      </c>
      <c r="B69" s="60">
        <v>5</v>
      </c>
      <c r="C69" s="59">
        <f>IF(D69="-","?",RANK(D69,D2:D130,0))</f>
        <v>68</v>
      </c>
      <c r="D69" s="45">
        <f t="shared" si="94"/>
        <v>5.57</v>
      </c>
      <c r="E69" s="44">
        <f t="shared" si="95"/>
        <v>6.25</v>
      </c>
      <c r="F69" s="58">
        <f t="shared" si="96"/>
        <v>8.25</v>
      </c>
      <c r="G69" s="47">
        <v>9</v>
      </c>
      <c r="H69" s="47">
        <v>9</v>
      </c>
      <c r="I69" s="47">
        <v>9</v>
      </c>
      <c r="J69" s="47">
        <v>6</v>
      </c>
      <c r="K69" s="58">
        <f t="shared" si="97"/>
        <v>6.5</v>
      </c>
      <c r="L69" s="47">
        <v>6</v>
      </c>
      <c r="M69" s="47">
        <v>8</v>
      </c>
      <c r="N69" s="47">
        <v>6</v>
      </c>
      <c r="O69" s="47">
        <v>6</v>
      </c>
      <c r="P69" s="58">
        <f t="shared" si="98"/>
        <v>5.75</v>
      </c>
      <c r="Q69" s="47">
        <v>5</v>
      </c>
      <c r="R69" s="47">
        <v>6</v>
      </c>
      <c r="S69" s="47">
        <v>6</v>
      </c>
      <c r="T69" s="47">
        <v>6</v>
      </c>
      <c r="U69" s="58">
        <f t="shared" si="99"/>
        <v>6</v>
      </c>
      <c r="V69" s="47">
        <v>6</v>
      </c>
      <c r="W69" s="47">
        <v>6</v>
      </c>
      <c r="X69" s="58">
        <f t="shared" si="100"/>
        <v>4.75</v>
      </c>
      <c r="Y69" s="47">
        <v>4</v>
      </c>
      <c r="Z69" s="47">
        <v>4</v>
      </c>
      <c r="AA69" s="47">
        <v>7</v>
      </c>
      <c r="AB69" s="47">
        <v>4</v>
      </c>
      <c r="AC69" s="43">
        <f t="shared" si="101"/>
        <v>4.8928571428571432</v>
      </c>
      <c r="AD69" s="57">
        <f t="shared" si="102"/>
        <v>2</v>
      </c>
      <c r="AE69" s="47">
        <v>2</v>
      </c>
      <c r="AF69" s="57">
        <f t="shared" si="103"/>
        <v>5.75</v>
      </c>
      <c r="AG69" s="47">
        <v>4</v>
      </c>
      <c r="AH69" s="47">
        <v>6</v>
      </c>
      <c r="AI69" s="47">
        <v>7</v>
      </c>
      <c r="AJ69" s="47">
        <v>6</v>
      </c>
      <c r="AK69" s="57">
        <f t="shared" si="104"/>
        <v>7.5</v>
      </c>
      <c r="AL69" s="47">
        <v>7</v>
      </c>
      <c r="AM69" s="47">
        <v>8</v>
      </c>
      <c r="AN69" s="57">
        <f t="shared" si="105"/>
        <v>6</v>
      </c>
      <c r="AO69" s="47">
        <v>6</v>
      </c>
      <c r="AP69" s="47">
        <v>6</v>
      </c>
      <c r="AQ69" s="57">
        <f t="shared" si="106"/>
        <v>4</v>
      </c>
      <c r="AR69" s="47">
        <v>3</v>
      </c>
      <c r="AS69" s="47">
        <v>5</v>
      </c>
      <c r="AT69" s="57">
        <f t="shared" si="107"/>
        <v>6</v>
      </c>
      <c r="AU69" s="47">
        <v>6</v>
      </c>
      <c r="AV69" s="57">
        <f t="shared" si="108"/>
        <v>3</v>
      </c>
      <c r="AW69" s="47">
        <v>3</v>
      </c>
      <c r="AX69" s="47">
        <v>3</v>
      </c>
      <c r="AY69" s="56">
        <f>IF(AZ69="-","?",RANK(AZ69,AZ2:AZ130,0))</f>
        <v>36</v>
      </c>
      <c r="AZ69" s="42">
        <f t="shared" si="109"/>
        <v>5.86</v>
      </c>
      <c r="BA69" s="41">
        <f t="shared" si="110"/>
        <v>7.166666666666667</v>
      </c>
      <c r="BB69" s="47">
        <v>8</v>
      </c>
      <c r="BC69" s="47">
        <v>7</v>
      </c>
      <c r="BD69" s="47">
        <v>5</v>
      </c>
      <c r="BE69" s="47">
        <v>10</v>
      </c>
      <c r="BF69" s="47">
        <v>9</v>
      </c>
      <c r="BG69" s="55">
        <f t="shared" si="111"/>
        <v>4</v>
      </c>
      <c r="BH69" s="54">
        <f t="shared" si="112"/>
        <v>6.25</v>
      </c>
      <c r="BI69" s="41">
        <f t="shared" si="113"/>
        <v>6.333333333333333</v>
      </c>
      <c r="BJ69" s="47">
        <v>7</v>
      </c>
      <c r="BK69" s="47">
        <v>6</v>
      </c>
      <c r="BL69" s="47">
        <v>6</v>
      </c>
      <c r="BM69" s="41">
        <f t="shared" si="114"/>
        <v>5</v>
      </c>
      <c r="BN69" s="47">
        <v>5</v>
      </c>
      <c r="BO69" s="47">
        <v>5</v>
      </c>
      <c r="BP69" s="47">
        <v>5</v>
      </c>
      <c r="BQ69" s="41">
        <f t="shared" si="115"/>
        <v>6</v>
      </c>
      <c r="BR69" s="47">
        <v>7</v>
      </c>
      <c r="BS69" s="47">
        <v>6</v>
      </c>
      <c r="BT69" s="47">
        <v>6</v>
      </c>
      <c r="BU69" s="47">
        <v>5</v>
      </c>
      <c r="BV69" s="47">
        <v>6</v>
      </c>
      <c r="BW69" s="41">
        <f t="shared" si="116"/>
        <v>7.666666666666667</v>
      </c>
      <c r="BX69" s="47">
        <v>8</v>
      </c>
      <c r="BY69" s="47">
        <v>7</v>
      </c>
      <c r="BZ69" s="47">
        <v>8</v>
      </c>
      <c r="CA69" s="47" t="s">
        <v>78</v>
      </c>
      <c r="CB69" s="46" t="s">
        <v>78</v>
      </c>
      <c r="CC69" s="52">
        <v>6.4</v>
      </c>
      <c r="CD69" s="52">
        <f t="shared" si="117"/>
        <v>6.25</v>
      </c>
      <c r="CE69" s="44">
        <f t="shared" si="118"/>
        <v>-0.15000000000000036</v>
      </c>
      <c r="CF69" s="53" t="str">
        <f t="shared" si="119"/>
        <v>â</v>
      </c>
      <c r="CG69" s="52">
        <v>4.7142857142857144</v>
      </c>
      <c r="CH69" s="52">
        <f t="shared" si="120"/>
        <v>4.8928571428571432</v>
      </c>
      <c r="CI69" s="43">
        <f t="shared" si="121"/>
        <v>0.17857142857142883</v>
      </c>
      <c r="CJ69" s="51" t="str">
        <f t="shared" si="122"/>
        <v>â</v>
      </c>
      <c r="CK69" s="47" t="s">
        <v>78</v>
      </c>
      <c r="CL69" s="46" t="s">
        <v>78</v>
      </c>
      <c r="CM69" s="47">
        <v>6</v>
      </c>
      <c r="CN69" s="47">
        <v>8</v>
      </c>
      <c r="CO69" s="47">
        <v>6</v>
      </c>
      <c r="CP69" s="47">
        <v>6</v>
      </c>
      <c r="CQ69" s="47">
        <v>5</v>
      </c>
      <c r="CR69" s="47">
        <v>6</v>
      </c>
      <c r="CS69" s="49">
        <f t="shared" si="123"/>
        <v>7.5</v>
      </c>
      <c r="CT69" s="48">
        <f t="shared" si="124"/>
        <v>0</v>
      </c>
      <c r="CU69" s="44" t="str">
        <f t="shared" si="125"/>
        <v>Dem.</v>
      </c>
      <c r="CV69" s="47" t="s">
        <v>78</v>
      </c>
      <c r="CW69" s="46" t="s">
        <v>78</v>
      </c>
      <c r="CX69" s="45">
        <f t="shared" si="126"/>
        <v>5.57</v>
      </c>
      <c r="CY69" s="40">
        <f t="shared" si="127"/>
        <v>3</v>
      </c>
      <c r="CZ69" s="39" t="str">
        <f t="shared" si="128"/>
        <v>Limited</v>
      </c>
      <c r="DA69" s="44">
        <f t="shared" si="129"/>
        <v>6.25</v>
      </c>
      <c r="DB69" s="40">
        <f t="shared" si="130"/>
        <v>2</v>
      </c>
      <c r="DC69" s="39" t="str">
        <f t="shared" si="131"/>
        <v>Defective democracies</v>
      </c>
      <c r="DD69" s="43">
        <f t="shared" si="132"/>
        <v>4.8899999999999997</v>
      </c>
      <c r="DE69" s="40">
        <f t="shared" si="133"/>
        <v>4</v>
      </c>
      <c r="DF69" s="39" t="str">
        <f t="shared" si="134"/>
        <v>Poorly functioning</v>
      </c>
      <c r="DG69" s="42">
        <f t="shared" si="135"/>
        <v>5.86</v>
      </c>
      <c r="DH69" s="40">
        <f t="shared" si="136"/>
        <v>2</v>
      </c>
      <c r="DI69" s="39" t="str">
        <f t="shared" si="137"/>
        <v>Good</v>
      </c>
      <c r="DJ69" s="41">
        <f t="shared" si="138"/>
        <v>7.2</v>
      </c>
      <c r="DK69" s="40">
        <f t="shared" si="139"/>
        <v>2</v>
      </c>
      <c r="DL69" s="39" t="str">
        <f t="shared" si="140"/>
        <v>Substantial</v>
      </c>
    </row>
    <row r="70" spans="1:116">
      <c r="A70" s="61" t="s">
        <v>168</v>
      </c>
      <c r="B70" s="60">
        <v>7</v>
      </c>
      <c r="C70" s="59">
        <f>IF(D70="-","?",RANK(D70,D2:D130,0))</f>
        <v>49</v>
      </c>
      <c r="D70" s="45">
        <f t="shared" si="94"/>
        <v>6.13</v>
      </c>
      <c r="E70" s="44">
        <f t="shared" si="95"/>
        <v>5</v>
      </c>
      <c r="F70" s="58">
        <f t="shared" si="96"/>
        <v>8.5</v>
      </c>
      <c r="G70" s="47">
        <v>10</v>
      </c>
      <c r="H70" s="47">
        <v>9</v>
      </c>
      <c r="I70" s="47">
        <v>6</v>
      </c>
      <c r="J70" s="47">
        <v>9</v>
      </c>
      <c r="K70" s="58">
        <f t="shared" si="97"/>
        <v>4.25</v>
      </c>
      <c r="L70" s="47">
        <v>5</v>
      </c>
      <c r="M70" s="47">
        <v>2</v>
      </c>
      <c r="N70" s="47">
        <v>5</v>
      </c>
      <c r="O70" s="47">
        <v>5</v>
      </c>
      <c r="P70" s="58">
        <f t="shared" si="98"/>
        <v>5.25</v>
      </c>
      <c r="Q70" s="47">
        <v>4</v>
      </c>
      <c r="R70" s="47">
        <v>5</v>
      </c>
      <c r="S70" s="47">
        <v>6</v>
      </c>
      <c r="T70" s="47">
        <v>6</v>
      </c>
      <c r="U70" s="58">
        <f t="shared" si="99"/>
        <v>2</v>
      </c>
      <c r="V70" s="47">
        <v>2</v>
      </c>
      <c r="W70" s="47">
        <v>2</v>
      </c>
      <c r="X70" s="58">
        <f t="shared" si="100"/>
        <v>5</v>
      </c>
      <c r="Y70" s="47">
        <v>7</v>
      </c>
      <c r="Z70" s="47">
        <v>4</v>
      </c>
      <c r="AA70" s="47" t="s">
        <v>100</v>
      </c>
      <c r="AB70" s="47">
        <v>4</v>
      </c>
      <c r="AC70" s="43">
        <f t="shared" si="101"/>
        <v>7.25</v>
      </c>
      <c r="AD70" s="57">
        <f t="shared" si="102"/>
        <v>7</v>
      </c>
      <c r="AE70" s="47">
        <v>7</v>
      </c>
      <c r="AF70" s="57">
        <f t="shared" si="103"/>
        <v>7.25</v>
      </c>
      <c r="AG70" s="47">
        <v>8</v>
      </c>
      <c r="AH70" s="47">
        <v>6</v>
      </c>
      <c r="AI70" s="47">
        <v>7</v>
      </c>
      <c r="AJ70" s="47">
        <v>8</v>
      </c>
      <c r="AK70" s="57">
        <f t="shared" si="104"/>
        <v>7.5</v>
      </c>
      <c r="AL70" s="47">
        <v>8</v>
      </c>
      <c r="AM70" s="47">
        <v>7</v>
      </c>
      <c r="AN70" s="57">
        <f t="shared" si="105"/>
        <v>8</v>
      </c>
      <c r="AO70" s="47">
        <v>9</v>
      </c>
      <c r="AP70" s="47">
        <v>7</v>
      </c>
      <c r="AQ70" s="57">
        <f t="shared" si="106"/>
        <v>7</v>
      </c>
      <c r="AR70" s="47">
        <v>7</v>
      </c>
      <c r="AS70" s="47">
        <v>7</v>
      </c>
      <c r="AT70" s="57">
        <f t="shared" si="107"/>
        <v>8</v>
      </c>
      <c r="AU70" s="47">
        <v>8</v>
      </c>
      <c r="AV70" s="57">
        <f t="shared" si="108"/>
        <v>6</v>
      </c>
      <c r="AW70" s="47">
        <v>6</v>
      </c>
      <c r="AX70" s="47">
        <v>6</v>
      </c>
      <c r="AY70" s="56">
        <f>IF(AZ70="-","?",RANK(AZ70,AZ2:AZ130,0))</f>
        <v>42</v>
      </c>
      <c r="AZ70" s="42">
        <f t="shared" si="109"/>
        <v>5.63</v>
      </c>
      <c r="BA70" s="41">
        <f t="shared" si="110"/>
        <v>3.8541666666666665</v>
      </c>
      <c r="BB70" s="47">
        <v>4</v>
      </c>
      <c r="BC70" s="47">
        <v>6</v>
      </c>
      <c r="BD70" s="47">
        <v>5</v>
      </c>
      <c r="BE70" s="47">
        <v>1</v>
      </c>
      <c r="BF70" s="47">
        <v>3</v>
      </c>
      <c r="BG70" s="55">
        <f t="shared" si="111"/>
        <v>4.125</v>
      </c>
      <c r="BH70" s="54">
        <f t="shared" si="112"/>
        <v>6.5208333333333339</v>
      </c>
      <c r="BI70" s="41">
        <f t="shared" si="113"/>
        <v>4.666666666666667</v>
      </c>
      <c r="BJ70" s="47">
        <v>4</v>
      </c>
      <c r="BK70" s="47">
        <v>5</v>
      </c>
      <c r="BL70" s="47">
        <v>5</v>
      </c>
      <c r="BM70" s="41">
        <f t="shared" si="114"/>
        <v>7</v>
      </c>
      <c r="BN70" s="47">
        <v>7</v>
      </c>
      <c r="BO70" s="47">
        <v>7</v>
      </c>
      <c r="BP70" s="47">
        <v>7</v>
      </c>
      <c r="BQ70" s="41">
        <f t="shared" si="115"/>
        <v>5.75</v>
      </c>
      <c r="BR70" s="47">
        <v>7</v>
      </c>
      <c r="BS70" s="47">
        <v>5</v>
      </c>
      <c r="BT70" s="47">
        <v>6</v>
      </c>
      <c r="BU70" s="47">
        <v>5</v>
      </c>
      <c r="BV70" s="47" t="s">
        <v>100</v>
      </c>
      <c r="BW70" s="41">
        <f t="shared" si="116"/>
        <v>8.6666666666666661</v>
      </c>
      <c r="BX70" s="47">
        <v>7</v>
      </c>
      <c r="BY70" s="47">
        <v>9</v>
      </c>
      <c r="BZ70" s="47">
        <v>10</v>
      </c>
      <c r="CA70" s="47" t="s">
        <v>78</v>
      </c>
      <c r="CB70" s="46" t="s">
        <v>78</v>
      </c>
      <c r="CC70" s="52">
        <v>5.3000000000000007</v>
      </c>
      <c r="CD70" s="52">
        <f t="shared" si="117"/>
        <v>5</v>
      </c>
      <c r="CE70" s="44">
        <f t="shared" si="118"/>
        <v>-0.30000000000000071</v>
      </c>
      <c r="CF70" s="53" t="str">
        <f t="shared" si="119"/>
        <v>â</v>
      </c>
      <c r="CG70" s="52">
        <v>7.0714285714285712</v>
      </c>
      <c r="CH70" s="52">
        <f t="shared" si="120"/>
        <v>7.25</v>
      </c>
      <c r="CI70" s="43">
        <f t="shared" si="121"/>
        <v>0.17857142857142883</v>
      </c>
      <c r="CJ70" s="51" t="str">
        <f t="shared" si="122"/>
        <v>â</v>
      </c>
      <c r="CK70" s="47" t="s">
        <v>78</v>
      </c>
      <c r="CL70" s="46" t="s">
        <v>78</v>
      </c>
      <c r="CM70" s="50">
        <v>5</v>
      </c>
      <c r="CN70" s="50">
        <v>2</v>
      </c>
      <c r="CO70" s="47">
        <v>5</v>
      </c>
      <c r="CP70" s="47">
        <v>5</v>
      </c>
      <c r="CQ70" s="47">
        <v>4</v>
      </c>
      <c r="CR70" s="47">
        <v>6</v>
      </c>
      <c r="CS70" s="49">
        <f t="shared" si="123"/>
        <v>9.5</v>
      </c>
      <c r="CT70" s="48">
        <f t="shared" si="124"/>
        <v>2</v>
      </c>
      <c r="CU70" s="44" t="str">
        <f t="shared" si="125"/>
        <v>Aut.</v>
      </c>
      <c r="CV70" s="47" t="s">
        <v>78</v>
      </c>
      <c r="CW70" s="46" t="s">
        <v>78</v>
      </c>
      <c r="CX70" s="45">
        <f t="shared" si="126"/>
        <v>6.13</v>
      </c>
      <c r="CY70" s="40">
        <f t="shared" si="127"/>
        <v>3</v>
      </c>
      <c r="CZ70" s="39" t="str">
        <f t="shared" si="128"/>
        <v>Limited</v>
      </c>
      <c r="DA70" s="44">
        <f t="shared" si="129"/>
        <v>5</v>
      </c>
      <c r="DB70" s="40">
        <f t="shared" si="130"/>
        <v>4</v>
      </c>
      <c r="DC70" s="39" t="str">
        <f t="shared" si="131"/>
        <v>Moderate autocracies</v>
      </c>
      <c r="DD70" s="43">
        <f t="shared" si="132"/>
        <v>7.25</v>
      </c>
      <c r="DE70" s="40">
        <f t="shared" si="133"/>
        <v>2</v>
      </c>
      <c r="DF70" s="39" t="str">
        <f t="shared" si="134"/>
        <v>Functioning</v>
      </c>
      <c r="DG70" s="42">
        <f t="shared" si="135"/>
        <v>5.63</v>
      </c>
      <c r="DH70" s="40">
        <f t="shared" si="136"/>
        <v>2</v>
      </c>
      <c r="DI70" s="39" t="str">
        <f t="shared" si="137"/>
        <v>Good</v>
      </c>
      <c r="DJ70" s="41">
        <f t="shared" si="138"/>
        <v>3.9</v>
      </c>
      <c r="DK70" s="40">
        <f t="shared" si="139"/>
        <v>4</v>
      </c>
      <c r="DL70" s="39" t="str">
        <f t="shared" si="140"/>
        <v>Minor</v>
      </c>
    </row>
    <row r="71" spans="1:116">
      <c r="A71" s="61" t="s">
        <v>169</v>
      </c>
      <c r="B71" s="60">
        <v>3</v>
      </c>
      <c r="C71" s="59">
        <f>IF(D71="-","?",RANK(D71,D2:D130,0))</f>
        <v>51</v>
      </c>
      <c r="D71" s="45">
        <f t="shared" si="94"/>
        <v>6.09</v>
      </c>
      <c r="E71" s="44">
        <f t="shared" si="95"/>
        <v>7.15</v>
      </c>
      <c r="F71" s="58">
        <f t="shared" si="96"/>
        <v>7</v>
      </c>
      <c r="G71" s="47">
        <v>6</v>
      </c>
      <c r="H71" s="47">
        <v>9</v>
      </c>
      <c r="I71" s="47">
        <v>8</v>
      </c>
      <c r="J71" s="47">
        <v>5</v>
      </c>
      <c r="K71" s="58">
        <f t="shared" si="97"/>
        <v>8.5</v>
      </c>
      <c r="L71" s="47">
        <v>9</v>
      </c>
      <c r="M71" s="47">
        <v>8</v>
      </c>
      <c r="N71" s="47">
        <v>9</v>
      </c>
      <c r="O71" s="47">
        <v>8</v>
      </c>
      <c r="P71" s="58">
        <f t="shared" si="98"/>
        <v>5.5</v>
      </c>
      <c r="Q71" s="47">
        <v>5</v>
      </c>
      <c r="R71" s="47">
        <v>5</v>
      </c>
      <c r="S71" s="47">
        <v>4</v>
      </c>
      <c r="T71" s="47">
        <v>8</v>
      </c>
      <c r="U71" s="58">
        <f t="shared" si="99"/>
        <v>7.5</v>
      </c>
      <c r="V71" s="47">
        <v>7</v>
      </c>
      <c r="W71" s="47">
        <v>8</v>
      </c>
      <c r="X71" s="58">
        <f t="shared" si="100"/>
        <v>7.25</v>
      </c>
      <c r="Y71" s="47">
        <v>5</v>
      </c>
      <c r="Z71" s="47">
        <v>8</v>
      </c>
      <c r="AA71" s="47">
        <v>8</v>
      </c>
      <c r="AB71" s="47">
        <v>8</v>
      </c>
      <c r="AC71" s="43">
        <f t="shared" si="101"/>
        <v>5.0357142857142856</v>
      </c>
      <c r="AD71" s="57">
        <f t="shared" si="102"/>
        <v>1</v>
      </c>
      <c r="AE71" s="47">
        <v>1</v>
      </c>
      <c r="AF71" s="57">
        <f t="shared" si="103"/>
        <v>5.75</v>
      </c>
      <c r="AG71" s="47">
        <v>5</v>
      </c>
      <c r="AH71" s="47">
        <v>5</v>
      </c>
      <c r="AI71" s="47">
        <v>6</v>
      </c>
      <c r="AJ71" s="47">
        <v>7</v>
      </c>
      <c r="AK71" s="57">
        <f t="shared" si="104"/>
        <v>7.5</v>
      </c>
      <c r="AL71" s="47">
        <v>9</v>
      </c>
      <c r="AM71" s="47">
        <v>6</v>
      </c>
      <c r="AN71" s="57">
        <f t="shared" si="105"/>
        <v>6</v>
      </c>
      <c r="AO71" s="47">
        <v>6</v>
      </c>
      <c r="AP71" s="47">
        <v>6</v>
      </c>
      <c r="AQ71" s="57">
        <f t="shared" si="106"/>
        <v>4.5</v>
      </c>
      <c r="AR71" s="47">
        <v>5</v>
      </c>
      <c r="AS71" s="47">
        <v>4</v>
      </c>
      <c r="AT71" s="57">
        <f t="shared" si="107"/>
        <v>7</v>
      </c>
      <c r="AU71" s="47">
        <v>7</v>
      </c>
      <c r="AV71" s="57">
        <f t="shared" si="108"/>
        <v>3.5</v>
      </c>
      <c r="AW71" s="47">
        <v>4</v>
      </c>
      <c r="AX71" s="47">
        <v>3</v>
      </c>
      <c r="AY71" s="56">
        <f>IF(AZ71="-","?",RANK(AZ71,AZ2:AZ130,0))</f>
        <v>25</v>
      </c>
      <c r="AZ71" s="42">
        <f t="shared" si="109"/>
        <v>6.19</v>
      </c>
      <c r="BA71" s="41">
        <f t="shared" si="110"/>
        <v>6.791666666666667</v>
      </c>
      <c r="BB71" s="47">
        <v>8</v>
      </c>
      <c r="BC71" s="47">
        <v>4</v>
      </c>
      <c r="BD71" s="47">
        <v>5</v>
      </c>
      <c r="BE71" s="47">
        <v>9</v>
      </c>
      <c r="BF71" s="47">
        <v>10</v>
      </c>
      <c r="BG71" s="55">
        <f t="shared" si="111"/>
        <v>4.75</v>
      </c>
      <c r="BH71" s="54">
        <f t="shared" si="112"/>
        <v>6.6666666666666661</v>
      </c>
      <c r="BI71" s="41">
        <f t="shared" si="113"/>
        <v>5.666666666666667</v>
      </c>
      <c r="BJ71" s="47">
        <v>5</v>
      </c>
      <c r="BK71" s="47">
        <v>6</v>
      </c>
      <c r="BL71" s="47">
        <v>6</v>
      </c>
      <c r="BM71" s="41">
        <f t="shared" si="114"/>
        <v>5.333333333333333</v>
      </c>
      <c r="BN71" s="47">
        <v>5</v>
      </c>
      <c r="BO71" s="47">
        <v>6</v>
      </c>
      <c r="BP71" s="47">
        <v>5</v>
      </c>
      <c r="BQ71" s="41">
        <f t="shared" si="115"/>
        <v>7</v>
      </c>
      <c r="BR71" s="47">
        <v>7</v>
      </c>
      <c r="BS71" s="47">
        <v>7</v>
      </c>
      <c r="BT71" s="47">
        <v>7</v>
      </c>
      <c r="BU71" s="47">
        <v>7</v>
      </c>
      <c r="BV71" s="47">
        <v>7</v>
      </c>
      <c r="BW71" s="41">
        <f t="shared" si="116"/>
        <v>8.6666666666666661</v>
      </c>
      <c r="BX71" s="47">
        <v>8</v>
      </c>
      <c r="BY71" s="47">
        <v>9</v>
      </c>
      <c r="BZ71" s="47">
        <v>9</v>
      </c>
      <c r="CA71" s="47" t="s">
        <v>78</v>
      </c>
      <c r="CB71" s="46" t="s">
        <v>78</v>
      </c>
      <c r="CC71" s="52">
        <v>7.1499999999999995</v>
      </c>
      <c r="CD71" s="52">
        <f t="shared" si="117"/>
        <v>7.15</v>
      </c>
      <c r="CE71" s="44">
        <f t="shared" si="118"/>
        <v>8.8817841970012523E-16</v>
      </c>
      <c r="CF71" s="53" t="str">
        <f t="shared" si="119"/>
        <v>â</v>
      </c>
      <c r="CG71" s="52">
        <v>4.7142857142857144</v>
      </c>
      <c r="CH71" s="52">
        <f t="shared" si="120"/>
        <v>5.0357142857142856</v>
      </c>
      <c r="CI71" s="43">
        <f t="shared" si="121"/>
        <v>0.32142857142857117</v>
      </c>
      <c r="CJ71" s="51" t="str">
        <f t="shared" si="122"/>
        <v>â</v>
      </c>
      <c r="CK71" s="47" t="s">
        <v>78</v>
      </c>
      <c r="CL71" s="46" t="s">
        <v>78</v>
      </c>
      <c r="CM71" s="47">
        <v>9</v>
      </c>
      <c r="CN71" s="47">
        <v>8</v>
      </c>
      <c r="CO71" s="47">
        <v>9</v>
      </c>
      <c r="CP71" s="47">
        <v>8</v>
      </c>
      <c r="CQ71" s="47">
        <v>5</v>
      </c>
      <c r="CR71" s="47">
        <v>8</v>
      </c>
      <c r="CS71" s="49">
        <f t="shared" si="123"/>
        <v>5.5</v>
      </c>
      <c r="CT71" s="48">
        <f t="shared" si="124"/>
        <v>0</v>
      </c>
      <c r="CU71" s="44" t="str">
        <f t="shared" si="125"/>
        <v>Dem.</v>
      </c>
      <c r="CV71" s="47" t="s">
        <v>78</v>
      </c>
      <c r="CW71" s="46" t="s">
        <v>78</v>
      </c>
      <c r="CX71" s="45">
        <f t="shared" si="126"/>
        <v>6.09</v>
      </c>
      <c r="CY71" s="40">
        <f t="shared" si="127"/>
        <v>3</v>
      </c>
      <c r="CZ71" s="39" t="str">
        <f t="shared" si="128"/>
        <v>Limited</v>
      </c>
      <c r="DA71" s="44">
        <f t="shared" si="129"/>
        <v>7.15</v>
      </c>
      <c r="DB71" s="40">
        <f t="shared" si="130"/>
        <v>2</v>
      </c>
      <c r="DC71" s="39" t="str">
        <f t="shared" si="131"/>
        <v>Defective democracies</v>
      </c>
      <c r="DD71" s="43">
        <f t="shared" si="132"/>
        <v>5.04</v>
      </c>
      <c r="DE71" s="40">
        <f t="shared" si="133"/>
        <v>3</v>
      </c>
      <c r="DF71" s="39" t="str">
        <f t="shared" si="134"/>
        <v>Functional flaws</v>
      </c>
      <c r="DG71" s="42">
        <f t="shared" si="135"/>
        <v>6.19</v>
      </c>
      <c r="DH71" s="40">
        <f t="shared" si="136"/>
        <v>2</v>
      </c>
      <c r="DI71" s="39" t="str">
        <f t="shared" si="137"/>
        <v>Good</v>
      </c>
      <c r="DJ71" s="41">
        <f t="shared" si="138"/>
        <v>6.8</v>
      </c>
      <c r="DK71" s="40">
        <f t="shared" si="139"/>
        <v>2</v>
      </c>
      <c r="DL71" s="39" t="str">
        <f t="shared" si="140"/>
        <v>Substantial</v>
      </c>
    </row>
    <row r="72" spans="1:116">
      <c r="A72" s="61" t="s">
        <v>170</v>
      </c>
      <c r="B72" s="60">
        <v>3</v>
      </c>
      <c r="C72" s="59">
        <f>IF(D72="-","?",RANK(D72,D2:D130,0))</f>
        <v>99</v>
      </c>
      <c r="D72" s="45">
        <f t="shared" si="94"/>
        <v>4.41</v>
      </c>
      <c r="E72" s="44">
        <f t="shared" si="95"/>
        <v>4.5</v>
      </c>
      <c r="F72" s="58">
        <f t="shared" si="96"/>
        <v>5.5</v>
      </c>
      <c r="G72" s="47">
        <v>6</v>
      </c>
      <c r="H72" s="47">
        <v>6</v>
      </c>
      <c r="I72" s="47">
        <v>4</v>
      </c>
      <c r="J72" s="47">
        <v>6</v>
      </c>
      <c r="K72" s="58">
        <f t="shared" si="97"/>
        <v>5.5</v>
      </c>
      <c r="L72" s="47">
        <v>5</v>
      </c>
      <c r="M72" s="47">
        <v>2</v>
      </c>
      <c r="N72" s="47">
        <v>8</v>
      </c>
      <c r="O72" s="47">
        <v>7</v>
      </c>
      <c r="P72" s="58">
        <f t="shared" si="98"/>
        <v>4.5</v>
      </c>
      <c r="Q72" s="47">
        <v>4</v>
      </c>
      <c r="R72" s="47">
        <v>4</v>
      </c>
      <c r="S72" s="47">
        <v>4</v>
      </c>
      <c r="T72" s="47">
        <v>6</v>
      </c>
      <c r="U72" s="58">
        <f t="shared" si="99"/>
        <v>3</v>
      </c>
      <c r="V72" s="47">
        <v>3</v>
      </c>
      <c r="W72" s="47">
        <v>3</v>
      </c>
      <c r="X72" s="58">
        <f t="shared" si="100"/>
        <v>4</v>
      </c>
      <c r="Y72" s="47">
        <v>4</v>
      </c>
      <c r="Z72" s="47">
        <v>4</v>
      </c>
      <c r="AA72" s="47" t="s">
        <v>100</v>
      </c>
      <c r="AB72" s="47">
        <v>4</v>
      </c>
      <c r="AC72" s="43">
        <f t="shared" si="101"/>
        <v>4.3214285714285712</v>
      </c>
      <c r="AD72" s="57">
        <f t="shared" si="102"/>
        <v>3</v>
      </c>
      <c r="AE72" s="47">
        <v>3</v>
      </c>
      <c r="AF72" s="57">
        <f t="shared" si="103"/>
        <v>3.75</v>
      </c>
      <c r="AG72" s="47">
        <v>3</v>
      </c>
      <c r="AH72" s="47">
        <v>2</v>
      </c>
      <c r="AI72" s="47">
        <v>6</v>
      </c>
      <c r="AJ72" s="47">
        <v>4</v>
      </c>
      <c r="AK72" s="57">
        <f t="shared" si="104"/>
        <v>5.5</v>
      </c>
      <c r="AL72" s="47">
        <v>6</v>
      </c>
      <c r="AM72" s="47">
        <v>5</v>
      </c>
      <c r="AN72" s="57">
        <f t="shared" si="105"/>
        <v>5</v>
      </c>
      <c r="AO72" s="47">
        <v>5</v>
      </c>
      <c r="AP72" s="47">
        <v>5</v>
      </c>
      <c r="AQ72" s="57">
        <f t="shared" si="106"/>
        <v>3.5</v>
      </c>
      <c r="AR72" s="47">
        <v>4</v>
      </c>
      <c r="AS72" s="47">
        <v>3</v>
      </c>
      <c r="AT72" s="57">
        <f t="shared" si="107"/>
        <v>6</v>
      </c>
      <c r="AU72" s="47">
        <v>6</v>
      </c>
      <c r="AV72" s="57">
        <f t="shared" si="108"/>
        <v>3.5</v>
      </c>
      <c r="AW72" s="47">
        <v>4</v>
      </c>
      <c r="AX72" s="47">
        <v>3</v>
      </c>
      <c r="AY72" s="56">
        <f>IF(AZ72="-","?",RANK(AZ72,AZ2:AZ130,0))</f>
        <v>82</v>
      </c>
      <c r="AZ72" s="42">
        <f t="shared" si="109"/>
        <v>4.47</v>
      </c>
      <c r="BA72" s="41">
        <f t="shared" si="110"/>
        <v>7.833333333333333</v>
      </c>
      <c r="BB72" s="47">
        <v>8</v>
      </c>
      <c r="BC72" s="47">
        <v>8</v>
      </c>
      <c r="BD72" s="47">
        <v>6</v>
      </c>
      <c r="BE72" s="47">
        <v>9</v>
      </c>
      <c r="BF72" s="47">
        <v>10</v>
      </c>
      <c r="BG72" s="55">
        <f t="shared" si="111"/>
        <v>6</v>
      </c>
      <c r="BH72" s="54">
        <f t="shared" si="112"/>
        <v>4.6999999999999993</v>
      </c>
      <c r="BI72" s="41">
        <f t="shared" si="113"/>
        <v>4</v>
      </c>
      <c r="BJ72" s="47">
        <v>4</v>
      </c>
      <c r="BK72" s="47">
        <v>4</v>
      </c>
      <c r="BL72" s="47">
        <v>4</v>
      </c>
      <c r="BM72" s="41">
        <f t="shared" si="114"/>
        <v>3.6666666666666665</v>
      </c>
      <c r="BN72" s="47">
        <v>4</v>
      </c>
      <c r="BO72" s="47">
        <v>3</v>
      </c>
      <c r="BP72" s="47">
        <v>4</v>
      </c>
      <c r="BQ72" s="41">
        <f t="shared" si="115"/>
        <v>4.8</v>
      </c>
      <c r="BR72" s="47">
        <v>6</v>
      </c>
      <c r="BS72" s="47">
        <v>4</v>
      </c>
      <c r="BT72" s="47">
        <v>4</v>
      </c>
      <c r="BU72" s="47">
        <v>5</v>
      </c>
      <c r="BV72" s="47">
        <v>5</v>
      </c>
      <c r="BW72" s="41">
        <f t="shared" si="116"/>
        <v>6.333333333333333</v>
      </c>
      <c r="BX72" s="47">
        <v>5</v>
      </c>
      <c r="BY72" s="47">
        <v>7</v>
      </c>
      <c r="BZ72" s="47">
        <v>7</v>
      </c>
      <c r="CA72" s="47" t="s">
        <v>78</v>
      </c>
      <c r="CB72" s="46" t="s">
        <v>78</v>
      </c>
      <c r="CC72" s="52">
        <v>3.6333333333333333</v>
      </c>
      <c r="CD72" s="52">
        <f t="shared" si="117"/>
        <v>4.5</v>
      </c>
      <c r="CE72" s="44">
        <f t="shared" si="118"/>
        <v>0.8666666666666667</v>
      </c>
      <c r="CF72" s="53" t="str">
        <f t="shared" si="119"/>
        <v>æ</v>
      </c>
      <c r="CG72" s="52">
        <v>3.8214285714285712</v>
      </c>
      <c r="CH72" s="52">
        <f t="shared" si="120"/>
        <v>4.3214285714285712</v>
      </c>
      <c r="CI72" s="43">
        <f t="shared" si="121"/>
        <v>0.5</v>
      </c>
      <c r="CJ72" s="51" t="str">
        <f t="shared" si="122"/>
        <v>æ</v>
      </c>
      <c r="CK72" s="47" t="s">
        <v>78</v>
      </c>
      <c r="CL72" s="46" t="s">
        <v>78</v>
      </c>
      <c r="CM72" s="50">
        <v>5</v>
      </c>
      <c r="CN72" s="50">
        <v>2</v>
      </c>
      <c r="CO72" s="47">
        <v>8</v>
      </c>
      <c r="CP72" s="47">
        <v>7</v>
      </c>
      <c r="CQ72" s="47">
        <v>4</v>
      </c>
      <c r="CR72" s="47">
        <v>6</v>
      </c>
      <c r="CS72" s="49">
        <f t="shared" si="123"/>
        <v>6</v>
      </c>
      <c r="CT72" s="48">
        <f t="shared" si="124"/>
        <v>2</v>
      </c>
      <c r="CU72" s="44" t="str">
        <f t="shared" si="125"/>
        <v>Aut.</v>
      </c>
      <c r="CV72" s="47" t="s">
        <v>78</v>
      </c>
      <c r="CW72" s="46" t="s">
        <v>78</v>
      </c>
      <c r="CX72" s="45">
        <f t="shared" si="126"/>
        <v>4.41</v>
      </c>
      <c r="CY72" s="40">
        <f t="shared" si="127"/>
        <v>4</v>
      </c>
      <c r="CZ72" s="39" t="str">
        <f t="shared" si="128"/>
        <v>Very limited</v>
      </c>
      <c r="DA72" s="44">
        <f t="shared" si="129"/>
        <v>4.5</v>
      </c>
      <c r="DB72" s="40">
        <f t="shared" si="130"/>
        <v>4</v>
      </c>
      <c r="DC72" s="39" t="str">
        <f t="shared" si="131"/>
        <v>Moderate autocracies</v>
      </c>
      <c r="DD72" s="43">
        <f t="shared" si="132"/>
        <v>4.32</v>
      </c>
      <c r="DE72" s="40">
        <f t="shared" si="133"/>
        <v>4</v>
      </c>
      <c r="DF72" s="39" t="str">
        <f t="shared" si="134"/>
        <v>Poorly functioning</v>
      </c>
      <c r="DG72" s="42">
        <f t="shared" si="135"/>
        <v>4.47</v>
      </c>
      <c r="DH72" s="40">
        <f t="shared" si="136"/>
        <v>3</v>
      </c>
      <c r="DI72" s="39" t="str">
        <f t="shared" si="137"/>
        <v>Moderate</v>
      </c>
      <c r="DJ72" s="41">
        <f t="shared" si="138"/>
        <v>7.8</v>
      </c>
      <c r="DK72" s="40">
        <f t="shared" si="139"/>
        <v>2</v>
      </c>
      <c r="DL72" s="39" t="str">
        <f t="shared" si="140"/>
        <v>Substantial</v>
      </c>
    </row>
    <row r="73" spans="1:116">
      <c r="A73" s="61" t="s">
        <v>171</v>
      </c>
      <c r="B73" s="60">
        <v>5</v>
      </c>
      <c r="C73" s="59">
        <f>IF(D73="-","?",RANK(D73,D2:D130,0))</f>
        <v>17</v>
      </c>
      <c r="D73" s="45">
        <f t="shared" si="94"/>
        <v>8.11</v>
      </c>
      <c r="E73" s="44">
        <f t="shared" si="95"/>
        <v>8.5333333333333332</v>
      </c>
      <c r="F73" s="58">
        <f t="shared" si="96"/>
        <v>9.25</v>
      </c>
      <c r="G73" s="47">
        <v>10</v>
      </c>
      <c r="H73" s="47">
        <v>9</v>
      </c>
      <c r="I73" s="47">
        <v>9</v>
      </c>
      <c r="J73" s="47">
        <v>9</v>
      </c>
      <c r="K73" s="58">
        <f t="shared" si="97"/>
        <v>8.75</v>
      </c>
      <c r="L73" s="47">
        <v>9</v>
      </c>
      <c r="M73" s="47">
        <v>10</v>
      </c>
      <c r="N73" s="47">
        <v>8</v>
      </c>
      <c r="O73" s="47">
        <v>8</v>
      </c>
      <c r="P73" s="58">
        <f t="shared" si="98"/>
        <v>8</v>
      </c>
      <c r="Q73" s="47">
        <v>9</v>
      </c>
      <c r="R73" s="47">
        <v>8</v>
      </c>
      <c r="S73" s="47">
        <v>7</v>
      </c>
      <c r="T73" s="47">
        <v>8</v>
      </c>
      <c r="U73" s="58">
        <f t="shared" si="99"/>
        <v>9</v>
      </c>
      <c r="V73" s="47">
        <v>9</v>
      </c>
      <c r="W73" s="47">
        <v>9</v>
      </c>
      <c r="X73" s="58">
        <f t="shared" si="100"/>
        <v>7.666666666666667</v>
      </c>
      <c r="Y73" s="47">
        <v>8</v>
      </c>
      <c r="Z73" s="47">
        <v>8</v>
      </c>
      <c r="AA73" s="47" t="s">
        <v>100</v>
      </c>
      <c r="AB73" s="47">
        <v>7</v>
      </c>
      <c r="AC73" s="43">
        <f t="shared" si="101"/>
        <v>7.6785714285714288</v>
      </c>
      <c r="AD73" s="57">
        <f t="shared" si="102"/>
        <v>7</v>
      </c>
      <c r="AE73" s="47">
        <v>7</v>
      </c>
      <c r="AF73" s="57">
        <f t="shared" si="103"/>
        <v>7.75</v>
      </c>
      <c r="AG73" s="47">
        <v>8</v>
      </c>
      <c r="AH73" s="47">
        <v>7</v>
      </c>
      <c r="AI73" s="47">
        <v>8</v>
      </c>
      <c r="AJ73" s="47">
        <v>8</v>
      </c>
      <c r="AK73" s="57">
        <f t="shared" si="104"/>
        <v>8.5</v>
      </c>
      <c r="AL73" s="47">
        <v>9</v>
      </c>
      <c r="AM73" s="47">
        <v>8</v>
      </c>
      <c r="AN73" s="57">
        <f t="shared" si="105"/>
        <v>8.5</v>
      </c>
      <c r="AO73" s="47">
        <v>9</v>
      </c>
      <c r="AP73" s="47">
        <v>8</v>
      </c>
      <c r="AQ73" s="57">
        <f t="shared" si="106"/>
        <v>7</v>
      </c>
      <c r="AR73" s="47">
        <v>8</v>
      </c>
      <c r="AS73" s="47">
        <v>6</v>
      </c>
      <c r="AT73" s="57">
        <f t="shared" si="107"/>
        <v>8</v>
      </c>
      <c r="AU73" s="47">
        <v>8</v>
      </c>
      <c r="AV73" s="57">
        <f t="shared" si="108"/>
        <v>7</v>
      </c>
      <c r="AW73" s="47">
        <v>7</v>
      </c>
      <c r="AX73" s="47">
        <v>7</v>
      </c>
      <c r="AY73" s="56">
        <f>IF(AZ73="-","?",RANK(AZ73,AZ2:AZ130,0))</f>
        <v>10</v>
      </c>
      <c r="AZ73" s="42">
        <f t="shared" si="109"/>
        <v>6.9</v>
      </c>
      <c r="BA73" s="41">
        <f t="shared" si="110"/>
        <v>2.7291666666666665</v>
      </c>
      <c r="BB73" s="47">
        <v>3</v>
      </c>
      <c r="BC73" s="47">
        <v>3</v>
      </c>
      <c r="BD73" s="47">
        <v>3</v>
      </c>
      <c r="BE73" s="47">
        <v>1</v>
      </c>
      <c r="BF73" s="47">
        <v>4</v>
      </c>
      <c r="BG73" s="55">
        <f t="shared" si="111"/>
        <v>2.375</v>
      </c>
      <c r="BH73" s="54">
        <f t="shared" si="112"/>
        <v>8.2291666666666661</v>
      </c>
      <c r="BI73" s="41">
        <f t="shared" si="113"/>
        <v>8.6666666666666661</v>
      </c>
      <c r="BJ73" s="47">
        <v>9</v>
      </c>
      <c r="BK73" s="47">
        <v>8</v>
      </c>
      <c r="BL73" s="47">
        <v>9</v>
      </c>
      <c r="BM73" s="41">
        <f t="shared" si="114"/>
        <v>7.333333333333333</v>
      </c>
      <c r="BN73" s="47">
        <v>8</v>
      </c>
      <c r="BO73" s="47">
        <v>8</v>
      </c>
      <c r="BP73" s="47">
        <v>6</v>
      </c>
      <c r="BQ73" s="41">
        <f t="shared" si="115"/>
        <v>8.25</v>
      </c>
      <c r="BR73" s="47">
        <v>9</v>
      </c>
      <c r="BS73" s="47">
        <v>9</v>
      </c>
      <c r="BT73" s="47">
        <v>7</v>
      </c>
      <c r="BU73" s="47">
        <v>8</v>
      </c>
      <c r="BV73" s="47" t="s">
        <v>100</v>
      </c>
      <c r="BW73" s="41">
        <f t="shared" si="116"/>
        <v>8.6666666666666661</v>
      </c>
      <c r="BX73" s="47">
        <v>9</v>
      </c>
      <c r="BY73" s="47">
        <v>9</v>
      </c>
      <c r="BZ73" s="47">
        <v>8</v>
      </c>
      <c r="CA73" s="47" t="s">
        <v>78</v>
      </c>
      <c r="CB73" s="46" t="s">
        <v>78</v>
      </c>
      <c r="CC73" s="52">
        <v>8.4499999999999993</v>
      </c>
      <c r="CD73" s="52">
        <f t="shared" si="117"/>
        <v>8.5333333333333332</v>
      </c>
      <c r="CE73" s="44">
        <f t="shared" si="118"/>
        <v>8.3333333333333925E-2</v>
      </c>
      <c r="CF73" s="53" t="str">
        <f t="shared" si="119"/>
        <v>â</v>
      </c>
      <c r="CG73" s="52">
        <v>7.4285714285714288</v>
      </c>
      <c r="CH73" s="52">
        <f t="shared" si="120"/>
        <v>7.6785714285714288</v>
      </c>
      <c r="CI73" s="43">
        <f t="shared" si="121"/>
        <v>0.25</v>
      </c>
      <c r="CJ73" s="51" t="str">
        <f t="shared" si="122"/>
        <v>â</v>
      </c>
      <c r="CK73" s="47" t="s">
        <v>78</v>
      </c>
      <c r="CL73" s="46" t="s">
        <v>78</v>
      </c>
      <c r="CM73" s="47">
        <v>9</v>
      </c>
      <c r="CN73" s="47">
        <v>10</v>
      </c>
      <c r="CO73" s="47">
        <v>8</v>
      </c>
      <c r="CP73" s="47">
        <v>8</v>
      </c>
      <c r="CQ73" s="47">
        <v>9</v>
      </c>
      <c r="CR73" s="47">
        <v>8</v>
      </c>
      <c r="CS73" s="49">
        <f t="shared" si="123"/>
        <v>9.5</v>
      </c>
      <c r="CT73" s="48">
        <f t="shared" si="124"/>
        <v>0</v>
      </c>
      <c r="CU73" s="44" t="str">
        <f t="shared" si="125"/>
        <v>Dem.</v>
      </c>
      <c r="CV73" s="47" t="s">
        <v>78</v>
      </c>
      <c r="CW73" s="46" t="s">
        <v>78</v>
      </c>
      <c r="CX73" s="45">
        <f t="shared" si="126"/>
        <v>8.11</v>
      </c>
      <c r="CY73" s="40">
        <f t="shared" si="127"/>
        <v>2</v>
      </c>
      <c r="CZ73" s="39" t="str">
        <f t="shared" si="128"/>
        <v>Advanced</v>
      </c>
      <c r="DA73" s="44">
        <f t="shared" si="129"/>
        <v>8.5299999999999994</v>
      </c>
      <c r="DB73" s="40">
        <f t="shared" si="130"/>
        <v>1</v>
      </c>
      <c r="DC73" s="39" t="str">
        <f t="shared" si="131"/>
        <v>Democracies in consolidation</v>
      </c>
      <c r="DD73" s="43">
        <f t="shared" si="132"/>
        <v>7.68</v>
      </c>
      <c r="DE73" s="40">
        <f t="shared" si="133"/>
        <v>2</v>
      </c>
      <c r="DF73" s="39" t="str">
        <f t="shared" si="134"/>
        <v>Functioning</v>
      </c>
      <c r="DG73" s="42">
        <f t="shared" si="135"/>
        <v>6.9</v>
      </c>
      <c r="DH73" s="40">
        <f t="shared" si="136"/>
        <v>2</v>
      </c>
      <c r="DI73" s="39" t="str">
        <f t="shared" si="137"/>
        <v>Good</v>
      </c>
      <c r="DJ73" s="41">
        <f t="shared" si="138"/>
        <v>2.7</v>
      </c>
      <c r="DK73" s="40">
        <f t="shared" si="139"/>
        <v>4</v>
      </c>
      <c r="DL73" s="39" t="str">
        <f t="shared" si="140"/>
        <v>Minor</v>
      </c>
    </row>
    <row r="74" spans="1:116">
      <c r="A74" s="61" t="s">
        <v>172</v>
      </c>
      <c r="B74" s="60">
        <v>2</v>
      </c>
      <c r="C74" s="59">
        <f>IF(D74="-","?",RANK(D74,D2:D130,0))</f>
        <v>35</v>
      </c>
      <c r="D74" s="45">
        <f t="shared" si="94"/>
        <v>6.9</v>
      </c>
      <c r="E74" s="44">
        <f t="shared" si="95"/>
        <v>6.95</v>
      </c>
      <c r="F74" s="58">
        <f t="shared" si="96"/>
        <v>8</v>
      </c>
      <c r="G74" s="47">
        <v>5</v>
      </c>
      <c r="H74" s="47">
        <v>9</v>
      </c>
      <c r="I74" s="47">
        <v>10</v>
      </c>
      <c r="J74" s="47">
        <v>8</v>
      </c>
      <c r="K74" s="58">
        <f t="shared" si="97"/>
        <v>7.25</v>
      </c>
      <c r="L74" s="47">
        <v>8</v>
      </c>
      <c r="M74" s="47">
        <v>7</v>
      </c>
      <c r="N74" s="47">
        <v>8</v>
      </c>
      <c r="O74" s="47">
        <v>6</v>
      </c>
      <c r="P74" s="58">
        <f t="shared" si="98"/>
        <v>5.75</v>
      </c>
      <c r="Q74" s="47">
        <v>8</v>
      </c>
      <c r="R74" s="47">
        <v>5</v>
      </c>
      <c r="S74" s="47">
        <v>4</v>
      </c>
      <c r="T74" s="47">
        <v>6</v>
      </c>
      <c r="U74" s="58">
        <f t="shared" si="99"/>
        <v>7.5</v>
      </c>
      <c r="V74" s="47">
        <v>7</v>
      </c>
      <c r="W74" s="47">
        <v>8</v>
      </c>
      <c r="X74" s="58">
        <f t="shared" si="100"/>
        <v>6.25</v>
      </c>
      <c r="Y74" s="47">
        <v>7</v>
      </c>
      <c r="Z74" s="47">
        <v>7</v>
      </c>
      <c r="AA74" s="47">
        <v>6</v>
      </c>
      <c r="AB74" s="47">
        <v>5</v>
      </c>
      <c r="AC74" s="43">
        <f t="shared" si="101"/>
        <v>6.8571428571428568</v>
      </c>
      <c r="AD74" s="57">
        <f t="shared" si="102"/>
        <v>6</v>
      </c>
      <c r="AE74" s="47">
        <v>6</v>
      </c>
      <c r="AF74" s="57">
        <f t="shared" si="103"/>
        <v>7.5</v>
      </c>
      <c r="AG74" s="47">
        <v>6</v>
      </c>
      <c r="AH74" s="47">
        <v>7</v>
      </c>
      <c r="AI74" s="47">
        <v>10</v>
      </c>
      <c r="AJ74" s="47">
        <v>7</v>
      </c>
      <c r="AK74" s="57">
        <f t="shared" si="104"/>
        <v>9</v>
      </c>
      <c r="AL74" s="47">
        <v>10</v>
      </c>
      <c r="AM74" s="47">
        <v>8</v>
      </c>
      <c r="AN74" s="57">
        <f t="shared" si="105"/>
        <v>7.5</v>
      </c>
      <c r="AO74" s="47">
        <v>7</v>
      </c>
      <c r="AP74" s="47">
        <v>8</v>
      </c>
      <c r="AQ74" s="57">
        <f t="shared" si="106"/>
        <v>5.5</v>
      </c>
      <c r="AR74" s="47">
        <v>6</v>
      </c>
      <c r="AS74" s="47">
        <v>5</v>
      </c>
      <c r="AT74" s="57">
        <f t="shared" si="107"/>
        <v>7</v>
      </c>
      <c r="AU74" s="47">
        <v>7</v>
      </c>
      <c r="AV74" s="57">
        <f t="shared" si="108"/>
        <v>5.5</v>
      </c>
      <c r="AW74" s="47">
        <v>6</v>
      </c>
      <c r="AX74" s="47">
        <v>5</v>
      </c>
      <c r="AY74" s="56">
        <f>IF(AZ74="-","?",RANK(AZ74,AZ2:AZ130,0))</f>
        <v>46</v>
      </c>
      <c r="AZ74" s="42">
        <f t="shared" si="109"/>
        <v>5.52</v>
      </c>
      <c r="BA74" s="41">
        <f t="shared" si="110"/>
        <v>4.020833333333333</v>
      </c>
      <c r="BB74" s="47">
        <v>6</v>
      </c>
      <c r="BC74" s="47">
        <v>5</v>
      </c>
      <c r="BD74" s="47">
        <v>5</v>
      </c>
      <c r="BE74" s="47">
        <v>1</v>
      </c>
      <c r="BF74" s="47">
        <v>3</v>
      </c>
      <c r="BG74" s="55">
        <f t="shared" si="111"/>
        <v>4.125</v>
      </c>
      <c r="BH74" s="54">
        <f t="shared" si="112"/>
        <v>6.3666666666666671</v>
      </c>
      <c r="BI74" s="41">
        <f t="shared" si="113"/>
        <v>6.666666666666667</v>
      </c>
      <c r="BJ74" s="47">
        <v>7</v>
      </c>
      <c r="BK74" s="47">
        <v>7</v>
      </c>
      <c r="BL74" s="47">
        <v>6</v>
      </c>
      <c r="BM74" s="41">
        <f t="shared" si="114"/>
        <v>5.333333333333333</v>
      </c>
      <c r="BN74" s="47">
        <v>6</v>
      </c>
      <c r="BO74" s="47">
        <v>6</v>
      </c>
      <c r="BP74" s="47">
        <v>4</v>
      </c>
      <c r="BQ74" s="41">
        <f t="shared" si="115"/>
        <v>5.8</v>
      </c>
      <c r="BR74" s="47">
        <v>8</v>
      </c>
      <c r="BS74" s="47">
        <v>5</v>
      </c>
      <c r="BT74" s="47">
        <v>6</v>
      </c>
      <c r="BU74" s="47">
        <v>5</v>
      </c>
      <c r="BV74" s="47">
        <v>5</v>
      </c>
      <c r="BW74" s="41">
        <f t="shared" si="116"/>
        <v>7.666666666666667</v>
      </c>
      <c r="BX74" s="47">
        <v>7</v>
      </c>
      <c r="BY74" s="47">
        <v>8</v>
      </c>
      <c r="BZ74" s="47">
        <v>8</v>
      </c>
      <c r="CA74" s="47" t="s">
        <v>78</v>
      </c>
      <c r="CB74" s="46" t="s">
        <v>78</v>
      </c>
      <c r="CC74" s="52">
        <v>7.25</v>
      </c>
      <c r="CD74" s="52">
        <f t="shared" si="117"/>
        <v>6.95</v>
      </c>
      <c r="CE74" s="44">
        <f t="shared" si="118"/>
        <v>-0.29999999999999982</v>
      </c>
      <c r="CF74" s="53" t="str">
        <f t="shared" si="119"/>
        <v>â</v>
      </c>
      <c r="CG74" s="52">
        <v>6.9285714285714279</v>
      </c>
      <c r="CH74" s="52">
        <f t="shared" si="120"/>
        <v>6.8571428571428568</v>
      </c>
      <c r="CI74" s="43">
        <f t="shared" si="121"/>
        <v>-7.1428571428571175E-2</v>
      </c>
      <c r="CJ74" s="51" t="str">
        <f t="shared" si="122"/>
        <v>â</v>
      </c>
      <c r="CK74" s="47" t="s">
        <v>78</v>
      </c>
      <c r="CL74" s="46" t="s">
        <v>78</v>
      </c>
      <c r="CM74" s="47">
        <v>8</v>
      </c>
      <c r="CN74" s="47">
        <v>7</v>
      </c>
      <c r="CO74" s="47">
        <v>8</v>
      </c>
      <c r="CP74" s="47">
        <v>6</v>
      </c>
      <c r="CQ74" s="47">
        <v>8</v>
      </c>
      <c r="CR74" s="47">
        <v>6</v>
      </c>
      <c r="CS74" s="49">
        <f t="shared" si="123"/>
        <v>6.5</v>
      </c>
      <c r="CT74" s="48">
        <f t="shared" si="124"/>
        <v>0</v>
      </c>
      <c r="CU74" s="44" t="str">
        <f t="shared" si="125"/>
        <v>Dem.</v>
      </c>
      <c r="CV74" s="47" t="s">
        <v>78</v>
      </c>
      <c r="CW74" s="46" t="s">
        <v>78</v>
      </c>
      <c r="CX74" s="45">
        <f t="shared" si="126"/>
        <v>6.9</v>
      </c>
      <c r="CY74" s="40">
        <f t="shared" si="127"/>
        <v>3</v>
      </c>
      <c r="CZ74" s="39" t="str">
        <f t="shared" si="128"/>
        <v>Limited</v>
      </c>
      <c r="DA74" s="44">
        <f t="shared" si="129"/>
        <v>6.95</v>
      </c>
      <c r="DB74" s="40">
        <f t="shared" si="130"/>
        <v>2</v>
      </c>
      <c r="DC74" s="39" t="str">
        <f t="shared" si="131"/>
        <v>Defective democracies</v>
      </c>
      <c r="DD74" s="43">
        <f t="shared" si="132"/>
        <v>6.86</v>
      </c>
      <c r="DE74" s="40">
        <f t="shared" si="133"/>
        <v>3</v>
      </c>
      <c r="DF74" s="39" t="str">
        <f t="shared" si="134"/>
        <v>Functional flaws</v>
      </c>
      <c r="DG74" s="42">
        <f t="shared" si="135"/>
        <v>5.52</v>
      </c>
      <c r="DH74" s="40">
        <f t="shared" si="136"/>
        <v>3</v>
      </c>
      <c r="DI74" s="39" t="str">
        <f t="shared" si="137"/>
        <v>Moderate</v>
      </c>
      <c r="DJ74" s="41">
        <f t="shared" si="138"/>
        <v>4</v>
      </c>
      <c r="DK74" s="40">
        <f t="shared" si="139"/>
        <v>4</v>
      </c>
      <c r="DL74" s="39" t="str">
        <f t="shared" si="140"/>
        <v>Minor</v>
      </c>
    </row>
    <row r="75" spans="1:116">
      <c r="A75" s="61" t="s">
        <v>173</v>
      </c>
      <c r="B75" s="60">
        <v>6</v>
      </c>
      <c r="C75" s="59">
        <f>IF(D75="-","?",RANK(D75,D2:D130,0))</f>
        <v>43</v>
      </c>
      <c r="D75" s="45">
        <f t="shared" si="94"/>
        <v>6.24</v>
      </c>
      <c r="E75" s="44">
        <f t="shared" si="95"/>
        <v>7.05</v>
      </c>
      <c r="F75" s="58">
        <f t="shared" si="96"/>
        <v>8.25</v>
      </c>
      <c r="G75" s="47">
        <v>7</v>
      </c>
      <c r="H75" s="47">
        <v>8</v>
      </c>
      <c r="I75" s="47">
        <v>10</v>
      </c>
      <c r="J75" s="47">
        <v>8</v>
      </c>
      <c r="K75" s="58">
        <f t="shared" si="97"/>
        <v>7</v>
      </c>
      <c r="L75" s="47">
        <v>7</v>
      </c>
      <c r="M75" s="47">
        <v>7</v>
      </c>
      <c r="N75" s="47">
        <v>7</v>
      </c>
      <c r="O75" s="47">
        <v>7</v>
      </c>
      <c r="P75" s="58">
        <f t="shared" si="98"/>
        <v>6.25</v>
      </c>
      <c r="Q75" s="47">
        <v>6</v>
      </c>
      <c r="R75" s="47">
        <v>6</v>
      </c>
      <c r="S75" s="47">
        <v>6</v>
      </c>
      <c r="T75" s="47">
        <v>7</v>
      </c>
      <c r="U75" s="58">
        <f t="shared" si="99"/>
        <v>7.5</v>
      </c>
      <c r="V75" s="47">
        <v>7</v>
      </c>
      <c r="W75" s="47">
        <v>8</v>
      </c>
      <c r="X75" s="58">
        <f t="shared" si="100"/>
        <v>6.25</v>
      </c>
      <c r="Y75" s="47">
        <v>7</v>
      </c>
      <c r="Z75" s="47">
        <v>6</v>
      </c>
      <c r="AA75" s="47">
        <v>6</v>
      </c>
      <c r="AB75" s="47">
        <v>6</v>
      </c>
      <c r="AC75" s="43">
        <f t="shared" si="101"/>
        <v>5.4285714285714288</v>
      </c>
      <c r="AD75" s="57">
        <f t="shared" si="102"/>
        <v>3</v>
      </c>
      <c r="AE75" s="47">
        <v>3</v>
      </c>
      <c r="AF75" s="57">
        <f t="shared" si="103"/>
        <v>6</v>
      </c>
      <c r="AG75" s="47">
        <v>5</v>
      </c>
      <c r="AH75" s="47">
        <v>5</v>
      </c>
      <c r="AI75" s="47">
        <v>7</v>
      </c>
      <c r="AJ75" s="47">
        <v>7</v>
      </c>
      <c r="AK75" s="57">
        <f t="shared" si="104"/>
        <v>8</v>
      </c>
      <c r="AL75" s="47">
        <v>9</v>
      </c>
      <c r="AM75" s="47">
        <v>7</v>
      </c>
      <c r="AN75" s="57">
        <f t="shared" si="105"/>
        <v>6.5</v>
      </c>
      <c r="AO75" s="47">
        <v>6</v>
      </c>
      <c r="AP75" s="47">
        <v>7</v>
      </c>
      <c r="AQ75" s="57">
        <f t="shared" si="106"/>
        <v>4.5</v>
      </c>
      <c r="AR75" s="47">
        <v>4</v>
      </c>
      <c r="AS75" s="47">
        <v>5</v>
      </c>
      <c r="AT75" s="57">
        <f t="shared" si="107"/>
        <v>5</v>
      </c>
      <c r="AU75" s="47">
        <v>5</v>
      </c>
      <c r="AV75" s="57">
        <f t="shared" si="108"/>
        <v>5</v>
      </c>
      <c r="AW75" s="47">
        <v>5</v>
      </c>
      <c r="AX75" s="47">
        <v>5</v>
      </c>
      <c r="AY75" s="56">
        <f>IF(AZ75="-","?",RANK(AZ75,AZ2:AZ130,0))</f>
        <v>52</v>
      </c>
      <c r="AZ75" s="42">
        <f t="shared" si="109"/>
        <v>5.39</v>
      </c>
      <c r="BA75" s="41">
        <f t="shared" si="110"/>
        <v>5.791666666666667</v>
      </c>
      <c r="BB75" s="47">
        <v>8</v>
      </c>
      <c r="BC75" s="47">
        <v>7</v>
      </c>
      <c r="BD75" s="47">
        <v>5</v>
      </c>
      <c r="BE75" s="47">
        <v>8</v>
      </c>
      <c r="BF75" s="47">
        <v>3</v>
      </c>
      <c r="BG75" s="55">
        <f t="shared" si="111"/>
        <v>3.75</v>
      </c>
      <c r="BH75" s="54">
        <f t="shared" si="112"/>
        <v>5.95</v>
      </c>
      <c r="BI75" s="41">
        <f t="shared" si="113"/>
        <v>5.333333333333333</v>
      </c>
      <c r="BJ75" s="47">
        <v>5</v>
      </c>
      <c r="BK75" s="47">
        <v>6</v>
      </c>
      <c r="BL75" s="47">
        <v>5</v>
      </c>
      <c r="BM75" s="41">
        <f t="shared" si="114"/>
        <v>5</v>
      </c>
      <c r="BN75" s="47">
        <v>5</v>
      </c>
      <c r="BO75" s="47">
        <v>6</v>
      </c>
      <c r="BP75" s="47">
        <v>4</v>
      </c>
      <c r="BQ75" s="41">
        <f t="shared" si="115"/>
        <v>6.8</v>
      </c>
      <c r="BR75" s="47">
        <v>8</v>
      </c>
      <c r="BS75" s="47">
        <v>7</v>
      </c>
      <c r="BT75" s="47">
        <v>7</v>
      </c>
      <c r="BU75" s="47">
        <v>8</v>
      </c>
      <c r="BV75" s="47">
        <v>4</v>
      </c>
      <c r="BW75" s="41">
        <f t="shared" si="116"/>
        <v>6.666666666666667</v>
      </c>
      <c r="BX75" s="47">
        <v>7</v>
      </c>
      <c r="BY75" s="47">
        <v>6</v>
      </c>
      <c r="BZ75" s="47">
        <v>7</v>
      </c>
      <c r="CA75" s="47" t="s">
        <v>78</v>
      </c>
      <c r="CB75" s="46" t="s">
        <v>78</v>
      </c>
      <c r="CC75" s="52">
        <v>6.6500000000000012</v>
      </c>
      <c r="CD75" s="52">
        <f t="shared" si="117"/>
        <v>7.05</v>
      </c>
      <c r="CE75" s="44">
        <f t="shared" si="118"/>
        <v>0.39999999999999858</v>
      </c>
      <c r="CF75" s="53" t="str">
        <f t="shared" si="119"/>
        <v>â</v>
      </c>
      <c r="CG75" s="52">
        <v>4.9285714285714288</v>
      </c>
      <c r="CH75" s="52">
        <f t="shared" si="120"/>
        <v>5.4285714285714288</v>
      </c>
      <c r="CI75" s="43">
        <f t="shared" si="121"/>
        <v>0.5</v>
      </c>
      <c r="CJ75" s="51" t="str">
        <f t="shared" si="122"/>
        <v>æ</v>
      </c>
      <c r="CK75" s="47" t="s">
        <v>78</v>
      </c>
      <c r="CL75" s="46" t="s">
        <v>78</v>
      </c>
      <c r="CM75" s="47">
        <v>7</v>
      </c>
      <c r="CN75" s="47">
        <v>7</v>
      </c>
      <c r="CO75" s="47">
        <v>7</v>
      </c>
      <c r="CP75" s="47">
        <v>7</v>
      </c>
      <c r="CQ75" s="47">
        <v>6</v>
      </c>
      <c r="CR75" s="47">
        <v>7</v>
      </c>
      <c r="CS75" s="49">
        <f t="shared" si="123"/>
        <v>7.5</v>
      </c>
      <c r="CT75" s="48">
        <f t="shared" si="124"/>
        <v>0</v>
      </c>
      <c r="CU75" s="44" t="str">
        <f t="shared" si="125"/>
        <v>Dem.</v>
      </c>
      <c r="CV75" s="47" t="s">
        <v>78</v>
      </c>
      <c r="CW75" s="46" t="s">
        <v>78</v>
      </c>
      <c r="CX75" s="45">
        <f t="shared" si="126"/>
        <v>6.24</v>
      </c>
      <c r="CY75" s="40">
        <f t="shared" si="127"/>
        <v>3</v>
      </c>
      <c r="CZ75" s="39" t="str">
        <f t="shared" si="128"/>
        <v>Limited</v>
      </c>
      <c r="DA75" s="44">
        <f t="shared" si="129"/>
        <v>7.05</v>
      </c>
      <c r="DB75" s="40">
        <f t="shared" si="130"/>
        <v>2</v>
      </c>
      <c r="DC75" s="39" t="str">
        <f t="shared" si="131"/>
        <v>Defective democracies</v>
      </c>
      <c r="DD75" s="43">
        <f t="shared" si="132"/>
        <v>5.43</v>
      </c>
      <c r="DE75" s="40">
        <f t="shared" si="133"/>
        <v>3</v>
      </c>
      <c r="DF75" s="39" t="str">
        <f t="shared" si="134"/>
        <v>Functional flaws</v>
      </c>
      <c r="DG75" s="42">
        <f t="shared" si="135"/>
        <v>5.39</v>
      </c>
      <c r="DH75" s="40">
        <f t="shared" si="136"/>
        <v>3</v>
      </c>
      <c r="DI75" s="39" t="str">
        <f t="shared" si="137"/>
        <v>Moderate</v>
      </c>
      <c r="DJ75" s="41">
        <f t="shared" si="138"/>
        <v>5.8</v>
      </c>
      <c r="DK75" s="40">
        <f t="shared" si="139"/>
        <v>3</v>
      </c>
      <c r="DL75" s="39" t="str">
        <f t="shared" si="140"/>
        <v>Moderate</v>
      </c>
    </row>
    <row r="76" spans="1:116">
      <c r="A76" s="61" t="s">
        <v>174</v>
      </c>
      <c r="B76" s="60">
        <v>6</v>
      </c>
      <c r="C76" s="59">
        <f>IF(D76="-","?",RANK(D76,D2:D130,0))</f>
        <v>51</v>
      </c>
      <c r="D76" s="45">
        <f t="shared" si="94"/>
        <v>6.09</v>
      </c>
      <c r="E76" s="44">
        <f t="shared" si="95"/>
        <v>6.85</v>
      </c>
      <c r="F76" s="58">
        <f t="shared" si="96"/>
        <v>8.25</v>
      </c>
      <c r="G76" s="47">
        <v>9</v>
      </c>
      <c r="H76" s="47">
        <v>10</v>
      </c>
      <c r="I76" s="47">
        <v>9</v>
      </c>
      <c r="J76" s="47">
        <v>5</v>
      </c>
      <c r="K76" s="58">
        <f t="shared" si="97"/>
        <v>6.75</v>
      </c>
      <c r="L76" s="47">
        <v>6</v>
      </c>
      <c r="M76" s="47">
        <v>7</v>
      </c>
      <c r="N76" s="47">
        <v>8</v>
      </c>
      <c r="O76" s="47">
        <v>6</v>
      </c>
      <c r="P76" s="58">
        <f t="shared" si="98"/>
        <v>6</v>
      </c>
      <c r="Q76" s="47">
        <v>7</v>
      </c>
      <c r="R76" s="47">
        <v>6</v>
      </c>
      <c r="S76" s="47">
        <v>4</v>
      </c>
      <c r="T76" s="47">
        <v>7</v>
      </c>
      <c r="U76" s="58">
        <f t="shared" si="99"/>
        <v>7</v>
      </c>
      <c r="V76" s="47">
        <v>7</v>
      </c>
      <c r="W76" s="47">
        <v>7</v>
      </c>
      <c r="X76" s="58">
        <f t="shared" si="100"/>
        <v>6.25</v>
      </c>
      <c r="Y76" s="47">
        <v>6</v>
      </c>
      <c r="Z76" s="47">
        <v>6</v>
      </c>
      <c r="AA76" s="47">
        <v>7</v>
      </c>
      <c r="AB76" s="47">
        <v>6</v>
      </c>
      <c r="AC76" s="43">
        <f t="shared" si="101"/>
        <v>5.3214285714285712</v>
      </c>
      <c r="AD76" s="57">
        <f t="shared" si="102"/>
        <v>3</v>
      </c>
      <c r="AE76" s="47">
        <v>3</v>
      </c>
      <c r="AF76" s="57">
        <f t="shared" si="103"/>
        <v>6.25</v>
      </c>
      <c r="AG76" s="47">
        <v>5</v>
      </c>
      <c r="AH76" s="47">
        <v>7</v>
      </c>
      <c r="AI76" s="47">
        <v>7</v>
      </c>
      <c r="AJ76" s="47">
        <v>6</v>
      </c>
      <c r="AK76" s="57">
        <f t="shared" si="104"/>
        <v>7.5</v>
      </c>
      <c r="AL76" s="47">
        <v>8</v>
      </c>
      <c r="AM76" s="47">
        <v>7</v>
      </c>
      <c r="AN76" s="57">
        <f t="shared" si="105"/>
        <v>6</v>
      </c>
      <c r="AO76" s="47">
        <v>5</v>
      </c>
      <c r="AP76" s="47">
        <v>7</v>
      </c>
      <c r="AQ76" s="57">
        <f t="shared" si="106"/>
        <v>4.5</v>
      </c>
      <c r="AR76" s="47">
        <v>4</v>
      </c>
      <c r="AS76" s="47">
        <v>5</v>
      </c>
      <c r="AT76" s="57">
        <f t="shared" si="107"/>
        <v>6</v>
      </c>
      <c r="AU76" s="47">
        <v>6</v>
      </c>
      <c r="AV76" s="57">
        <f t="shared" si="108"/>
        <v>4</v>
      </c>
      <c r="AW76" s="47">
        <v>4</v>
      </c>
      <c r="AX76" s="47">
        <v>4</v>
      </c>
      <c r="AY76" s="56">
        <f>IF(AZ76="-","?",RANK(AZ76,AZ2:AZ130,0))</f>
        <v>34</v>
      </c>
      <c r="AZ76" s="42">
        <f t="shared" si="109"/>
        <v>5.92</v>
      </c>
      <c r="BA76" s="41">
        <f t="shared" si="110"/>
        <v>5.479166666666667</v>
      </c>
      <c r="BB76" s="47">
        <v>8</v>
      </c>
      <c r="BC76" s="47">
        <v>7</v>
      </c>
      <c r="BD76" s="47">
        <v>3</v>
      </c>
      <c r="BE76" s="47">
        <v>8</v>
      </c>
      <c r="BF76" s="47">
        <v>3</v>
      </c>
      <c r="BG76" s="55">
        <f t="shared" si="111"/>
        <v>3.875</v>
      </c>
      <c r="BH76" s="54">
        <f t="shared" si="112"/>
        <v>6.5833333333333339</v>
      </c>
      <c r="BI76" s="41">
        <f t="shared" si="113"/>
        <v>5.666666666666667</v>
      </c>
      <c r="BJ76" s="47">
        <v>6</v>
      </c>
      <c r="BK76" s="47">
        <v>5</v>
      </c>
      <c r="BL76" s="47">
        <v>6</v>
      </c>
      <c r="BM76" s="41">
        <f t="shared" si="114"/>
        <v>4.666666666666667</v>
      </c>
      <c r="BN76" s="47">
        <v>5</v>
      </c>
      <c r="BO76" s="47">
        <v>5</v>
      </c>
      <c r="BP76" s="47">
        <v>4</v>
      </c>
      <c r="BQ76" s="41">
        <f t="shared" si="115"/>
        <v>8</v>
      </c>
      <c r="BR76" s="47">
        <v>9</v>
      </c>
      <c r="BS76" s="47">
        <v>8</v>
      </c>
      <c r="BT76" s="47">
        <v>8</v>
      </c>
      <c r="BU76" s="47">
        <v>6</v>
      </c>
      <c r="BV76" s="47">
        <v>9</v>
      </c>
      <c r="BW76" s="41">
        <f t="shared" si="116"/>
        <v>8</v>
      </c>
      <c r="BX76" s="47">
        <v>8</v>
      </c>
      <c r="BY76" s="47">
        <v>8</v>
      </c>
      <c r="BZ76" s="47">
        <v>8</v>
      </c>
      <c r="CA76" s="47" t="s">
        <v>78</v>
      </c>
      <c r="CB76" s="46" t="s">
        <v>78</v>
      </c>
      <c r="CC76" s="52">
        <v>6.8999999999999995</v>
      </c>
      <c r="CD76" s="52">
        <f t="shared" si="117"/>
        <v>6.85</v>
      </c>
      <c r="CE76" s="44">
        <f t="shared" si="118"/>
        <v>-4.9999999999999822E-2</v>
      </c>
      <c r="CF76" s="53" t="str">
        <f t="shared" si="119"/>
        <v>â</v>
      </c>
      <c r="CG76" s="52">
        <v>5.5</v>
      </c>
      <c r="CH76" s="52">
        <f t="shared" si="120"/>
        <v>5.3214285714285712</v>
      </c>
      <c r="CI76" s="43">
        <f t="shared" si="121"/>
        <v>-0.17857142857142883</v>
      </c>
      <c r="CJ76" s="51" t="str">
        <f t="shared" si="122"/>
        <v>â</v>
      </c>
      <c r="CK76" s="47" t="s">
        <v>78</v>
      </c>
      <c r="CL76" s="46" t="s">
        <v>78</v>
      </c>
      <c r="CM76" s="47">
        <v>6</v>
      </c>
      <c r="CN76" s="47">
        <v>7</v>
      </c>
      <c r="CO76" s="47">
        <v>8</v>
      </c>
      <c r="CP76" s="47">
        <v>6</v>
      </c>
      <c r="CQ76" s="47">
        <v>7</v>
      </c>
      <c r="CR76" s="47">
        <v>7</v>
      </c>
      <c r="CS76" s="49">
        <f t="shared" si="123"/>
        <v>7</v>
      </c>
      <c r="CT76" s="48">
        <f t="shared" si="124"/>
        <v>0</v>
      </c>
      <c r="CU76" s="44" t="str">
        <f t="shared" si="125"/>
        <v>Dem.</v>
      </c>
      <c r="CV76" s="47" t="s">
        <v>78</v>
      </c>
      <c r="CW76" s="46" t="s">
        <v>78</v>
      </c>
      <c r="CX76" s="45">
        <f t="shared" si="126"/>
        <v>6.09</v>
      </c>
      <c r="CY76" s="40">
        <f t="shared" si="127"/>
        <v>3</v>
      </c>
      <c r="CZ76" s="39" t="str">
        <f t="shared" si="128"/>
        <v>Limited</v>
      </c>
      <c r="DA76" s="44">
        <f t="shared" si="129"/>
        <v>6.85</v>
      </c>
      <c r="DB76" s="40">
        <f t="shared" si="130"/>
        <v>2</v>
      </c>
      <c r="DC76" s="39" t="str">
        <f t="shared" si="131"/>
        <v>Defective democracies</v>
      </c>
      <c r="DD76" s="43">
        <f t="shared" si="132"/>
        <v>5.32</v>
      </c>
      <c r="DE76" s="40">
        <f t="shared" si="133"/>
        <v>3</v>
      </c>
      <c r="DF76" s="39" t="str">
        <f t="shared" si="134"/>
        <v>Functional flaws</v>
      </c>
      <c r="DG76" s="42">
        <f t="shared" si="135"/>
        <v>5.92</v>
      </c>
      <c r="DH76" s="40">
        <f t="shared" si="136"/>
        <v>2</v>
      </c>
      <c r="DI76" s="39" t="str">
        <f t="shared" si="137"/>
        <v>Good</v>
      </c>
      <c r="DJ76" s="41">
        <f t="shared" si="138"/>
        <v>5.5</v>
      </c>
      <c r="DK76" s="40">
        <f t="shared" si="139"/>
        <v>3</v>
      </c>
      <c r="DL76" s="39" t="str">
        <f t="shared" si="140"/>
        <v>Moderate</v>
      </c>
    </row>
    <row r="77" spans="1:116">
      <c r="A77" s="61" t="s">
        <v>175</v>
      </c>
      <c r="B77" s="60">
        <v>1</v>
      </c>
      <c r="C77" s="59">
        <f>IF(D77="-","?",RANK(D77,D2:D130,0))</f>
        <v>27</v>
      </c>
      <c r="D77" s="45">
        <f t="shared" si="94"/>
        <v>7.28</v>
      </c>
      <c r="E77" s="44">
        <f t="shared" si="95"/>
        <v>7.6</v>
      </c>
      <c r="F77" s="58">
        <f t="shared" si="96"/>
        <v>8.75</v>
      </c>
      <c r="G77" s="47">
        <v>9</v>
      </c>
      <c r="H77" s="47">
        <v>8</v>
      </c>
      <c r="I77" s="47">
        <v>8</v>
      </c>
      <c r="J77" s="47">
        <v>10</v>
      </c>
      <c r="K77" s="58">
        <f t="shared" si="97"/>
        <v>8</v>
      </c>
      <c r="L77" s="47">
        <v>8</v>
      </c>
      <c r="M77" s="47">
        <v>9</v>
      </c>
      <c r="N77" s="47">
        <v>9</v>
      </c>
      <c r="O77" s="47">
        <v>6</v>
      </c>
      <c r="P77" s="58">
        <f t="shared" si="98"/>
        <v>6.5</v>
      </c>
      <c r="Q77" s="47">
        <v>7</v>
      </c>
      <c r="R77" s="47">
        <v>6</v>
      </c>
      <c r="S77" s="47">
        <v>5</v>
      </c>
      <c r="T77" s="47">
        <v>8</v>
      </c>
      <c r="U77" s="58">
        <f t="shared" si="99"/>
        <v>8</v>
      </c>
      <c r="V77" s="47">
        <v>7</v>
      </c>
      <c r="W77" s="47">
        <v>9</v>
      </c>
      <c r="X77" s="58">
        <f t="shared" si="100"/>
        <v>6.75</v>
      </c>
      <c r="Y77" s="47">
        <v>7</v>
      </c>
      <c r="Z77" s="47">
        <v>6</v>
      </c>
      <c r="AA77" s="47">
        <v>8</v>
      </c>
      <c r="AB77" s="47">
        <v>6</v>
      </c>
      <c r="AC77" s="43">
        <f t="shared" si="101"/>
        <v>6.9642857142857144</v>
      </c>
      <c r="AD77" s="57">
        <f t="shared" si="102"/>
        <v>6</v>
      </c>
      <c r="AE77" s="47">
        <v>6</v>
      </c>
      <c r="AF77" s="57">
        <f t="shared" si="103"/>
        <v>7.25</v>
      </c>
      <c r="AG77" s="47">
        <v>6</v>
      </c>
      <c r="AH77" s="47">
        <v>7</v>
      </c>
      <c r="AI77" s="47">
        <v>9</v>
      </c>
      <c r="AJ77" s="47">
        <v>7</v>
      </c>
      <c r="AK77" s="57">
        <f t="shared" si="104"/>
        <v>8</v>
      </c>
      <c r="AL77" s="47">
        <v>9</v>
      </c>
      <c r="AM77" s="47">
        <v>7</v>
      </c>
      <c r="AN77" s="57">
        <f t="shared" si="105"/>
        <v>8</v>
      </c>
      <c r="AO77" s="47">
        <v>8</v>
      </c>
      <c r="AP77" s="47">
        <v>8</v>
      </c>
      <c r="AQ77" s="57">
        <f t="shared" si="106"/>
        <v>7</v>
      </c>
      <c r="AR77" s="47">
        <v>7</v>
      </c>
      <c r="AS77" s="47">
        <v>7</v>
      </c>
      <c r="AT77" s="57">
        <f t="shared" si="107"/>
        <v>7</v>
      </c>
      <c r="AU77" s="47">
        <v>7</v>
      </c>
      <c r="AV77" s="57">
        <f t="shared" si="108"/>
        <v>5.5</v>
      </c>
      <c r="AW77" s="47">
        <v>6</v>
      </c>
      <c r="AX77" s="47">
        <v>5</v>
      </c>
      <c r="AY77" s="56">
        <f>IF(AZ77="-","?",RANK(AZ77,AZ2:AZ130,0))</f>
        <v>27</v>
      </c>
      <c r="AZ77" s="42">
        <f t="shared" si="109"/>
        <v>6.09</v>
      </c>
      <c r="BA77" s="41">
        <f t="shared" si="110"/>
        <v>3.0625</v>
      </c>
      <c r="BB77" s="47">
        <v>6</v>
      </c>
      <c r="BC77" s="47">
        <v>5</v>
      </c>
      <c r="BD77" s="47">
        <v>2</v>
      </c>
      <c r="BE77" s="47">
        <v>1</v>
      </c>
      <c r="BF77" s="47">
        <v>1</v>
      </c>
      <c r="BG77" s="55">
        <f t="shared" si="111"/>
        <v>3.375</v>
      </c>
      <c r="BH77" s="54">
        <f t="shared" si="112"/>
        <v>7.2000000000000011</v>
      </c>
      <c r="BI77" s="41">
        <f t="shared" si="113"/>
        <v>7</v>
      </c>
      <c r="BJ77" s="47">
        <v>7</v>
      </c>
      <c r="BK77" s="47">
        <v>7</v>
      </c>
      <c r="BL77" s="47">
        <v>7</v>
      </c>
      <c r="BM77" s="41">
        <f t="shared" si="114"/>
        <v>5.666666666666667</v>
      </c>
      <c r="BN77" s="47">
        <v>5</v>
      </c>
      <c r="BO77" s="47">
        <v>7</v>
      </c>
      <c r="BP77" s="47">
        <v>5</v>
      </c>
      <c r="BQ77" s="41">
        <f t="shared" si="115"/>
        <v>7.8</v>
      </c>
      <c r="BR77" s="47">
        <v>10</v>
      </c>
      <c r="BS77" s="47">
        <v>9</v>
      </c>
      <c r="BT77" s="47">
        <v>7</v>
      </c>
      <c r="BU77" s="47">
        <v>6</v>
      </c>
      <c r="BV77" s="47">
        <v>7</v>
      </c>
      <c r="BW77" s="41">
        <f t="shared" si="116"/>
        <v>8.3333333333333339</v>
      </c>
      <c r="BX77" s="47">
        <v>9</v>
      </c>
      <c r="BY77" s="47">
        <v>8</v>
      </c>
      <c r="BZ77" s="47">
        <v>8</v>
      </c>
      <c r="CA77" s="47" t="s">
        <v>78</v>
      </c>
      <c r="CB77" s="46" t="s">
        <v>78</v>
      </c>
      <c r="CC77" s="52">
        <v>7.7999999999999989</v>
      </c>
      <c r="CD77" s="52">
        <f t="shared" si="117"/>
        <v>7.6</v>
      </c>
      <c r="CE77" s="44">
        <f t="shared" si="118"/>
        <v>-0.19999999999999929</v>
      </c>
      <c r="CF77" s="53" t="str">
        <f t="shared" si="119"/>
        <v>â</v>
      </c>
      <c r="CG77" s="52">
        <v>6.8928571428571423</v>
      </c>
      <c r="CH77" s="52">
        <f t="shared" si="120"/>
        <v>6.9642857142857144</v>
      </c>
      <c r="CI77" s="43">
        <f t="shared" si="121"/>
        <v>7.1428571428572063E-2</v>
      </c>
      <c r="CJ77" s="51" t="str">
        <f t="shared" si="122"/>
        <v>â</v>
      </c>
      <c r="CK77" s="47" t="s">
        <v>78</v>
      </c>
      <c r="CL77" s="46" t="s">
        <v>78</v>
      </c>
      <c r="CM77" s="47">
        <v>8</v>
      </c>
      <c r="CN77" s="47">
        <v>9</v>
      </c>
      <c r="CO77" s="47">
        <v>9</v>
      </c>
      <c r="CP77" s="47">
        <v>6</v>
      </c>
      <c r="CQ77" s="47">
        <v>7</v>
      </c>
      <c r="CR77" s="47">
        <v>8</v>
      </c>
      <c r="CS77" s="49">
        <f t="shared" si="123"/>
        <v>9.5</v>
      </c>
      <c r="CT77" s="48">
        <f t="shared" si="124"/>
        <v>0</v>
      </c>
      <c r="CU77" s="44" t="str">
        <f t="shared" si="125"/>
        <v>Dem.</v>
      </c>
      <c r="CV77" s="47" t="s">
        <v>78</v>
      </c>
      <c r="CW77" s="46" t="s">
        <v>78</v>
      </c>
      <c r="CX77" s="45">
        <f t="shared" si="126"/>
        <v>7.28</v>
      </c>
      <c r="CY77" s="40">
        <f t="shared" si="127"/>
        <v>2</v>
      </c>
      <c r="CZ77" s="39" t="str">
        <f t="shared" si="128"/>
        <v>Advanced</v>
      </c>
      <c r="DA77" s="44">
        <f t="shared" si="129"/>
        <v>7.6</v>
      </c>
      <c r="DB77" s="40">
        <f t="shared" si="130"/>
        <v>2</v>
      </c>
      <c r="DC77" s="39" t="str">
        <f t="shared" si="131"/>
        <v>Defective democracies</v>
      </c>
      <c r="DD77" s="43">
        <f t="shared" si="132"/>
        <v>6.96</v>
      </c>
      <c r="DE77" s="40">
        <f t="shared" si="133"/>
        <v>3</v>
      </c>
      <c r="DF77" s="39" t="str">
        <f t="shared" si="134"/>
        <v>Functional flaws</v>
      </c>
      <c r="DG77" s="42">
        <f t="shared" si="135"/>
        <v>6.09</v>
      </c>
      <c r="DH77" s="40">
        <f t="shared" si="136"/>
        <v>2</v>
      </c>
      <c r="DI77" s="39" t="str">
        <f t="shared" si="137"/>
        <v>Good</v>
      </c>
      <c r="DJ77" s="41">
        <f t="shared" si="138"/>
        <v>3.1</v>
      </c>
      <c r="DK77" s="40">
        <f t="shared" si="139"/>
        <v>4</v>
      </c>
      <c r="DL77" s="39" t="str">
        <f t="shared" si="140"/>
        <v>Minor</v>
      </c>
    </row>
    <row r="78" spans="1:116">
      <c r="A78" s="61" t="s">
        <v>176</v>
      </c>
      <c r="B78" s="60">
        <v>4</v>
      </c>
      <c r="C78" s="59">
        <f>IF(D78="-","?",RANK(D78,D2:D130,0))</f>
        <v>94</v>
      </c>
      <c r="D78" s="45">
        <f t="shared" si="94"/>
        <v>4.5</v>
      </c>
      <c r="E78" s="44">
        <f t="shared" si="95"/>
        <v>3.9</v>
      </c>
      <c r="F78" s="58">
        <f t="shared" si="96"/>
        <v>6.75</v>
      </c>
      <c r="G78" s="47">
        <v>8</v>
      </c>
      <c r="H78" s="47">
        <v>7</v>
      </c>
      <c r="I78" s="47">
        <v>6</v>
      </c>
      <c r="J78" s="47">
        <v>6</v>
      </c>
      <c r="K78" s="58">
        <f t="shared" si="97"/>
        <v>3.25</v>
      </c>
      <c r="L78" s="47">
        <v>3</v>
      </c>
      <c r="M78" s="47">
        <v>2</v>
      </c>
      <c r="N78" s="47">
        <v>4</v>
      </c>
      <c r="O78" s="47">
        <v>4</v>
      </c>
      <c r="P78" s="58">
        <f t="shared" si="98"/>
        <v>3.5</v>
      </c>
      <c r="Q78" s="47">
        <v>2</v>
      </c>
      <c r="R78" s="47">
        <v>2</v>
      </c>
      <c r="S78" s="47">
        <v>4</v>
      </c>
      <c r="T78" s="47">
        <v>6</v>
      </c>
      <c r="U78" s="58">
        <f t="shared" si="99"/>
        <v>2</v>
      </c>
      <c r="V78" s="47">
        <v>2</v>
      </c>
      <c r="W78" s="47">
        <v>2</v>
      </c>
      <c r="X78" s="58">
        <f t="shared" si="100"/>
        <v>4</v>
      </c>
      <c r="Y78" s="47">
        <v>3</v>
      </c>
      <c r="Z78" s="47">
        <v>4</v>
      </c>
      <c r="AA78" s="47" t="s">
        <v>100</v>
      </c>
      <c r="AB78" s="47">
        <v>5</v>
      </c>
      <c r="AC78" s="43">
        <f t="shared" si="101"/>
        <v>5.1071428571428568</v>
      </c>
      <c r="AD78" s="57">
        <f t="shared" si="102"/>
        <v>3</v>
      </c>
      <c r="AE78" s="47">
        <v>3</v>
      </c>
      <c r="AF78" s="57">
        <f t="shared" si="103"/>
        <v>5.75</v>
      </c>
      <c r="AG78" s="47">
        <v>5</v>
      </c>
      <c r="AH78" s="47">
        <v>4</v>
      </c>
      <c r="AI78" s="47">
        <v>7</v>
      </c>
      <c r="AJ78" s="47">
        <v>7</v>
      </c>
      <c r="AK78" s="57">
        <f t="shared" si="104"/>
        <v>7</v>
      </c>
      <c r="AL78" s="47">
        <v>7</v>
      </c>
      <c r="AM78" s="47">
        <v>7</v>
      </c>
      <c r="AN78" s="57">
        <f t="shared" si="105"/>
        <v>5.5</v>
      </c>
      <c r="AO78" s="47">
        <v>6</v>
      </c>
      <c r="AP78" s="47">
        <v>5</v>
      </c>
      <c r="AQ78" s="57">
        <f t="shared" si="106"/>
        <v>4</v>
      </c>
      <c r="AR78" s="47">
        <v>4</v>
      </c>
      <c r="AS78" s="47">
        <v>4</v>
      </c>
      <c r="AT78" s="57">
        <f t="shared" si="107"/>
        <v>6</v>
      </c>
      <c r="AU78" s="47">
        <v>6</v>
      </c>
      <c r="AV78" s="57">
        <f t="shared" si="108"/>
        <v>4.5</v>
      </c>
      <c r="AW78" s="47">
        <v>4</v>
      </c>
      <c r="AX78" s="47">
        <v>5</v>
      </c>
      <c r="AY78" s="56">
        <f>IF(AZ78="-","?",RANK(AZ78,AZ2:AZ130,0))</f>
        <v>89</v>
      </c>
      <c r="AZ78" s="42">
        <f t="shared" si="109"/>
        <v>4.2</v>
      </c>
      <c r="BA78" s="41">
        <f t="shared" si="110"/>
        <v>5.8125</v>
      </c>
      <c r="BB78" s="47">
        <v>6</v>
      </c>
      <c r="BC78" s="47">
        <v>5</v>
      </c>
      <c r="BD78" s="47">
        <v>3</v>
      </c>
      <c r="BE78" s="47">
        <v>7</v>
      </c>
      <c r="BF78" s="47">
        <v>8</v>
      </c>
      <c r="BG78" s="55">
        <f t="shared" si="111"/>
        <v>5.875</v>
      </c>
      <c r="BH78" s="54">
        <f t="shared" si="112"/>
        <v>4.6333333333333337</v>
      </c>
      <c r="BI78" s="41">
        <f t="shared" si="113"/>
        <v>4</v>
      </c>
      <c r="BJ78" s="47">
        <v>5</v>
      </c>
      <c r="BK78" s="47">
        <v>4</v>
      </c>
      <c r="BL78" s="47">
        <v>3</v>
      </c>
      <c r="BM78" s="41">
        <f t="shared" si="114"/>
        <v>3.6666666666666665</v>
      </c>
      <c r="BN78" s="47">
        <v>4</v>
      </c>
      <c r="BO78" s="47">
        <v>4</v>
      </c>
      <c r="BP78" s="47">
        <v>3</v>
      </c>
      <c r="BQ78" s="41">
        <f t="shared" si="115"/>
        <v>5.2</v>
      </c>
      <c r="BR78" s="47">
        <v>6</v>
      </c>
      <c r="BS78" s="47">
        <v>3</v>
      </c>
      <c r="BT78" s="47">
        <v>5</v>
      </c>
      <c r="BU78" s="47">
        <v>5</v>
      </c>
      <c r="BV78" s="47">
        <v>7</v>
      </c>
      <c r="BW78" s="41">
        <f t="shared" si="116"/>
        <v>5.666666666666667</v>
      </c>
      <c r="BX78" s="47">
        <v>7</v>
      </c>
      <c r="BY78" s="47">
        <v>6</v>
      </c>
      <c r="BZ78" s="47">
        <v>4</v>
      </c>
      <c r="CA78" s="47" t="s">
        <v>78</v>
      </c>
      <c r="CB78" s="46" t="s">
        <v>78</v>
      </c>
      <c r="CC78" s="52">
        <v>4.05</v>
      </c>
      <c r="CD78" s="52">
        <f t="shared" si="117"/>
        <v>3.9</v>
      </c>
      <c r="CE78" s="44">
        <f t="shared" si="118"/>
        <v>-0.14999999999999991</v>
      </c>
      <c r="CF78" s="53" t="str">
        <f t="shared" si="119"/>
        <v>â</v>
      </c>
      <c r="CG78" s="52">
        <v>4.8928571428571423</v>
      </c>
      <c r="CH78" s="52">
        <f t="shared" si="120"/>
        <v>5.1071428571428568</v>
      </c>
      <c r="CI78" s="43">
        <f t="shared" si="121"/>
        <v>0.21428571428571441</v>
      </c>
      <c r="CJ78" s="51" t="str">
        <f t="shared" si="122"/>
        <v>â</v>
      </c>
      <c r="CK78" s="47" t="s">
        <v>78</v>
      </c>
      <c r="CL78" s="46" t="s">
        <v>78</v>
      </c>
      <c r="CM78" s="50">
        <v>3</v>
      </c>
      <c r="CN78" s="50">
        <v>2</v>
      </c>
      <c r="CO78" s="47">
        <v>4</v>
      </c>
      <c r="CP78" s="47">
        <v>4</v>
      </c>
      <c r="CQ78" s="50">
        <v>2</v>
      </c>
      <c r="CR78" s="47">
        <v>6</v>
      </c>
      <c r="CS78" s="49">
        <f t="shared" si="123"/>
        <v>7</v>
      </c>
      <c r="CT78" s="48">
        <f t="shared" si="124"/>
        <v>3</v>
      </c>
      <c r="CU78" s="44" t="str">
        <f t="shared" si="125"/>
        <v>Aut.</v>
      </c>
      <c r="CV78" s="47" t="s">
        <v>78</v>
      </c>
      <c r="CW78" s="46" t="s">
        <v>78</v>
      </c>
      <c r="CX78" s="45">
        <f t="shared" si="126"/>
        <v>4.5</v>
      </c>
      <c r="CY78" s="40">
        <f t="shared" si="127"/>
        <v>4</v>
      </c>
      <c r="CZ78" s="39" t="str">
        <f t="shared" si="128"/>
        <v>Very limited</v>
      </c>
      <c r="DA78" s="44">
        <f t="shared" si="129"/>
        <v>3.9</v>
      </c>
      <c r="DB78" s="40">
        <f t="shared" si="130"/>
        <v>5</v>
      </c>
      <c r="DC78" s="39" t="str">
        <f t="shared" si="131"/>
        <v>Hard-line autocracies</v>
      </c>
      <c r="DD78" s="43">
        <f t="shared" si="132"/>
        <v>5.1100000000000003</v>
      </c>
      <c r="DE78" s="40">
        <f t="shared" si="133"/>
        <v>3</v>
      </c>
      <c r="DF78" s="39" t="str">
        <f t="shared" si="134"/>
        <v>Functional flaws</v>
      </c>
      <c r="DG78" s="42">
        <f t="shared" si="135"/>
        <v>4.2</v>
      </c>
      <c r="DH78" s="40">
        <f t="shared" si="136"/>
        <v>4</v>
      </c>
      <c r="DI78" s="39" t="str">
        <f t="shared" si="137"/>
        <v>Weak</v>
      </c>
      <c r="DJ78" s="41">
        <f t="shared" si="138"/>
        <v>5.8</v>
      </c>
      <c r="DK78" s="40">
        <f t="shared" si="139"/>
        <v>3</v>
      </c>
      <c r="DL78" s="39" t="str">
        <f t="shared" si="140"/>
        <v>Moderate</v>
      </c>
    </row>
    <row r="79" spans="1:116">
      <c r="A79" s="61" t="s">
        <v>177</v>
      </c>
      <c r="B79" s="60">
        <v>5</v>
      </c>
      <c r="C79" s="59">
        <f>IF(D79="-","?",RANK(D79,D2:D130,0))</f>
        <v>72</v>
      </c>
      <c r="D79" s="45">
        <f t="shared" si="94"/>
        <v>5.4</v>
      </c>
      <c r="E79" s="44">
        <f t="shared" si="95"/>
        <v>6.15</v>
      </c>
      <c r="F79" s="58">
        <f t="shared" si="96"/>
        <v>7.75</v>
      </c>
      <c r="G79" s="47">
        <v>8</v>
      </c>
      <c r="H79" s="47">
        <v>9</v>
      </c>
      <c r="I79" s="47">
        <v>9</v>
      </c>
      <c r="J79" s="47">
        <v>5</v>
      </c>
      <c r="K79" s="58">
        <f t="shared" si="97"/>
        <v>7</v>
      </c>
      <c r="L79" s="47">
        <v>7</v>
      </c>
      <c r="M79" s="47">
        <v>7</v>
      </c>
      <c r="N79" s="47">
        <v>7</v>
      </c>
      <c r="O79" s="47">
        <v>7</v>
      </c>
      <c r="P79" s="58">
        <f t="shared" si="98"/>
        <v>4.75</v>
      </c>
      <c r="Q79" s="47">
        <v>4</v>
      </c>
      <c r="R79" s="47">
        <v>5</v>
      </c>
      <c r="S79" s="47">
        <v>4</v>
      </c>
      <c r="T79" s="47">
        <v>6</v>
      </c>
      <c r="U79" s="58">
        <f t="shared" si="99"/>
        <v>6</v>
      </c>
      <c r="V79" s="47">
        <v>6</v>
      </c>
      <c r="W79" s="47">
        <v>6</v>
      </c>
      <c r="X79" s="58">
        <f t="shared" si="100"/>
        <v>5.25</v>
      </c>
      <c r="Y79" s="47">
        <v>5</v>
      </c>
      <c r="Z79" s="47">
        <v>4</v>
      </c>
      <c r="AA79" s="47">
        <v>7</v>
      </c>
      <c r="AB79" s="47">
        <v>5</v>
      </c>
      <c r="AC79" s="43">
        <f t="shared" si="101"/>
        <v>4.6428571428571432</v>
      </c>
      <c r="AD79" s="57">
        <f t="shared" si="102"/>
        <v>3</v>
      </c>
      <c r="AE79" s="47">
        <v>3</v>
      </c>
      <c r="AF79" s="57">
        <f t="shared" si="103"/>
        <v>5</v>
      </c>
      <c r="AG79" s="47">
        <v>5</v>
      </c>
      <c r="AH79" s="47">
        <v>3</v>
      </c>
      <c r="AI79" s="47">
        <v>6</v>
      </c>
      <c r="AJ79" s="47">
        <v>6</v>
      </c>
      <c r="AK79" s="57">
        <f t="shared" si="104"/>
        <v>6.5</v>
      </c>
      <c r="AL79" s="47">
        <v>7</v>
      </c>
      <c r="AM79" s="47">
        <v>6</v>
      </c>
      <c r="AN79" s="57">
        <f t="shared" si="105"/>
        <v>5</v>
      </c>
      <c r="AO79" s="47">
        <v>5</v>
      </c>
      <c r="AP79" s="47">
        <v>5</v>
      </c>
      <c r="AQ79" s="57">
        <f t="shared" si="106"/>
        <v>4</v>
      </c>
      <c r="AR79" s="47">
        <v>4</v>
      </c>
      <c r="AS79" s="47">
        <v>4</v>
      </c>
      <c r="AT79" s="57">
        <f t="shared" si="107"/>
        <v>5</v>
      </c>
      <c r="AU79" s="47">
        <v>5</v>
      </c>
      <c r="AV79" s="57">
        <f t="shared" si="108"/>
        <v>4</v>
      </c>
      <c r="AW79" s="47">
        <v>4</v>
      </c>
      <c r="AX79" s="47">
        <v>4</v>
      </c>
      <c r="AY79" s="56">
        <f>IF(AZ79="-","?",RANK(AZ79,AZ2:AZ130,0))</f>
        <v>63</v>
      </c>
      <c r="AZ79" s="42">
        <f t="shared" si="109"/>
        <v>5.07</v>
      </c>
      <c r="BA79" s="41">
        <f t="shared" si="110"/>
        <v>7.125</v>
      </c>
      <c r="BB79" s="47">
        <v>7</v>
      </c>
      <c r="BC79" s="47">
        <v>7</v>
      </c>
      <c r="BD79" s="47">
        <v>4</v>
      </c>
      <c r="BE79" s="47">
        <v>10</v>
      </c>
      <c r="BF79" s="47">
        <v>10</v>
      </c>
      <c r="BG79" s="55">
        <f t="shared" si="111"/>
        <v>4.75</v>
      </c>
      <c r="BH79" s="54">
        <f t="shared" si="112"/>
        <v>5.4166666666666661</v>
      </c>
      <c r="BI79" s="41">
        <f t="shared" si="113"/>
        <v>5.333333333333333</v>
      </c>
      <c r="BJ79" s="47">
        <v>6</v>
      </c>
      <c r="BK79" s="47">
        <v>6</v>
      </c>
      <c r="BL79" s="47">
        <v>4</v>
      </c>
      <c r="BM79" s="41">
        <f t="shared" si="114"/>
        <v>4.333333333333333</v>
      </c>
      <c r="BN79" s="47">
        <v>4</v>
      </c>
      <c r="BO79" s="47">
        <v>6</v>
      </c>
      <c r="BP79" s="47">
        <v>3</v>
      </c>
      <c r="BQ79" s="41">
        <f t="shared" si="115"/>
        <v>5</v>
      </c>
      <c r="BR79" s="47">
        <v>6</v>
      </c>
      <c r="BS79" s="47">
        <v>5</v>
      </c>
      <c r="BT79" s="47">
        <v>6</v>
      </c>
      <c r="BU79" s="47">
        <v>5</v>
      </c>
      <c r="BV79" s="47">
        <v>3</v>
      </c>
      <c r="BW79" s="41">
        <f t="shared" si="116"/>
        <v>7</v>
      </c>
      <c r="BX79" s="47">
        <v>7</v>
      </c>
      <c r="BY79" s="47">
        <v>7</v>
      </c>
      <c r="BZ79" s="47">
        <v>7</v>
      </c>
      <c r="CA79" s="47" t="s">
        <v>78</v>
      </c>
      <c r="CB79" s="46" t="s">
        <v>78</v>
      </c>
      <c r="CC79" s="52">
        <v>6.35</v>
      </c>
      <c r="CD79" s="52">
        <f t="shared" si="117"/>
        <v>6.15</v>
      </c>
      <c r="CE79" s="44">
        <f t="shared" si="118"/>
        <v>-0.19999999999999929</v>
      </c>
      <c r="CF79" s="53" t="str">
        <f t="shared" si="119"/>
        <v>â</v>
      </c>
      <c r="CG79" s="52">
        <v>5.0714285714285712</v>
      </c>
      <c r="CH79" s="52">
        <f t="shared" si="120"/>
        <v>4.6428571428571432</v>
      </c>
      <c r="CI79" s="43">
        <f t="shared" si="121"/>
        <v>-0.42857142857142794</v>
      </c>
      <c r="CJ79" s="51" t="str">
        <f t="shared" si="122"/>
        <v>â</v>
      </c>
      <c r="CK79" s="47" t="s">
        <v>78</v>
      </c>
      <c r="CL79" s="46" t="s">
        <v>78</v>
      </c>
      <c r="CM79" s="47">
        <v>7</v>
      </c>
      <c r="CN79" s="47">
        <v>7</v>
      </c>
      <c r="CO79" s="47">
        <v>7</v>
      </c>
      <c r="CP79" s="47">
        <v>7</v>
      </c>
      <c r="CQ79" s="47">
        <v>4</v>
      </c>
      <c r="CR79" s="47">
        <v>6</v>
      </c>
      <c r="CS79" s="49">
        <f t="shared" si="123"/>
        <v>6.5</v>
      </c>
      <c r="CT79" s="48">
        <f t="shared" si="124"/>
        <v>0</v>
      </c>
      <c r="CU79" s="44" t="str">
        <f t="shared" si="125"/>
        <v>Dem.</v>
      </c>
      <c r="CV79" s="47" t="s">
        <v>78</v>
      </c>
      <c r="CW79" s="46" t="s">
        <v>78</v>
      </c>
      <c r="CX79" s="45">
        <f t="shared" si="126"/>
        <v>5.4</v>
      </c>
      <c r="CY79" s="40">
        <f t="shared" si="127"/>
        <v>4</v>
      </c>
      <c r="CZ79" s="39" t="str">
        <f t="shared" si="128"/>
        <v>Very limited</v>
      </c>
      <c r="DA79" s="44">
        <f t="shared" si="129"/>
        <v>6.15</v>
      </c>
      <c r="DB79" s="40">
        <f t="shared" si="130"/>
        <v>2</v>
      </c>
      <c r="DC79" s="39" t="str">
        <f t="shared" si="131"/>
        <v>Defective democracies</v>
      </c>
      <c r="DD79" s="43">
        <f t="shared" si="132"/>
        <v>4.6399999999999997</v>
      </c>
      <c r="DE79" s="40">
        <f t="shared" si="133"/>
        <v>4</v>
      </c>
      <c r="DF79" s="39" t="str">
        <f t="shared" si="134"/>
        <v>Poorly functioning</v>
      </c>
      <c r="DG79" s="42">
        <f t="shared" si="135"/>
        <v>5.07</v>
      </c>
      <c r="DH79" s="40">
        <f t="shared" si="136"/>
        <v>3</v>
      </c>
      <c r="DI79" s="39" t="str">
        <f t="shared" si="137"/>
        <v>Moderate</v>
      </c>
      <c r="DJ79" s="41">
        <f t="shared" si="138"/>
        <v>7.1</v>
      </c>
      <c r="DK79" s="40">
        <f t="shared" si="139"/>
        <v>2</v>
      </c>
      <c r="DL79" s="39" t="str">
        <f t="shared" si="140"/>
        <v>Substantial</v>
      </c>
    </row>
    <row r="80" spans="1:116">
      <c r="A80" s="61" t="s">
        <v>178</v>
      </c>
      <c r="B80" s="60">
        <v>7</v>
      </c>
      <c r="C80" s="59">
        <f>IF(D80="-","?",RANK(D80,D2:D130,0))</f>
        <v>127</v>
      </c>
      <c r="D80" s="45">
        <f t="shared" si="94"/>
        <v>1.7</v>
      </c>
      <c r="E80" s="44">
        <f t="shared" si="95"/>
        <v>1.9333333333333331</v>
      </c>
      <c r="F80" s="58">
        <f t="shared" si="96"/>
        <v>4.25</v>
      </c>
      <c r="G80" s="47">
        <v>4</v>
      </c>
      <c r="H80" s="47">
        <v>3</v>
      </c>
      <c r="I80" s="47">
        <v>8</v>
      </c>
      <c r="J80" s="47">
        <v>2</v>
      </c>
      <c r="K80" s="58">
        <f t="shared" si="97"/>
        <v>1.75</v>
      </c>
      <c r="L80" s="47">
        <v>2</v>
      </c>
      <c r="M80" s="47">
        <v>2</v>
      </c>
      <c r="N80" s="47">
        <v>2</v>
      </c>
      <c r="O80" s="47">
        <v>1</v>
      </c>
      <c r="P80" s="58">
        <f t="shared" si="98"/>
        <v>1</v>
      </c>
      <c r="Q80" s="47">
        <v>1</v>
      </c>
      <c r="R80" s="47">
        <v>1</v>
      </c>
      <c r="S80" s="47">
        <v>1</v>
      </c>
      <c r="T80" s="47">
        <v>1</v>
      </c>
      <c r="U80" s="58">
        <f t="shared" si="99"/>
        <v>1</v>
      </c>
      <c r="V80" s="47">
        <v>1</v>
      </c>
      <c r="W80" s="47">
        <v>1</v>
      </c>
      <c r="X80" s="58">
        <f t="shared" si="100"/>
        <v>1.6666666666666667</v>
      </c>
      <c r="Y80" s="47">
        <v>2</v>
      </c>
      <c r="Z80" s="47">
        <v>1</v>
      </c>
      <c r="AA80" s="47" t="s">
        <v>100</v>
      </c>
      <c r="AB80" s="47">
        <v>2</v>
      </c>
      <c r="AC80" s="43">
        <f t="shared" si="101"/>
        <v>1.4642857142857142</v>
      </c>
      <c r="AD80" s="57">
        <f t="shared" si="102"/>
        <v>1</v>
      </c>
      <c r="AE80" s="47">
        <v>1</v>
      </c>
      <c r="AF80" s="57">
        <f t="shared" si="103"/>
        <v>1.75</v>
      </c>
      <c r="AG80" s="47">
        <v>2</v>
      </c>
      <c r="AH80" s="47">
        <v>1</v>
      </c>
      <c r="AI80" s="47">
        <v>2</v>
      </c>
      <c r="AJ80" s="47">
        <v>2</v>
      </c>
      <c r="AK80" s="57">
        <f t="shared" si="104"/>
        <v>1</v>
      </c>
      <c r="AL80" s="47">
        <v>1</v>
      </c>
      <c r="AM80" s="47">
        <v>1</v>
      </c>
      <c r="AN80" s="57">
        <f t="shared" si="105"/>
        <v>1.5</v>
      </c>
      <c r="AO80" s="47">
        <v>1</v>
      </c>
      <c r="AP80" s="47">
        <v>2</v>
      </c>
      <c r="AQ80" s="57">
        <f t="shared" si="106"/>
        <v>1</v>
      </c>
      <c r="AR80" s="47">
        <v>1</v>
      </c>
      <c r="AS80" s="47">
        <v>1</v>
      </c>
      <c r="AT80" s="57">
        <f t="shared" si="107"/>
        <v>3</v>
      </c>
      <c r="AU80" s="47">
        <v>3</v>
      </c>
      <c r="AV80" s="57">
        <f t="shared" si="108"/>
        <v>1</v>
      </c>
      <c r="AW80" s="47">
        <v>1</v>
      </c>
      <c r="AX80" s="47">
        <v>1</v>
      </c>
      <c r="AY80" s="56">
        <f>IF(AZ80="-","?",RANK(AZ80,AZ2:AZ130,0))</f>
        <v>126</v>
      </c>
      <c r="AZ80" s="42">
        <f t="shared" si="109"/>
        <v>1.77</v>
      </c>
      <c r="BA80" s="41">
        <f t="shared" si="110"/>
        <v>8.8958333333333339</v>
      </c>
      <c r="BB80" s="47">
        <v>9</v>
      </c>
      <c r="BC80" s="47">
        <v>9</v>
      </c>
      <c r="BD80" s="47">
        <v>9</v>
      </c>
      <c r="BE80" s="47">
        <v>9</v>
      </c>
      <c r="BF80" s="47">
        <v>9</v>
      </c>
      <c r="BG80" s="55">
        <f t="shared" si="111"/>
        <v>8.375</v>
      </c>
      <c r="BH80" s="54">
        <f t="shared" si="112"/>
        <v>1.8166666666666667</v>
      </c>
      <c r="BI80" s="41">
        <f t="shared" si="113"/>
        <v>1</v>
      </c>
      <c r="BJ80" s="47">
        <v>1</v>
      </c>
      <c r="BK80" s="47">
        <v>1</v>
      </c>
      <c r="BL80" s="47">
        <v>1</v>
      </c>
      <c r="BM80" s="41">
        <f t="shared" si="114"/>
        <v>1.3333333333333333</v>
      </c>
      <c r="BN80" s="47">
        <v>1</v>
      </c>
      <c r="BO80" s="47">
        <v>2</v>
      </c>
      <c r="BP80" s="47">
        <v>1</v>
      </c>
      <c r="BQ80" s="41">
        <f t="shared" si="115"/>
        <v>1.6</v>
      </c>
      <c r="BR80" s="47">
        <v>2</v>
      </c>
      <c r="BS80" s="47">
        <v>1</v>
      </c>
      <c r="BT80" s="47">
        <v>2</v>
      </c>
      <c r="BU80" s="47">
        <v>2</v>
      </c>
      <c r="BV80" s="47">
        <v>1</v>
      </c>
      <c r="BW80" s="41">
        <f t="shared" si="116"/>
        <v>3.3333333333333335</v>
      </c>
      <c r="BX80" s="47">
        <v>3</v>
      </c>
      <c r="BY80" s="47">
        <v>2</v>
      </c>
      <c r="BZ80" s="47">
        <v>5</v>
      </c>
      <c r="CA80" s="47" t="s">
        <v>78</v>
      </c>
      <c r="CB80" s="46" t="s">
        <v>78</v>
      </c>
      <c r="CC80" s="52">
        <v>1.7166666666666666</v>
      </c>
      <c r="CD80" s="52">
        <f t="shared" si="117"/>
        <v>1.9333333333333331</v>
      </c>
      <c r="CE80" s="44">
        <f t="shared" si="118"/>
        <v>0.21666666666666656</v>
      </c>
      <c r="CF80" s="53" t="str">
        <f t="shared" si="119"/>
        <v>â</v>
      </c>
      <c r="CG80" s="52">
        <v>1.4642857142857142</v>
      </c>
      <c r="CH80" s="52">
        <f t="shared" si="120"/>
        <v>1.4642857142857142</v>
      </c>
      <c r="CI80" s="43">
        <f t="shared" si="121"/>
        <v>0</v>
      </c>
      <c r="CJ80" s="51" t="str">
        <f t="shared" si="122"/>
        <v>â</v>
      </c>
      <c r="CK80" s="47" t="s">
        <v>78</v>
      </c>
      <c r="CL80" s="46" t="s">
        <v>78</v>
      </c>
      <c r="CM80" s="50">
        <v>2</v>
      </c>
      <c r="CN80" s="50">
        <v>2</v>
      </c>
      <c r="CO80" s="50">
        <v>2</v>
      </c>
      <c r="CP80" s="50">
        <v>1</v>
      </c>
      <c r="CQ80" s="50">
        <v>1</v>
      </c>
      <c r="CR80" s="50">
        <v>1</v>
      </c>
      <c r="CS80" s="49">
        <f t="shared" si="123"/>
        <v>3</v>
      </c>
      <c r="CT80" s="48">
        <f t="shared" si="124"/>
        <v>6</v>
      </c>
      <c r="CU80" s="44" t="str">
        <f t="shared" si="125"/>
        <v>Aut.</v>
      </c>
      <c r="CV80" s="47" t="s">
        <v>78</v>
      </c>
      <c r="CW80" s="46" t="s">
        <v>78</v>
      </c>
      <c r="CX80" s="45">
        <f t="shared" si="126"/>
        <v>1.7</v>
      </c>
      <c r="CY80" s="40">
        <f t="shared" si="127"/>
        <v>5</v>
      </c>
      <c r="CZ80" s="39" t="str">
        <f t="shared" si="128"/>
        <v>Failed</v>
      </c>
      <c r="DA80" s="44">
        <f t="shared" si="129"/>
        <v>1.93</v>
      </c>
      <c r="DB80" s="40">
        <f t="shared" si="130"/>
        <v>5</v>
      </c>
      <c r="DC80" s="39" t="str">
        <f t="shared" si="131"/>
        <v>Hard-line autocracies</v>
      </c>
      <c r="DD80" s="43">
        <f t="shared" si="132"/>
        <v>1.46</v>
      </c>
      <c r="DE80" s="40">
        <f t="shared" si="133"/>
        <v>5</v>
      </c>
      <c r="DF80" s="39" t="str">
        <f t="shared" si="134"/>
        <v>Rudimentary</v>
      </c>
      <c r="DG80" s="42">
        <f t="shared" si="135"/>
        <v>1.77</v>
      </c>
      <c r="DH80" s="40">
        <f t="shared" si="136"/>
        <v>5</v>
      </c>
      <c r="DI80" s="39" t="str">
        <f t="shared" si="137"/>
        <v>Failed</v>
      </c>
      <c r="DJ80" s="41">
        <f t="shared" si="138"/>
        <v>8.9</v>
      </c>
      <c r="DK80" s="40">
        <f t="shared" si="139"/>
        <v>1</v>
      </c>
      <c r="DL80" s="39" t="str">
        <f t="shared" si="140"/>
        <v>Massive</v>
      </c>
    </row>
    <row r="81" spans="1:116">
      <c r="A81" s="61" t="s">
        <v>179</v>
      </c>
      <c r="B81" s="60">
        <v>5</v>
      </c>
      <c r="C81" s="59">
        <f>IF(D81="-","?",RANK(D81,D2:D130,0))</f>
        <v>32</v>
      </c>
      <c r="D81" s="45">
        <f t="shared" si="94"/>
        <v>6.99</v>
      </c>
      <c r="E81" s="44">
        <f t="shared" si="95"/>
        <v>7.7</v>
      </c>
      <c r="F81" s="58">
        <f t="shared" si="96"/>
        <v>8.5</v>
      </c>
      <c r="G81" s="47">
        <v>9</v>
      </c>
      <c r="H81" s="47">
        <v>9</v>
      </c>
      <c r="I81" s="47">
        <v>9</v>
      </c>
      <c r="J81" s="47">
        <v>7</v>
      </c>
      <c r="K81" s="58">
        <f t="shared" si="97"/>
        <v>8.5</v>
      </c>
      <c r="L81" s="47">
        <v>7</v>
      </c>
      <c r="M81" s="47">
        <v>9</v>
      </c>
      <c r="N81" s="47">
        <v>9</v>
      </c>
      <c r="O81" s="47">
        <v>9</v>
      </c>
      <c r="P81" s="58">
        <f t="shared" si="98"/>
        <v>7.25</v>
      </c>
      <c r="Q81" s="47">
        <v>7</v>
      </c>
      <c r="R81" s="47">
        <v>9</v>
      </c>
      <c r="S81" s="47">
        <v>6</v>
      </c>
      <c r="T81" s="47">
        <v>7</v>
      </c>
      <c r="U81" s="58">
        <f t="shared" si="99"/>
        <v>8</v>
      </c>
      <c r="V81" s="47">
        <v>8</v>
      </c>
      <c r="W81" s="47">
        <v>8</v>
      </c>
      <c r="X81" s="58">
        <f t="shared" si="100"/>
        <v>6.25</v>
      </c>
      <c r="Y81" s="47">
        <v>7</v>
      </c>
      <c r="Z81" s="47">
        <v>6</v>
      </c>
      <c r="AA81" s="47">
        <v>6</v>
      </c>
      <c r="AB81" s="47">
        <v>6</v>
      </c>
      <c r="AC81" s="43">
        <f t="shared" si="101"/>
        <v>6.2857142857142856</v>
      </c>
      <c r="AD81" s="57">
        <f t="shared" si="102"/>
        <v>3</v>
      </c>
      <c r="AE81" s="47">
        <v>3</v>
      </c>
      <c r="AF81" s="57">
        <f t="shared" si="103"/>
        <v>7.5</v>
      </c>
      <c r="AG81" s="47">
        <v>7</v>
      </c>
      <c r="AH81" s="47">
        <v>6</v>
      </c>
      <c r="AI81" s="47">
        <v>8</v>
      </c>
      <c r="AJ81" s="47">
        <v>9</v>
      </c>
      <c r="AK81" s="57">
        <f t="shared" si="104"/>
        <v>8</v>
      </c>
      <c r="AL81" s="47">
        <v>8</v>
      </c>
      <c r="AM81" s="47">
        <v>8</v>
      </c>
      <c r="AN81" s="57">
        <f t="shared" si="105"/>
        <v>7.5</v>
      </c>
      <c r="AO81" s="47">
        <v>8</v>
      </c>
      <c r="AP81" s="47">
        <v>7</v>
      </c>
      <c r="AQ81" s="57">
        <f t="shared" si="106"/>
        <v>6</v>
      </c>
      <c r="AR81" s="47">
        <v>6</v>
      </c>
      <c r="AS81" s="47">
        <v>6</v>
      </c>
      <c r="AT81" s="57">
        <f t="shared" si="107"/>
        <v>7</v>
      </c>
      <c r="AU81" s="47">
        <v>7</v>
      </c>
      <c r="AV81" s="57">
        <f t="shared" si="108"/>
        <v>5</v>
      </c>
      <c r="AW81" s="47">
        <v>6</v>
      </c>
      <c r="AX81" s="47">
        <v>4</v>
      </c>
      <c r="AY81" s="56">
        <f>IF(AZ81="-","?",RANK(AZ81,AZ2:AZ130,0))</f>
        <v>29</v>
      </c>
      <c r="AZ81" s="42">
        <f t="shared" si="109"/>
        <v>6.06</v>
      </c>
      <c r="BA81" s="41">
        <f t="shared" si="110"/>
        <v>4.6875</v>
      </c>
      <c r="BB81" s="47">
        <v>6</v>
      </c>
      <c r="BC81" s="47">
        <v>4</v>
      </c>
      <c r="BD81" s="47">
        <v>4</v>
      </c>
      <c r="BE81" s="47">
        <v>6</v>
      </c>
      <c r="BF81" s="47">
        <v>5</v>
      </c>
      <c r="BG81" s="55">
        <f t="shared" si="111"/>
        <v>3.125</v>
      </c>
      <c r="BH81" s="54">
        <f t="shared" si="112"/>
        <v>6.8666666666666671</v>
      </c>
      <c r="BI81" s="41">
        <f t="shared" si="113"/>
        <v>6.666666666666667</v>
      </c>
      <c r="BJ81" s="47">
        <v>7</v>
      </c>
      <c r="BK81" s="47">
        <v>7</v>
      </c>
      <c r="BL81" s="47">
        <v>6</v>
      </c>
      <c r="BM81" s="41">
        <f t="shared" si="114"/>
        <v>6.333333333333333</v>
      </c>
      <c r="BN81" s="47">
        <v>6</v>
      </c>
      <c r="BO81" s="47">
        <v>7</v>
      </c>
      <c r="BP81" s="47">
        <v>6</v>
      </c>
      <c r="BQ81" s="41">
        <f t="shared" si="115"/>
        <v>6.8</v>
      </c>
      <c r="BR81" s="47">
        <v>9</v>
      </c>
      <c r="BS81" s="47">
        <v>9</v>
      </c>
      <c r="BT81" s="47">
        <v>7</v>
      </c>
      <c r="BU81" s="47">
        <v>5</v>
      </c>
      <c r="BV81" s="47">
        <v>4</v>
      </c>
      <c r="BW81" s="41">
        <f t="shared" si="116"/>
        <v>7.666666666666667</v>
      </c>
      <c r="BX81" s="47">
        <v>7</v>
      </c>
      <c r="BY81" s="47">
        <v>8</v>
      </c>
      <c r="BZ81" s="47">
        <v>8</v>
      </c>
      <c r="CA81" s="47" t="s">
        <v>78</v>
      </c>
      <c r="CB81" s="46" t="s">
        <v>78</v>
      </c>
      <c r="CC81" s="52">
        <v>7.8000000000000007</v>
      </c>
      <c r="CD81" s="52">
        <f t="shared" si="117"/>
        <v>7.7</v>
      </c>
      <c r="CE81" s="44">
        <f t="shared" si="118"/>
        <v>-0.10000000000000053</v>
      </c>
      <c r="CF81" s="53" t="str">
        <f t="shared" si="119"/>
        <v>â</v>
      </c>
      <c r="CG81" s="52">
        <v>6.1785714285714288</v>
      </c>
      <c r="CH81" s="52">
        <f t="shared" si="120"/>
        <v>6.2857142857142856</v>
      </c>
      <c r="CI81" s="43">
        <f t="shared" si="121"/>
        <v>0.10714285714285676</v>
      </c>
      <c r="CJ81" s="51" t="str">
        <f t="shared" si="122"/>
        <v>â</v>
      </c>
      <c r="CK81" s="47" t="s">
        <v>78</v>
      </c>
      <c r="CL81" s="46" t="s">
        <v>78</v>
      </c>
      <c r="CM81" s="47">
        <v>7</v>
      </c>
      <c r="CN81" s="47">
        <v>9</v>
      </c>
      <c r="CO81" s="47">
        <v>9</v>
      </c>
      <c r="CP81" s="47">
        <v>9</v>
      </c>
      <c r="CQ81" s="47">
        <v>7</v>
      </c>
      <c r="CR81" s="47">
        <v>7</v>
      </c>
      <c r="CS81" s="49">
        <f t="shared" si="123"/>
        <v>8</v>
      </c>
      <c r="CT81" s="48">
        <f t="shared" si="124"/>
        <v>0</v>
      </c>
      <c r="CU81" s="44" t="str">
        <f t="shared" si="125"/>
        <v>Dem.</v>
      </c>
      <c r="CV81" s="47" t="s">
        <v>78</v>
      </c>
      <c r="CW81" s="46" t="s">
        <v>78</v>
      </c>
      <c r="CX81" s="45">
        <f t="shared" si="126"/>
        <v>6.99</v>
      </c>
      <c r="CY81" s="40">
        <f t="shared" si="127"/>
        <v>3</v>
      </c>
      <c r="CZ81" s="39" t="str">
        <f t="shared" si="128"/>
        <v>Limited</v>
      </c>
      <c r="DA81" s="44">
        <f t="shared" si="129"/>
        <v>7.7</v>
      </c>
      <c r="DB81" s="40">
        <f t="shared" si="130"/>
        <v>2</v>
      </c>
      <c r="DC81" s="39" t="str">
        <f t="shared" si="131"/>
        <v>Defective democracies</v>
      </c>
      <c r="DD81" s="43">
        <f t="shared" si="132"/>
        <v>6.29</v>
      </c>
      <c r="DE81" s="40">
        <f t="shared" si="133"/>
        <v>3</v>
      </c>
      <c r="DF81" s="39" t="str">
        <f t="shared" si="134"/>
        <v>Functional flaws</v>
      </c>
      <c r="DG81" s="42">
        <f t="shared" si="135"/>
        <v>6.06</v>
      </c>
      <c r="DH81" s="40">
        <f t="shared" si="136"/>
        <v>2</v>
      </c>
      <c r="DI81" s="39" t="str">
        <f t="shared" si="137"/>
        <v>Good</v>
      </c>
      <c r="DJ81" s="41">
        <f t="shared" si="138"/>
        <v>4.7</v>
      </c>
      <c r="DK81" s="40">
        <f t="shared" si="139"/>
        <v>3</v>
      </c>
      <c r="DL81" s="39" t="str">
        <f t="shared" si="140"/>
        <v>Moderate</v>
      </c>
    </row>
    <row r="82" spans="1:116">
      <c r="A82" s="61" t="s">
        <v>180</v>
      </c>
      <c r="B82" s="60">
        <v>7</v>
      </c>
      <c r="C82" s="59">
        <f>IF(D82="-","?",RANK(D82,D2:D130,0))</f>
        <v>98</v>
      </c>
      <c r="D82" s="45">
        <f t="shared" si="94"/>
        <v>4.45</v>
      </c>
      <c r="E82" s="44">
        <f t="shared" si="95"/>
        <v>5</v>
      </c>
      <c r="F82" s="58">
        <f t="shared" si="96"/>
        <v>6</v>
      </c>
      <c r="G82" s="47">
        <v>6</v>
      </c>
      <c r="H82" s="47">
        <v>7</v>
      </c>
      <c r="I82" s="47">
        <v>7</v>
      </c>
      <c r="J82" s="47">
        <v>4</v>
      </c>
      <c r="K82" s="58">
        <f t="shared" si="97"/>
        <v>6.25</v>
      </c>
      <c r="L82" s="47">
        <v>7</v>
      </c>
      <c r="M82" s="47">
        <v>5</v>
      </c>
      <c r="N82" s="47">
        <v>7</v>
      </c>
      <c r="O82" s="47">
        <v>6</v>
      </c>
      <c r="P82" s="58">
        <f t="shared" si="98"/>
        <v>4.25</v>
      </c>
      <c r="Q82" s="47">
        <v>5</v>
      </c>
      <c r="R82" s="47">
        <v>5</v>
      </c>
      <c r="S82" s="47">
        <v>3</v>
      </c>
      <c r="T82" s="47">
        <v>4</v>
      </c>
      <c r="U82" s="58">
        <f t="shared" si="99"/>
        <v>4.5</v>
      </c>
      <c r="V82" s="47">
        <v>4</v>
      </c>
      <c r="W82" s="47">
        <v>5</v>
      </c>
      <c r="X82" s="58">
        <f t="shared" si="100"/>
        <v>4</v>
      </c>
      <c r="Y82" s="47">
        <v>3</v>
      </c>
      <c r="Z82" s="47">
        <v>4</v>
      </c>
      <c r="AA82" s="47" t="s">
        <v>100</v>
      </c>
      <c r="AB82" s="47">
        <v>5</v>
      </c>
      <c r="AC82" s="43">
        <f t="shared" si="101"/>
        <v>3.8928571428571428</v>
      </c>
      <c r="AD82" s="57">
        <f t="shared" si="102"/>
        <v>2</v>
      </c>
      <c r="AE82" s="47">
        <v>2</v>
      </c>
      <c r="AF82" s="57">
        <f t="shared" si="103"/>
        <v>6.25</v>
      </c>
      <c r="AG82" s="47">
        <v>5</v>
      </c>
      <c r="AH82" s="47">
        <v>6</v>
      </c>
      <c r="AI82" s="47">
        <v>8</v>
      </c>
      <c r="AJ82" s="47">
        <v>6</v>
      </c>
      <c r="AK82" s="57">
        <f t="shared" si="104"/>
        <v>4.5</v>
      </c>
      <c r="AL82" s="47">
        <v>4</v>
      </c>
      <c r="AM82" s="47">
        <v>5</v>
      </c>
      <c r="AN82" s="57">
        <f t="shared" si="105"/>
        <v>5</v>
      </c>
      <c r="AO82" s="47">
        <v>5</v>
      </c>
      <c r="AP82" s="47">
        <v>5</v>
      </c>
      <c r="AQ82" s="57">
        <f t="shared" si="106"/>
        <v>2.5</v>
      </c>
      <c r="AR82" s="47">
        <v>2</v>
      </c>
      <c r="AS82" s="47">
        <v>3</v>
      </c>
      <c r="AT82" s="57">
        <f t="shared" si="107"/>
        <v>3</v>
      </c>
      <c r="AU82" s="47">
        <v>3</v>
      </c>
      <c r="AV82" s="57">
        <f t="shared" si="108"/>
        <v>4</v>
      </c>
      <c r="AW82" s="47">
        <v>5</v>
      </c>
      <c r="AX82" s="47">
        <v>3</v>
      </c>
      <c r="AY82" s="56">
        <f>IF(AZ82="-","?",RANK(AZ82,AZ2:AZ130,0))</f>
        <v>101</v>
      </c>
      <c r="AZ82" s="42">
        <f t="shared" si="109"/>
        <v>3.74</v>
      </c>
      <c r="BA82" s="41">
        <f t="shared" si="110"/>
        <v>8.1458333333333339</v>
      </c>
      <c r="BB82" s="47">
        <v>9</v>
      </c>
      <c r="BC82" s="47">
        <v>8</v>
      </c>
      <c r="BD82" s="47">
        <v>7</v>
      </c>
      <c r="BE82" s="47">
        <v>9</v>
      </c>
      <c r="BF82" s="47">
        <v>10</v>
      </c>
      <c r="BG82" s="55">
        <f t="shared" si="111"/>
        <v>5.875</v>
      </c>
      <c r="BH82" s="54">
        <f t="shared" si="112"/>
        <v>3.8999999999999995</v>
      </c>
      <c r="BI82" s="41">
        <f t="shared" si="113"/>
        <v>2.6666666666666665</v>
      </c>
      <c r="BJ82" s="47">
        <v>2</v>
      </c>
      <c r="BK82" s="47">
        <v>3</v>
      </c>
      <c r="BL82" s="47">
        <v>3</v>
      </c>
      <c r="BM82" s="41">
        <f t="shared" si="114"/>
        <v>3</v>
      </c>
      <c r="BN82" s="47">
        <v>3</v>
      </c>
      <c r="BO82" s="47">
        <v>3</v>
      </c>
      <c r="BP82" s="47">
        <v>3</v>
      </c>
      <c r="BQ82" s="41">
        <f t="shared" si="115"/>
        <v>3.6</v>
      </c>
      <c r="BR82" s="47">
        <v>4</v>
      </c>
      <c r="BS82" s="47">
        <v>4</v>
      </c>
      <c r="BT82" s="47">
        <v>4</v>
      </c>
      <c r="BU82" s="47">
        <v>3</v>
      </c>
      <c r="BV82" s="47">
        <v>3</v>
      </c>
      <c r="BW82" s="41">
        <f t="shared" si="116"/>
        <v>6.333333333333333</v>
      </c>
      <c r="BX82" s="47">
        <v>6</v>
      </c>
      <c r="BY82" s="47">
        <v>6</v>
      </c>
      <c r="BZ82" s="47">
        <v>7</v>
      </c>
      <c r="CA82" s="47" t="s">
        <v>78</v>
      </c>
      <c r="CB82" s="46" t="s">
        <v>78</v>
      </c>
      <c r="CC82" s="52">
        <v>5.35</v>
      </c>
      <c r="CD82" s="52">
        <f t="shared" si="117"/>
        <v>5</v>
      </c>
      <c r="CE82" s="44">
        <f t="shared" si="118"/>
        <v>-0.34999999999999964</v>
      </c>
      <c r="CF82" s="53" t="str">
        <f t="shared" si="119"/>
        <v>â</v>
      </c>
      <c r="CG82" s="52">
        <v>3.8571428571428572</v>
      </c>
      <c r="CH82" s="52">
        <f t="shared" si="120"/>
        <v>3.8928571428571428</v>
      </c>
      <c r="CI82" s="43">
        <f t="shared" si="121"/>
        <v>3.5714285714285587E-2</v>
      </c>
      <c r="CJ82" s="51" t="str">
        <f t="shared" si="122"/>
        <v>â</v>
      </c>
      <c r="CK82" s="47" t="s">
        <v>78</v>
      </c>
      <c r="CL82" s="46" t="s">
        <v>78</v>
      </c>
      <c r="CM82" s="47">
        <v>7</v>
      </c>
      <c r="CN82" s="47">
        <v>5</v>
      </c>
      <c r="CO82" s="47">
        <v>7</v>
      </c>
      <c r="CP82" s="47">
        <v>6</v>
      </c>
      <c r="CQ82" s="47">
        <v>5</v>
      </c>
      <c r="CR82" s="47">
        <v>4</v>
      </c>
      <c r="CS82" s="49">
        <f t="shared" si="123"/>
        <v>5</v>
      </c>
      <c r="CT82" s="48">
        <f t="shared" si="124"/>
        <v>0</v>
      </c>
      <c r="CU82" s="44" t="str">
        <f t="shared" si="125"/>
        <v>Dem.</v>
      </c>
      <c r="CV82" s="47" t="s">
        <v>78</v>
      </c>
      <c r="CW82" s="46" t="s">
        <v>78</v>
      </c>
      <c r="CX82" s="45">
        <f t="shared" si="126"/>
        <v>4.45</v>
      </c>
      <c r="CY82" s="40">
        <f t="shared" si="127"/>
        <v>4</v>
      </c>
      <c r="CZ82" s="39" t="str">
        <f t="shared" si="128"/>
        <v>Very limited</v>
      </c>
      <c r="DA82" s="44">
        <f t="shared" si="129"/>
        <v>5</v>
      </c>
      <c r="DB82" s="40">
        <f t="shared" si="130"/>
        <v>3</v>
      </c>
      <c r="DC82" s="39" t="str">
        <f t="shared" si="131"/>
        <v>Highly defective democracies</v>
      </c>
      <c r="DD82" s="43">
        <f t="shared" si="132"/>
        <v>3.89</v>
      </c>
      <c r="DE82" s="40">
        <f t="shared" si="133"/>
        <v>4</v>
      </c>
      <c r="DF82" s="39" t="str">
        <f t="shared" si="134"/>
        <v>Poorly functioning</v>
      </c>
      <c r="DG82" s="42">
        <f t="shared" si="135"/>
        <v>3.74</v>
      </c>
      <c r="DH82" s="40">
        <f t="shared" si="136"/>
        <v>4</v>
      </c>
      <c r="DI82" s="39" t="str">
        <f t="shared" si="137"/>
        <v>Weak</v>
      </c>
      <c r="DJ82" s="41">
        <f t="shared" si="138"/>
        <v>8.1</v>
      </c>
      <c r="DK82" s="40">
        <f t="shared" si="139"/>
        <v>2</v>
      </c>
      <c r="DL82" s="39" t="str">
        <f t="shared" si="140"/>
        <v>Substantial</v>
      </c>
    </row>
    <row r="83" spans="1:116">
      <c r="A83" s="61" t="s">
        <v>181</v>
      </c>
      <c r="B83" s="60">
        <v>2</v>
      </c>
      <c r="C83" s="59">
        <f>IF(D83="-","?",RANK(D83,D2:D130,0))</f>
        <v>66</v>
      </c>
      <c r="D83" s="45">
        <f t="shared" si="94"/>
        <v>5.59</v>
      </c>
      <c r="E83" s="44">
        <f t="shared" si="95"/>
        <v>5.75</v>
      </c>
      <c r="F83" s="58">
        <f t="shared" si="96"/>
        <v>7.75</v>
      </c>
      <c r="G83" s="47">
        <v>8</v>
      </c>
      <c r="H83" s="47">
        <v>8</v>
      </c>
      <c r="I83" s="47">
        <v>9</v>
      </c>
      <c r="J83" s="47">
        <v>6</v>
      </c>
      <c r="K83" s="58">
        <f t="shared" si="97"/>
        <v>7</v>
      </c>
      <c r="L83" s="47">
        <v>6</v>
      </c>
      <c r="M83" s="47">
        <v>8</v>
      </c>
      <c r="N83" s="47">
        <v>7</v>
      </c>
      <c r="O83" s="47">
        <v>7</v>
      </c>
      <c r="P83" s="58">
        <f t="shared" si="98"/>
        <v>4</v>
      </c>
      <c r="Q83" s="47">
        <v>4</v>
      </c>
      <c r="R83" s="47">
        <v>3</v>
      </c>
      <c r="S83" s="47">
        <v>3</v>
      </c>
      <c r="T83" s="47">
        <v>6</v>
      </c>
      <c r="U83" s="58">
        <f t="shared" si="99"/>
        <v>4</v>
      </c>
      <c r="V83" s="47">
        <v>4</v>
      </c>
      <c r="W83" s="47">
        <v>4</v>
      </c>
      <c r="X83" s="58">
        <f t="shared" si="100"/>
        <v>6</v>
      </c>
      <c r="Y83" s="47">
        <v>6</v>
      </c>
      <c r="Z83" s="47">
        <v>6</v>
      </c>
      <c r="AA83" s="47">
        <v>6</v>
      </c>
      <c r="AB83" s="47">
        <v>6</v>
      </c>
      <c r="AC83" s="43">
        <f t="shared" si="101"/>
        <v>5.4285714285714288</v>
      </c>
      <c r="AD83" s="57">
        <f t="shared" si="102"/>
        <v>3</v>
      </c>
      <c r="AE83" s="47">
        <v>3</v>
      </c>
      <c r="AF83" s="57">
        <f t="shared" si="103"/>
        <v>6</v>
      </c>
      <c r="AG83" s="47">
        <v>5</v>
      </c>
      <c r="AH83" s="47">
        <v>5</v>
      </c>
      <c r="AI83" s="47">
        <v>9</v>
      </c>
      <c r="AJ83" s="47">
        <v>5</v>
      </c>
      <c r="AK83" s="57">
        <f t="shared" si="104"/>
        <v>8</v>
      </c>
      <c r="AL83" s="47">
        <v>8</v>
      </c>
      <c r="AM83" s="47">
        <v>8</v>
      </c>
      <c r="AN83" s="57">
        <f t="shared" si="105"/>
        <v>6.5</v>
      </c>
      <c r="AO83" s="47">
        <v>6</v>
      </c>
      <c r="AP83" s="47">
        <v>7</v>
      </c>
      <c r="AQ83" s="57">
        <f t="shared" si="106"/>
        <v>4</v>
      </c>
      <c r="AR83" s="47">
        <v>4</v>
      </c>
      <c r="AS83" s="47">
        <v>4</v>
      </c>
      <c r="AT83" s="57">
        <f t="shared" si="107"/>
        <v>6</v>
      </c>
      <c r="AU83" s="47">
        <v>6</v>
      </c>
      <c r="AV83" s="57">
        <f t="shared" si="108"/>
        <v>4.5</v>
      </c>
      <c r="AW83" s="47">
        <v>5</v>
      </c>
      <c r="AX83" s="47">
        <v>4</v>
      </c>
      <c r="AY83" s="56">
        <f>IF(AZ83="-","?",RANK(AZ83,AZ2:AZ130,0))</f>
        <v>72</v>
      </c>
      <c r="AZ83" s="42">
        <f t="shared" si="109"/>
        <v>4.74</v>
      </c>
      <c r="BA83" s="41">
        <f t="shared" si="110"/>
        <v>5.854166666666667</v>
      </c>
      <c r="BB83" s="47">
        <v>6</v>
      </c>
      <c r="BC83" s="47">
        <v>5</v>
      </c>
      <c r="BD83" s="47">
        <v>4</v>
      </c>
      <c r="BE83" s="47">
        <v>8</v>
      </c>
      <c r="BF83" s="47">
        <v>7</v>
      </c>
      <c r="BG83" s="55">
        <f t="shared" si="111"/>
        <v>5.125</v>
      </c>
      <c r="BH83" s="54">
        <f t="shared" si="112"/>
        <v>5.2166666666666668</v>
      </c>
      <c r="BI83" s="41">
        <f t="shared" si="113"/>
        <v>4.666666666666667</v>
      </c>
      <c r="BJ83" s="47">
        <v>5</v>
      </c>
      <c r="BK83" s="47">
        <v>5</v>
      </c>
      <c r="BL83" s="47">
        <v>4</v>
      </c>
      <c r="BM83" s="41">
        <f t="shared" si="114"/>
        <v>5</v>
      </c>
      <c r="BN83" s="47">
        <v>4</v>
      </c>
      <c r="BO83" s="47">
        <v>7</v>
      </c>
      <c r="BP83" s="47">
        <v>4</v>
      </c>
      <c r="BQ83" s="41">
        <f t="shared" si="115"/>
        <v>5.2</v>
      </c>
      <c r="BR83" s="47">
        <v>6</v>
      </c>
      <c r="BS83" s="47">
        <v>5</v>
      </c>
      <c r="BT83" s="47">
        <v>5</v>
      </c>
      <c r="BU83" s="47">
        <v>4</v>
      </c>
      <c r="BV83" s="47">
        <v>6</v>
      </c>
      <c r="BW83" s="41">
        <f t="shared" si="116"/>
        <v>6</v>
      </c>
      <c r="BX83" s="47">
        <v>5</v>
      </c>
      <c r="BY83" s="47">
        <v>6</v>
      </c>
      <c r="BZ83" s="47">
        <v>7</v>
      </c>
      <c r="CA83" s="47" t="s">
        <v>78</v>
      </c>
      <c r="CB83" s="46" t="s">
        <v>78</v>
      </c>
      <c r="CC83" s="52">
        <v>5.9</v>
      </c>
      <c r="CD83" s="52">
        <f t="shared" si="117"/>
        <v>5.75</v>
      </c>
      <c r="CE83" s="44">
        <f t="shared" si="118"/>
        <v>-0.15000000000000036</v>
      </c>
      <c r="CF83" s="53" t="str">
        <f t="shared" si="119"/>
        <v>â</v>
      </c>
      <c r="CG83" s="52">
        <v>5.3571428571428568</v>
      </c>
      <c r="CH83" s="52">
        <f t="shared" si="120"/>
        <v>5.4285714285714288</v>
      </c>
      <c r="CI83" s="43">
        <f t="shared" si="121"/>
        <v>7.1428571428572063E-2</v>
      </c>
      <c r="CJ83" s="51" t="str">
        <f t="shared" si="122"/>
        <v>â</v>
      </c>
      <c r="CK83" s="47" t="s">
        <v>78</v>
      </c>
      <c r="CL83" s="46" t="s">
        <v>78</v>
      </c>
      <c r="CM83" s="47">
        <v>6</v>
      </c>
      <c r="CN83" s="47">
        <v>8</v>
      </c>
      <c r="CO83" s="47">
        <v>7</v>
      </c>
      <c r="CP83" s="47">
        <v>7</v>
      </c>
      <c r="CQ83" s="47">
        <v>4</v>
      </c>
      <c r="CR83" s="47">
        <v>6</v>
      </c>
      <c r="CS83" s="49">
        <f t="shared" si="123"/>
        <v>7</v>
      </c>
      <c r="CT83" s="48">
        <f t="shared" si="124"/>
        <v>0</v>
      </c>
      <c r="CU83" s="44" t="str">
        <f t="shared" si="125"/>
        <v>Dem.</v>
      </c>
      <c r="CV83" s="47" t="s">
        <v>78</v>
      </c>
      <c r="CW83" s="46" t="s">
        <v>78</v>
      </c>
      <c r="CX83" s="45">
        <f t="shared" si="126"/>
        <v>5.59</v>
      </c>
      <c r="CY83" s="40">
        <f t="shared" si="127"/>
        <v>3</v>
      </c>
      <c r="CZ83" s="39" t="str">
        <f t="shared" si="128"/>
        <v>Limited</v>
      </c>
      <c r="DA83" s="44">
        <f t="shared" si="129"/>
        <v>5.75</v>
      </c>
      <c r="DB83" s="40">
        <f t="shared" si="130"/>
        <v>3</v>
      </c>
      <c r="DC83" s="39" t="str">
        <f t="shared" si="131"/>
        <v>Highly defective democracies</v>
      </c>
      <c r="DD83" s="43">
        <f t="shared" si="132"/>
        <v>5.43</v>
      </c>
      <c r="DE83" s="40">
        <f t="shared" si="133"/>
        <v>3</v>
      </c>
      <c r="DF83" s="39" t="str">
        <f t="shared" si="134"/>
        <v>Functional flaws</v>
      </c>
      <c r="DG83" s="42">
        <f t="shared" si="135"/>
        <v>4.74</v>
      </c>
      <c r="DH83" s="40">
        <f t="shared" si="136"/>
        <v>3</v>
      </c>
      <c r="DI83" s="39" t="str">
        <f t="shared" si="137"/>
        <v>Moderate</v>
      </c>
      <c r="DJ83" s="41">
        <f t="shared" si="138"/>
        <v>5.9</v>
      </c>
      <c r="DK83" s="40">
        <f t="shared" si="139"/>
        <v>3</v>
      </c>
      <c r="DL83" s="39" t="str">
        <f t="shared" si="140"/>
        <v>Moderate</v>
      </c>
    </row>
    <row r="84" spans="1:116">
      <c r="A84" s="61" t="s">
        <v>182</v>
      </c>
      <c r="B84" s="60">
        <v>3</v>
      </c>
      <c r="C84" s="59">
        <f>IF(D84="-","?",RANK(D84,D2:D130,0))</f>
        <v>70</v>
      </c>
      <c r="D84" s="45">
        <f t="shared" si="94"/>
        <v>5.45</v>
      </c>
      <c r="E84" s="44">
        <f t="shared" si="95"/>
        <v>6.65</v>
      </c>
      <c r="F84" s="58">
        <f t="shared" si="96"/>
        <v>5.75</v>
      </c>
      <c r="G84" s="47">
        <v>6</v>
      </c>
      <c r="H84" s="47">
        <v>9</v>
      </c>
      <c r="I84" s="47">
        <v>5</v>
      </c>
      <c r="J84" s="47">
        <v>3</v>
      </c>
      <c r="K84" s="58">
        <f t="shared" si="97"/>
        <v>8.75</v>
      </c>
      <c r="L84" s="47">
        <v>9</v>
      </c>
      <c r="M84" s="47">
        <v>8</v>
      </c>
      <c r="N84" s="47">
        <v>9</v>
      </c>
      <c r="O84" s="47">
        <v>9</v>
      </c>
      <c r="P84" s="58">
        <f t="shared" si="98"/>
        <v>5.75</v>
      </c>
      <c r="Q84" s="47">
        <v>7</v>
      </c>
      <c r="R84" s="47">
        <v>5</v>
      </c>
      <c r="S84" s="47">
        <v>5</v>
      </c>
      <c r="T84" s="47">
        <v>6</v>
      </c>
      <c r="U84" s="58">
        <f t="shared" si="99"/>
        <v>7</v>
      </c>
      <c r="V84" s="47">
        <v>7</v>
      </c>
      <c r="W84" s="47">
        <v>7</v>
      </c>
      <c r="X84" s="58">
        <f t="shared" si="100"/>
        <v>6</v>
      </c>
      <c r="Y84" s="47">
        <v>7</v>
      </c>
      <c r="Z84" s="47">
        <v>5</v>
      </c>
      <c r="AA84" s="47" t="s">
        <v>100</v>
      </c>
      <c r="AB84" s="47">
        <v>6</v>
      </c>
      <c r="AC84" s="43">
        <f t="shared" si="101"/>
        <v>4.25</v>
      </c>
      <c r="AD84" s="57">
        <f t="shared" si="102"/>
        <v>1</v>
      </c>
      <c r="AE84" s="47">
        <v>1</v>
      </c>
      <c r="AF84" s="57">
        <f t="shared" si="103"/>
        <v>5.25</v>
      </c>
      <c r="AG84" s="47">
        <v>4</v>
      </c>
      <c r="AH84" s="47">
        <v>6</v>
      </c>
      <c r="AI84" s="47">
        <v>6</v>
      </c>
      <c r="AJ84" s="47">
        <v>5</v>
      </c>
      <c r="AK84" s="57">
        <f t="shared" si="104"/>
        <v>7</v>
      </c>
      <c r="AL84" s="47">
        <v>8</v>
      </c>
      <c r="AM84" s="47">
        <v>6</v>
      </c>
      <c r="AN84" s="57">
        <f t="shared" si="105"/>
        <v>4.5</v>
      </c>
      <c r="AO84" s="47">
        <v>4</v>
      </c>
      <c r="AP84" s="47">
        <v>5</v>
      </c>
      <c r="AQ84" s="57">
        <f t="shared" si="106"/>
        <v>3</v>
      </c>
      <c r="AR84" s="47">
        <v>3</v>
      </c>
      <c r="AS84" s="47">
        <v>3</v>
      </c>
      <c r="AT84" s="57">
        <f t="shared" si="107"/>
        <v>6</v>
      </c>
      <c r="AU84" s="47">
        <v>6</v>
      </c>
      <c r="AV84" s="57">
        <f t="shared" si="108"/>
        <v>3</v>
      </c>
      <c r="AW84" s="47">
        <v>3</v>
      </c>
      <c r="AX84" s="47">
        <v>3</v>
      </c>
      <c r="AY84" s="56">
        <f>IF(AZ84="-","?",RANK(AZ84,AZ2:AZ130,0))</f>
        <v>42</v>
      </c>
      <c r="AZ84" s="42">
        <f t="shared" si="109"/>
        <v>5.63</v>
      </c>
      <c r="BA84" s="41">
        <f t="shared" si="110"/>
        <v>7.708333333333333</v>
      </c>
      <c r="BB84" s="47">
        <v>9</v>
      </c>
      <c r="BC84" s="47">
        <v>7</v>
      </c>
      <c r="BD84" s="47">
        <v>5</v>
      </c>
      <c r="BE84" s="47">
        <v>10</v>
      </c>
      <c r="BF84" s="47">
        <v>10</v>
      </c>
      <c r="BG84" s="55">
        <f t="shared" si="111"/>
        <v>5.25</v>
      </c>
      <c r="BH84" s="54">
        <f t="shared" si="112"/>
        <v>5.9333333333333336</v>
      </c>
      <c r="BI84" s="41">
        <f t="shared" si="113"/>
        <v>5.333333333333333</v>
      </c>
      <c r="BJ84" s="47">
        <v>5</v>
      </c>
      <c r="BK84" s="47">
        <v>6</v>
      </c>
      <c r="BL84" s="47">
        <v>5</v>
      </c>
      <c r="BM84" s="41">
        <f t="shared" si="114"/>
        <v>4.666666666666667</v>
      </c>
      <c r="BN84" s="47">
        <v>4</v>
      </c>
      <c r="BO84" s="47">
        <v>6</v>
      </c>
      <c r="BP84" s="47">
        <v>4</v>
      </c>
      <c r="BQ84" s="41">
        <f t="shared" si="115"/>
        <v>5.4</v>
      </c>
      <c r="BR84" s="47">
        <v>6</v>
      </c>
      <c r="BS84" s="47">
        <v>6</v>
      </c>
      <c r="BT84" s="47">
        <v>5</v>
      </c>
      <c r="BU84" s="47">
        <v>6</v>
      </c>
      <c r="BV84" s="47">
        <v>4</v>
      </c>
      <c r="BW84" s="41">
        <f t="shared" si="116"/>
        <v>8.3333333333333339</v>
      </c>
      <c r="BX84" s="47">
        <v>8</v>
      </c>
      <c r="BY84" s="47">
        <v>9</v>
      </c>
      <c r="BZ84" s="47">
        <v>8</v>
      </c>
      <c r="CA84" s="47" t="s">
        <v>78</v>
      </c>
      <c r="CB84" s="46" t="s">
        <v>78</v>
      </c>
      <c r="CC84" s="52">
        <v>6.25</v>
      </c>
      <c r="CD84" s="52">
        <f t="shared" si="117"/>
        <v>6.65</v>
      </c>
      <c r="CE84" s="44">
        <f t="shared" si="118"/>
        <v>0.40000000000000036</v>
      </c>
      <c r="CF84" s="53" t="str">
        <f t="shared" si="119"/>
        <v>â</v>
      </c>
      <c r="CG84" s="52">
        <v>3.964285714285714</v>
      </c>
      <c r="CH84" s="52">
        <f t="shared" si="120"/>
        <v>4.25</v>
      </c>
      <c r="CI84" s="43">
        <f t="shared" si="121"/>
        <v>0.28571428571428603</v>
      </c>
      <c r="CJ84" s="51" t="str">
        <f t="shared" si="122"/>
        <v>â</v>
      </c>
      <c r="CK84" s="47" t="s">
        <v>78</v>
      </c>
      <c r="CL84" s="46" t="s">
        <v>78</v>
      </c>
      <c r="CM84" s="47">
        <v>9</v>
      </c>
      <c r="CN84" s="47">
        <v>8</v>
      </c>
      <c r="CO84" s="47">
        <v>9</v>
      </c>
      <c r="CP84" s="47">
        <v>9</v>
      </c>
      <c r="CQ84" s="47">
        <v>7</v>
      </c>
      <c r="CR84" s="47">
        <v>6</v>
      </c>
      <c r="CS84" s="49">
        <f t="shared" si="123"/>
        <v>4.5</v>
      </c>
      <c r="CT84" s="48">
        <f t="shared" si="124"/>
        <v>0</v>
      </c>
      <c r="CU84" s="44" t="str">
        <f t="shared" si="125"/>
        <v>Dem.</v>
      </c>
      <c r="CV84" s="47" t="s">
        <v>78</v>
      </c>
      <c r="CW84" s="46" t="s">
        <v>78</v>
      </c>
      <c r="CX84" s="45">
        <f t="shared" si="126"/>
        <v>5.45</v>
      </c>
      <c r="CY84" s="40">
        <f t="shared" si="127"/>
        <v>4</v>
      </c>
      <c r="CZ84" s="39" t="str">
        <f t="shared" si="128"/>
        <v>Very limited</v>
      </c>
      <c r="DA84" s="44">
        <f t="shared" si="129"/>
        <v>6.65</v>
      </c>
      <c r="DB84" s="40">
        <f t="shared" si="130"/>
        <v>2</v>
      </c>
      <c r="DC84" s="39" t="str">
        <f t="shared" si="131"/>
        <v>Defective democracies</v>
      </c>
      <c r="DD84" s="43">
        <f t="shared" si="132"/>
        <v>4.25</v>
      </c>
      <c r="DE84" s="40">
        <f t="shared" si="133"/>
        <v>4</v>
      </c>
      <c r="DF84" s="39" t="str">
        <f t="shared" si="134"/>
        <v>Poorly functioning</v>
      </c>
      <c r="DG84" s="42">
        <f t="shared" si="135"/>
        <v>5.63</v>
      </c>
      <c r="DH84" s="40">
        <f t="shared" si="136"/>
        <v>2</v>
      </c>
      <c r="DI84" s="39" t="str">
        <f t="shared" si="137"/>
        <v>Good</v>
      </c>
      <c r="DJ84" s="41">
        <f t="shared" si="138"/>
        <v>7.7</v>
      </c>
      <c r="DK84" s="40">
        <f t="shared" si="139"/>
        <v>2</v>
      </c>
      <c r="DL84" s="39" t="str">
        <f t="shared" si="140"/>
        <v>Substantial</v>
      </c>
    </row>
    <row r="85" spans="1:116">
      <c r="A85" s="61" t="s">
        <v>183</v>
      </c>
      <c r="B85" s="60">
        <v>3</v>
      </c>
      <c r="C85" s="59">
        <f>IF(D85="-","?",RANK(D85,D2:D130,0))</f>
        <v>89</v>
      </c>
      <c r="D85" s="45">
        <f t="shared" si="94"/>
        <v>4.63</v>
      </c>
      <c r="E85" s="44">
        <f t="shared" si="95"/>
        <v>4.8</v>
      </c>
      <c r="F85" s="58">
        <f t="shared" si="96"/>
        <v>5.75</v>
      </c>
      <c r="G85" s="47">
        <v>5</v>
      </c>
      <c r="H85" s="47">
        <v>8</v>
      </c>
      <c r="I85" s="47">
        <v>5</v>
      </c>
      <c r="J85" s="47">
        <v>5</v>
      </c>
      <c r="K85" s="58">
        <f t="shared" si="97"/>
        <v>5.5</v>
      </c>
      <c r="L85" s="47">
        <v>5</v>
      </c>
      <c r="M85" s="47">
        <v>2</v>
      </c>
      <c r="N85" s="47">
        <v>8</v>
      </c>
      <c r="O85" s="47">
        <v>7</v>
      </c>
      <c r="P85" s="58">
        <f t="shared" si="98"/>
        <v>5.75</v>
      </c>
      <c r="Q85" s="47">
        <v>7</v>
      </c>
      <c r="R85" s="47">
        <v>7</v>
      </c>
      <c r="S85" s="47">
        <v>5</v>
      </c>
      <c r="T85" s="47">
        <v>4</v>
      </c>
      <c r="U85" s="58">
        <f t="shared" si="99"/>
        <v>3</v>
      </c>
      <c r="V85" s="47">
        <v>3</v>
      </c>
      <c r="W85" s="47">
        <v>3</v>
      </c>
      <c r="X85" s="58">
        <f t="shared" si="100"/>
        <v>4</v>
      </c>
      <c r="Y85" s="47">
        <v>4</v>
      </c>
      <c r="Z85" s="47">
        <v>4</v>
      </c>
      <c r="AA85" s="47" t="s">
        <v>100</v>
      </c>
      <c r="AB85" s="47">
        <v>4</v>
      </c>
      <c r="AC85" s="43">
        <f t="shared" si="101"/>
        <v>4.4642857142857144</v>
      </c>
      <c r="AD85" s="57">
        <f t="shared" si="102"/>
        <v>2</v>
      </c>
      <c r="AE85" s="47">
        <v>2</v>
      </c>
      <c r="AF85" s="57">
        <f t="shared" si="103"/>
        <v>5.25</v>
      </c>
      <c r="AG85" s="47">
        <v>5</v>
      </c>
      <c r="AH85" s="47">
        <v>3</v>
      </c>
      <c r="AI85" s="47">
        <v>6</v>
      </c>
      <c r="AJ85" s="47">
        <v>7</v>
      </c>
      <c r="AK85" s="57">
        <f t="shared" si="104"/>
        <v>6</v>
      </c>
      <c r="AL85" s="47">
        <v>6</v>
      </c>
      <c r="AM85" s="47">
        <v>6</v>
      </c>
      <c r="AN85" s="57">
        <f t="shared" si="105"/>
        <v>5</v>
      </c>
      <c r="AO85" s="47">
        <v>5</v>
      </c>
      <c r="AP85" s="47">
        <v>5</v>
      </c>
      <c r="AQ85" s="57">
        <f t="shared" si="106"/>
        <v>4</v>
      </c>
      <c r="AR85" s="47">
        <v>4</v>
      </c>
      <c r="AS85" s="47">
        <v>4</v>
      </c>
      <c r="AT85" s="57">
        <f t="shared" si="107"/>
        <v>6</v>
      </c>
      <c r="AU85" s="47">
        <v>6</v>
      </c>
      <c r="AV85" s="57">
        <f t="shared" si="108"/>
        <v>3</v>
      </c>
      <c r="AW85" s="47">
        <v>3</v>
      </c>
      <c r="AX85" s="47">
        <v>3</v>
      </c>
      <c r="AY85" s="56">
        <f>IF(AZ85="-","?",RANK(AZ85,AZ2:AZ130,0))</f>
        <v>65</v>
      </c>
      <c r="AZ85" s="42">
        <f t="shared" si="109"/>
        <v>5.0199999999999996</v>
      </c>
      <c r="BA85" s="41">
        <f t="shared" si="110"/>
        <v>7.208333333333333</v>
      </c>
      <c r="BB85" s="47">
        <v>8</v>
      </c>
      <c r="BC85" s="47">
        <v>5</v>
      </c>
      <c r="BD85" s="47">
        <v>8</v>
      </c>
      <c r="BE85" s="47">
        <v>9</v>
      </c>
      <c r="BF85" s="47">
        <v>8</v>
      </c>
      <c r="BG85" s="55">
        <f t="shared" si="111"/>
        <v>5.25</v>
      </c>
      <c r="BH85" s="54">
        <f t="shared" si="112"/>
        <v>5.35</v>
      </c>
      <c r="BI85" s="41">
        <f t="shared" si="113"/>
        <v>4.333333333333333</v>
      </c>
      <c r="BJ85" s="47">
        <v>4</v>
      </c>
      <c r="BK85" s="47">
        <v>4</v>
      </c>
      <c r="BL85" s="47">
        <v>5</v>
      </c>
      <c r="BM85" s="41">
        <f t="shared" si="114"/>
        <v>4.333333333333333</v>
      </c>
      <c r="BN85" s="47">
        <v>4</v>
      </c>
      <c r="BO85" s="47">
        <v>5</v>
      </c>
      <c r="BP85" s="47">
        <v>4</v>
      </c>
      <c r="BQ85" s="41">
        <f t="shared" si="115"/>
        <v>5.4</v>
      </c>
      <c r="BR85" s="47">
        <v>6</v>
      </c>
      <c r="BS85" s="47">
        <v>6</v>
      </c>
      <c r="BT85" s="47">
        <v>4</v>
      </c>
      <c r="BU85" s="47">
        <v>5</v>
      </c>
      <c r="BV85" s="47">
        <v>6</v>
      </c>
      <c r="BW85" s="41">
        <f t="shared" si="116"/>
        <v>7.333333333333333</v>
      </c>
      <c r="BX85" s="47">
        <v>7</v>
      </c>
      <c r="BY85" s="47">
        <v>7</v>
      </c>
      <c r="BZ85" s="47">
        <v>8</v>
      </c>
      <c r="CA85" s="47" t="s">
        <v>78</v>
      </c>
      <c r="CB85" s="46" t="s">
        <v>78</v>
      </c>
      <c r="CC85" s="52">
        <v>4.8</v>
      </c>
      <c r="CD85" s="52">
        <f t="shared" si="117"/>
        <v>4.8</v>
      </c>
      <c r="CE85" s="44">
        <f t="shared" si="118"/>
        <v>0</v>
      </c>
      <c r="CF85" s="53" t="str">
        <f t="shared" si="119"/>
        <v>â</v>
      </c>
      <c r="CG85" s="52">
        <v>5.0357142857142856</v>
      </c>
      <c r="CH85" s="52">
        <f t="shared" si="120"/>
        <v>4.4642857142857144</v>
      </c>
      <c r="CI85" s="43">
        <f t="shared" si="121"/>
        <v>-0.57142857142857117</v>
      </c>
      <c r="CJ85" s="51" t="str">
        <f t="shared" si="122"/>
        <v>è</v>
      </c>
      <c r="CK85" s="47" t="s">
        <v>78</v>
      </c>
      <c r="CL85" s="46" t="s">
        <v>78</v>
      </c>
      <c r="CM85" s="50">
        <v>5</v>
      </c>
      <c r="CN85" s="50">
        <v>2</v>
      </c>
      <c r="CO85" s="47">
        <v>8</v>
      </c>
      <c r="CP85" s="47">
        <v>7</v>
      </c>
      <c r="CQ85" s="47">
        <v>7</v>
      </c>
      <c r="CR85" s="47">
        <v>4</v>
      </c>
      <c r="CS85" s="49">
        <f t="shared" si="123"/>
        <v>5</v>
      </c>
      <c r="CT85" s="48">
        <f t="shared" si="124"/>
        <v>2</v>
      </c>
      <c r="CU85" s="44" t="str">
        <f t="shared" si="125"/>
        <v>Aut.</v>
      </c>
      <c r="CV85" s="47" t="s">
        <v>78</v>
      </c>
      <c r="CW85" s="46" t="s">
        <v>78</v>
      </c>
      <c r="CX85" s="45">
        <f t="shared" si="126"/>
        <v>4.63</v>
      </c>
      <c r="CY85" s="40">
        <f t="shared" si="127"/>
        <v>4</v>
      </c>
      <c r="CZ85" s="39" t="str">
        <f t="shared" si="128"/>
        <v>Very limited</v>
      </c>
      <c r="DA85" s="44">
        <f t="shared" si="129"/>
        <v>4.8</v>
      </c>
      <c r="DB85" s="40">
        <f t="shared" si="130"/>
        <v>4</v>
      </c>
      <c r="DC85" s="39" t="str">
        <f t="shared" si="131"/>
        <v>Moderate autocracies</v>
      </c>
      <c r="DD85" s="43">
        <f t="shared" si="132"/>
        <v>4.46</v>
      </c>
      <c r="DE85" s="40">
        <f t="shared" si="133"/>
        <v>4</v>
      </c>
      <c r="DF85" s="39" t="str">
        <f t="shared" si="134"/>
        <v>Poorly functioning</v>
      </c>
      <c r="DG85" s="42">
        <f t="shared" si="135"/>
        <v>5.0199999999999996</v>
      </c>
      <c r="DH85" s="40">
        <f t="shared" si="136"/>
        <v>3</v>
      </c>
      <c r="DI85" s="39" t="str">
        <f t="shared" si="137"/>
        <v>Moderate</v>
      </c>
      <c r="DJ85" s="41">
        <f t="shared" si="138"/>
        <v>7.2</v>
      </c>
      <c r="DK85" s="40">
        <f t="shared" si="139"/>
        <v>2</v>
      </c>
      <c r="DL85" s="39" t="str">
        <f t="shared" si="140"/>
        <v>Substantial</v>
      </c>
    </row>
    <row r="86" spans="1:116">
      <c r="A86" s="61" t="s">
        <v>184</v>
      </c>
      <c r="B86" s="60">
        <v>7</v>
      </c>
      <c r="C86" s="59">
        <f>IF(D86="-","?",RANK(D86,D2:D130,0))</f>
        <v>125</v>
      </c>
      <c r="D86" s="45">
        <f t="shared" si="94"/>
        <v>2</v>
      </c>
      <c r="E86" s="44">
        <f t="shared" si="95"/>
        <v>2.6</v>
      </c>
      <c r="F86" s="58">
        <f t="shared" si="96"/>
        <v>9</v>
      </c>
      <c r="G86" s="47">
        <v>10</v>
      </c>
      <c r="H86" s="47">
        <v>10</v>
      </c>
      <c r="I86" s="47">
        <v>10</v>
      </c>
      <c r="J86" s="47">
        <v>6</v>
      </c>
      <c r="K86" s="58">
        <f t="shared" si="97"/>
        <v>1</v>
      </c>
      <c r="L86" s="47">
        <v>1</v>
      </c>
      <c r="M86" s="47">
        <v>1</v>
      </c>
      <c r="N86" s="47">
        <v>1</v>
      </c>
      <c r="O86" s="47">
        <v>1</v>
      </c>
      <c r="P86" s="58">
        <f t="shared" si="98"/>
        <v>1</v>
      </c>
      <c r="Q86" s="47">
        <v>1</v>
      </c>
      <c r="R86" s="47">
        <v>1</v>
      </c>
      <c r="S86" s="47">
        <v>1</v>
      </c>
      <c r="T86" s="47">
        <v>1</v>
      </c>
      <c r="U86" s="58">
        <f t="shared" si="99"/>
        <v>1</v>
      </c>
      <c r="V86" s="47">
        <v>1</v>
      </c>
      <c r="W86" s="47">
        <v>1</v>
      </c>
      <c r="X86" s="58">
        <f t="shared" si="100"/>
        <v>1</v>
      </c>
      <c r="Y86" s="47">
        <v>1</v>
      </c>
      <c r="Z86" s="47">
        <v>1</v>
      </c>
      <c r="AA86" s="47" t="s">
        <v>100</v>
      </c>
      <c r="AB86" s="47">
        <v>1</v>
      </c>
      <c r="AC86" s="43">
        <f t="shared" si="101"/>
        <v>1.3928571428571428</v>
      </c>
      <c r="AD86" s="57">
        <f t="shared" si="102"/>
        <v>2</v>
      </c>
      <c r="AE86" s="47">
        <v>2</v>
      </c>
      <c r="AF86" s="57">
        <f t="shared" si="103"/>
        <v>1.25</v>
      </c>
      <c r="AG86" s="47">
        <v>2</v>
      </c>
      <c r="AH86" s="47">
        <v>1</v>
      </c>
      <c r="AI86" s="47">
        <v>1</v>
      </c>
      <c r="AJ86" s="47">
        <v>1</v>
      </c>
      <c r="AK86" s="57">
        <f t="shared" si="104"/>
        <v>1</v>
      </c>
      <c r="AL86" s="47">
        <v>1</v>
      </c>
      <c r="AM86" s="47">
        <v>1</v>
      </c>
      <c r="AN86" s="57">
        <f t="shared" si="105"/>
        <v>1</v>
      </c>
      <c r="AO86" s="47">
        <v>1</v>
      </c>
      <c r="AP86" s="47">
        <v>1</v>
      </c>
      <c r="AQ86" s="57">
        <f t="shared" si="106"/>
        <v>1.5</v>
      </c>
      <c r="AR86" s="47">
        <v>1</v>
      </c>
      <c r="AS86" s="47">
        <v>2</v>
      </c>
      <c r="AT86" s="57">
        <f t="shared" si="107"/>
        <v>1</v>
      </c>
      <c r="AU86" s="47">
        <v>1</v>
      </c>
      <c r="AV86" s="57">
        <f t="shared" si="108"/>
        <v>2</v>
      </c>
      <c r="AW86" s="47">
        <v>1</v>
      </c>
      <c r="AX86" s="47">
        <v>3</v>
      </c>
      <c r="AY86" s="56">
        <f>IF(AZ86="-","?",RANK(AZ86,AZ2:AZ130,0))</f>
        <v>128</v>
      </c>
      <c r="AZ86" s="42">
        <f t="shared" si="109"/>
        <v>1.31</v>
      </c>
      <c r="BA86" s="41">
        <f t="shared" si="110"/>
        <v>7.5</v>
      </c>
      <c r="BB86" s="47">
        <v>7</v>
      </c>
      <c r="BC86" s="47">
        <v>10</v>
      </c>
      <c r="BD86" s="47">
        <v>4</v>
      </c>
      <c r="BE86" s="47">
        <v>9</v>
      </c>
      <c r="BF86" s="47">
        <v>9</v>
      </c>
      <c r="BG86" s="55">
        <f t="shared" si="111"/>
        <v>6</v>
      </c>
      <c r="BH86" s="54">
        <f t="shared" si="112"/>
        <v>1.3833333333333333</v>
      </c>
      <c r="BI86" s="41">
        <f t="shared" si="113"/>
        <v>1.3333333333333333</v>
      </c>
      <c r="BJ86" s="47">
        <v>1</v>
      </c>
      <c r="BK86" s="47">
        <v>1</v>
      </c>
      <c r="BL86" s="47">
        <v>2</v>
      </c>
      <c r="BM86" s="41">
        <f t="shared" si="114"/>
        <v>2</v>
      </c>
      <c r="BN86" s="47">
        <v>1</v>
      </c>
      <c r="BO86" s="47">
        <v>3</v>
      </c>
      <c r="BP86" s="47">
        <v>2</v>
      </c>
      <c r="BQ86" s="41">
        <f t="shared" si="115"/>
        <v>1.2</v>
      </c>
      <c r="BR86" s="47">
        <v>1</v>
      </c>
      <c r="BS86" s="47">
        <v>1</v>
      </c>
      <c r="BT86" s="47">
        <v>2</v>
      </c>
      <c r="BU86" s="47">
        <v>1</v>
      </c>
      <c r="BV86" s="47">
        <v>1</v>
      </c>
      <c r="BW86" s="41">
        <f t="shared" si="116"/>
        <v>1</v>
      </c>
      <c r="BX86" s="47">
        <v>1</v>
      </c>
      <c r="BY86" s="47">
        <v>1</v>
      </c>
      <c r="BZ86" s="47">
        <v>1</v>
      </c>
      <c r="CA86" s="47" t="s">
        <v>78</v>
      </c>
      <c r="CB86" s="46" t="s">
        <v>78</v>
      </c>
      <c r="CC86" s="52">
        <v>2.6500000000000008</v>
      </c>
      <c r="CD86" s="52">
        <f t="shared" si="117"/>
        <v>2.6</v>
      </c>
      <c r="CE86" s="44">
        <f t="shared" si="118"/>
        <v>-5.0000000000000711E-2</v>
      </c>
      <c r="CF86" s="53" t="str">
        <f t="shared" si="119"/>
        <v>â</v>
      </c>
      <c r="CG86" s="52">
        <v>1.9285714285714284</v>
      </c>
      <c r="CH86" s="52">
        <f t="shared" si="120"/>
        <v>1.3928571428571428</v>
      </c>
      <c r="CI86" s="43">
        <f t="shared" si="121"/>
        <v>-0.53571428571428559</v>
      </c>
      <c r="CJ86" s="51" t="str">
        <f t="shared" si="122"/>
        <v>è</v>
      </c>
      <c r="CK86" s="47" t="s">
        <v>78</v>
      </c>
      <c r="CL86" s="46" t="s">
        <v>78</v>
      </c>
      <c r="CM86" s="50">
        <v>1</v>
      </c>
      <c r="CN86" s="50">
        <v>1</v>
      </c>
      <c r="CO86" s="50">
        <v>1</v>
      </c>
      <c r="CP86" s="50">
        <v>1</v>
      </c>
      <c r="CQ86" s="50">
        <v>1</v>
      </c>
      <c r="CR86" s="50">
        <v>1</v>
      </c>
      <c r="CS86" s="49">
        <f t="shared" si="123"/>
        <v>8</v>
      </c>
      <c r="CT86" s="48">
        <f t="shared" si="124"/>
        <v>6</v>
      </c>
      <c r="CU86" s="44" t="str">
        <f t="shared" si="125"/>
        <v>Aut.</v>
      </c>
      <c r="CV86" s="47" t="s">
        <v>78</v>
      </c>
      <c r="CW86" s="46" t="s">
        <v>78</v>
      </c>
      <c r="CX86" s="45">
        <f t="shared" si="126"/>
        <v>2</v>
      </c>
      <c r="CY86" s="40">
        <f t="shared" si="127"/>
        <v>5</v>
      </c>
      <c r="CZ86" s="39" t="str">
        <f t="shared" si="128"/>
        <v>Failed</v>
      </c>
      <c r="DA86" s="44">
        <f t="shared" si="129"/>
        <v>2.6</v>
      </c>
      <c r="DB86" s="40">
        <f t="shared" si="130"/>
        <v>5</v>
      </c>
      <c r="DC86" s="39" t="str">
        <f t="shared" si="131"/>
        <v>Hard-line autocracies</v>
      </c>
      <c r="DD86" s="43">
        <f t="shared" si="132"/>
        <v>1.39</v>
      </c>
      <c r="DE86" s="40">
        <f t="shared" si="133"/>
        <v>5</v>
      </c>
      <c r="DF86" s="39" t="str">
        <f t="shared" si="134"/>
        <v>Rudimentary</v>
      </c>
      <c r="DG86" s="42">
        <f t="shared" si="135"/>
        <v>1.31</v>
      </c>
      <c r="DH86" s="40">
        <f t="shared" si="136"/>
        <v>5</v>
      </c>
      <c r="DI86" s="39" t="str">
        <f t="shared" si="137"/>
        <v>Failed</v>
      </c>
      <c r="DJ86" s="41">
        <f t="shared" si="138"/>
        <v>7.5</v>
      </c>
      <c r="DK86" s="40">
        <f t="shared" si="139"/>
        <v>2</v>
      </c>
      <c r="DL86" s="39" t="str">
        <f t="shared" si="140"/>
        <v>Substantial</v>
      </c>
    </row>
    <row r="87" spans="1:116">
      <c r="A87" s="61" t="s">
        <v>185</v>
      </c>
      <c r="B87" s="60">
        <v>4</v>
      </c>
      <c r="C87" s="59">
        <f>IF(D87="-","?",RANK(D87,D2:D130,0))</f>
        <v>71</v>
      </c>
      <c r="D87" s="45">
        <f t="shared" si="94"/>
        <v>5.41</v>
      </c>
      <c r="E87" s="44">
        <f t="shared" si="95"/>
        <v>3.8833333333333337</v>
      </c>
      <c r="F87" s="58">
        <f t="shared" si="96"/>
        <v>8.25</v>
      </c>
      <c r="G87" s="47">
        <v>10</v>
      </c>
      <c r="H87" s="47">
        <v>9</v>
      </c>
      <c r="I87" s="47">
        <v>6</v>
      </c>
      <c r="J87" s="47">
        <v>8</v>
      </c>
      <c r="K87" s="58">
        <f t="shared" si="97"/>
        <v>3</v>
      </c>
      <c r="L87" s="47">
        <v>3</v>
      </c>
      <c r="M87" s="47">
        <v>1</v>
      </c>
      <c r="N87" s="47">
        <v>4</v>
      </c>
      <c r="O87" s="47">
        <v>4</v>
      </c>
      <c r="P87" s="58">
        <f t="shared" si="98"/>
        <v>3.5</v>
      </c>
      <c r="Q87" s="47">
        <v>1</v>
      </c>
      <c r="R87" s="47">
        <v>4</v>
      </c>
      <c r="S87" s="47">
        <v>4</v>
      </c>
      <c r="T87" s="47">
        <v>5</v>
      </c>
      <c r="U87" s="58">
        <f t="shared" si="99"/>
        <v>2</v>
      </c>
      <c r="V87" s="47">
        <v>2</v>
      </c>
      <c r="W87" s="47">
        <v>2</v>
      </c>
      <c r="X87" s="58">
        <f t="shared" si="100"/>
        <v>2.6666666666666665</v>
      </c>
      <c r="Y87" s="47">
        <v>1</v>
      </c>
      <c r="Z87" s="47">
        <v>3</v>
      </c>
      <c r="AA87" s="47" t="s">
        <v>100</v>
      </c>
      <c r="AB87" s="47">
        <v>4</v>
      </c>
      <c r="AC87" s="43">
        <f t="shared" si="101"/>
        <v>6.9285714285714288</v>
      </c>
      <c r="AD87" s="57">
        <f t="shared" si="102"/>
        <v>7</v>
      </c>
      <c r="AE87" s="47">
        <v>7</v>
      </c>
      <c r="AF87" s="57">
        <f t="shared" si="103"/>
        <v>6.5</v>
      </c>
      <c r="AG87" s="47">
        <v>7</v>
      </c>
      <c r="AH87" s="47">
        <v>4</v>
      </c>
      <c r="AI87" s="47">
        <v>8</v>
      </c>
      <c r="AJ87" s="47">
        <v>7</v>
      </c>
      <c r="AK87" s="57">
        <f t="shared" si="104"/>
        <v>8</v>
      </c>
      <c r="AL87" s="47">
        <v>8</v>
      </c>
      <c r="AM87" s="47">
        <v>8</v>
      </c>
      <c r="AN87" s="57">
        <f t="shared" si="105"/>
        <v>7</v>
      </c>
      <c r="AO87" s="47">
        <v>7</v>
      </c>
      <c r="AP87" s="47">
        <v>7</v>
      </c>
      <c r="AQ87" s="57">
        <f t="shared" si="106"/>
        <v>7</v>
      </c>
      <c r="AR87" s="47">
        <v>7</v>
      </c>
      <c r="AS87" s="47">
        <v>7</v>
      </c>
      <c r="AT87" s="57">
        <f t="shared" si="107"/>
        <v>8</v>
      </c>
      <c r="AU87" s="47">
        <v>8</v>
      </c>
      <c r="AV87" s="57">
        <f t="shared" si="108"/>
        <v>5</v>
      </c>
      <c r="AW87" s="47">
        <v>5</v>
      </c>
      <c r="AX87" s="47">
        <v>5</v>
      </c>
      <c r="AY87" s="56">
        <f>IF(AZ87="-","?",RANK(AZ87,AZ2:AZ130,0))</f>
        <v>80</v>
      </c>
      <c r="AZ87" s="42">
        <f t="shared" si="109"/>
        <v>4.51</v>
      </c>
      <c r="BA87" s="41">
        <f t="shared" si="110"/>
        <v>3.8541666666666665</v>
      </c>
      <c r="BB87" s="47">
        <v>4</v>
      </c>
      <c r="BC87" s="47">
        <v>8</v>
      </c>
      <c r="BD87" s="47">
        <v>1</v>
      </c>
      <c r="BE87" s="47">
        <v>1</v>
      </c>
      <c r="BF87" s="47">
        <v>4</v>
      </c>
      <c r="BG87" s="55">
        <f t="shared" si="111"/>
        <v>5.125</v>
      </c>
      <c r="BH87" s="54">
        <f t="shared" si="112"/>
        <v>5.229166666666667</v>
      </c>
      <c r="BI87" s="41">
        <f t="shared" si="113"/>
        <v>4.666666666666667</v>
      </c>
      <c r="BJ87" s="47">
        <v>5</v>
      </c>
      <c r="BK87" s="47">
        <v>4</v>
      </c>
      <c r="BL87" s="47">
        <v>5</v>
      </c>
      <c r="BM87" s="41">
        <f t="shared" si="114"/>
        <v>5.333333333333333</v>
      </c>
      <c r="BN87" s="47">
        <v>6</v>
      </c>
      <c r="BO87" s="47">
        <v>6</v>
      </c>
      <c r="BP87" s="47">
        <v>4</v>
      </c>
      <c r="BQ87" s="41">
        <f t="shared" si="115"/>
        <v>4.25</v>
      </c>
      <c r="BR87" s="47">
        <v>6</v>
      </c>
      <c r="BS87" s="47">
        <v>3</v>
      </c>
      <c r="BT87" s="47">
        <v>5</v>
      </c>
      <c r="BU87" s="47">
        <v>3</v>
      </c>
      <c r="BV87" s="47" t="s">
        <v>100</v>
      </c>
      <c r="BW87" s="41">
        <f t="shared" si="116"/>
        <v>6.666666666666667</v>
      </c>
      <c r="BX87" s="47">
        <v>5</v>
      </c>
      <c r="BY87" s="47">
        <v>7</v>
      </c>
      <c r="BZ87" s="47">
        <v>8</v>
      </c>
      <c r="CA87" s="47" t="s">
        <v>78</v>
      </c>
      <c r="CB87" s="46" t="s">
        <v>78</v>
      </c>
      <c r="CC87" s="52">
        <v>3.9833333333333329</v>
      </c>
      <c r="CD87" s="52">
        <f t="shared" si="117"/>
        <v>3.8833333333333337</v>
      </c>
      <c r="CE87" s="44">
        <f t="shared" si="118"/>
        <v>-9.9999999999999201E-2</v>
      </c>
      <c r="CF87" s="53" t="str">
        <f t="shared" si="119"/>
        <v>â</v>
      </c>
      <c r="CG87" s="52">
        <v>7.0714285714285703</v>
      </c>
      <c r="CH87" s="52">
        <f t="shared" si="120"/>
        <v>6.9285714285714288</v>
      </c>
      <c r="CI87" s="43">
        <f t="shared" si="121"/>
        <v>-0.14285714285714146</v>
      </c>
      <c r="CJ87" s="51" t="str">
        <f t="shared" si="122"/>
        <v>â</v>
      </c>
      <c r="CK87" s="47" t="s">
        <v>78</v>
      </c>
      <c r="CL87" s="46" t="s">
        <v>78</v>
      </c>
      <c r="CM87" s="50">
        <v>3</v>
      </c>
      <c r="CN87" s="50">
        <v>1</v>
      </c>
      <c r="CO87" s="47">
        <v>4</v>
      </c>
      <c r="CP87" s="47">
        <v>4</v>
      </c>
      <c r="CQ87" s="50">
        <v>1</v>
      </c>
      <c r="CR87" s="47">
        <v>5</v>
      </c>
      <c r="CS87" s="49">
        <f t="shared" si="123"/>
        <v>9</v>
      </c>
      <c r="CT87" s="48">
        <f t="shared" si="124"/>
        <v>3</v>
      </c>
      <c r="CU87" s="44" t="str">
        <f t="shared" si="125"/>
        <v>Aut.</v>
      </c>
      <c r="CV87" s="47" t="s">
        <v>78</v>
      </c>
      <c r="CW87" s="46" t="s">
        <v>78</v>
      </c>
      <c r="CX87" s="45">
        <f t="shared" si="126"/>
        <v>5.41</v>
      </c>
      <c r="CY87" s="40">
        <f t="shared" si="127"/>
        <v>4</v>
      </c>
      <c r="CZ87" s="39" t="str">
        <f t="shared" si="128"/>
        <v>Very limited</v>
      </c>
      <c r="DA87" s="44">
        <f t="shared" si="129"/>
        <v>3.88</v>
      </c>
      <c r="DB87" s="40">
        <f t="shared" si="130"/>
        <v>5</v>
      </c>
      <c r="DC87" s="39" t="str">
        <f t="shared" si="131"/>
        <v>Hard-line autocracies</v>
      </c>
      <c r="DD87" s="43">
        <f t="shared" si="132"/>
        <v>6.93</v>
      </c>
      <c r="DE87" s="40">
        <f t="shared" si="133"/>
        <v>3</v>
      </c>
      <c r="DF87" s="39" t="str">
        <f t="shared" si="134"/>
        <v>Functional flaws</v>
      </c>
      <c r="DG87" s="42">
        <f t="shared" si="135"/>
        <v>4.51</v>
      </c>
      <c r="DH87" s="40">
        <f t="shared" si="136"/>
        <v>3</v>
      </c>
      <c r="DI87" s="39" t="str">
        <f t="shared" si="137"/>
        <v>Moderate</v>
      </c>
      <c r="DJ87" s="41">
        <f t="shared" si="138"/>
        <v>3.9</v>
      </c>
      <c r="DK87" s="40">
        <f t="shared" si="139"/>
        <v>4</v>
      </c>
      <c r="DL87" s="39" t="str">
        <f t="shared" si="140"/>
        <v>Minor</v>
      </c>
    </row>
    <row r="88" spans="1:116">
      <c r="A88" s="61" t="s">
        <v>186</v>
      </c>
      <c r="B88" s="60">
        <v>7</v>
      </c>
      <c r="C88" s="59">
        <f>IF(D88="-","?",RANK(D88,D2:D130,0))</f>
        <v>110</v>
      </c>
      <c r="D88" s="45">
        <f t="shared" si="94"/>
        <v>3.81</v>
      </c>
      <c r="E88" s="44">
        <f t="shared" si="95"/>
        <v>3.4333333333333336</v>
      </c>
      <c r="F88" s="58">
        <f t="shared" si="96"/>
        <v>3.75</v>
      </c>
      <c r="G88" s="47">
        <v>3</v>
      </c>
      <c r="H88" s="47">
        <v>5</v>
      </c>
      <c r="I88" s="47">
        <v>3</v>
      </c>
      <c r="J88" s="47">
        <v>4</v>
      </c>
      <c r="K88" s="58">
        <f t="shared" si="97"/>
        <v>4.5</v>
      </c>
      <c r="L88" s="47">
        <v>6</v>
      </c>
      <c r="M88" s="47">
        <v>2</v>
      </c>
      <c r="N88" s="47">
        <v>5</v>
      </c>
      <c r="O88" s="47">
        <v>5</v>
      </c>
      <c r="P88" s="58">
        <f t="shared" si="98"/>
        <v>2.75</v>
      </c>
      <c r="Q88" s="47">
        <v>3</v>
      </c>
      <c r="R88" s="47">
        <v>3</v>
      </c>
      <c r="S88" s="47">
        <v>3</v>
      </c>
      <c r="T88" s="47">
        <v>2</v>
      </c>
      <c r="U88" s="58">
        <f t="shared" si="99"/>
        <v>2.5</v>
      </c>
      <c r="V88" s="47">
        <v>3</v>
      </c>
      <c r="W88" s="47">
        <v>2</v>
      </c>
      <c r="X88" s="58">
        <f t="shared" si="100"/>
        <v>3.6666666666666665</v>
      </c>
      <c r="Y88" s="47">
        <v>4</v>
      </c>
      <c r="Z88" s="47">
        <v>3</v>
      </c>
      <c r="AA88" s="47" t="s">
        <v>100</v>
      </c>
      <c r="AB88" s="47">
        <v>4</v>
      </c>
      <c r="AC88" s="43">
        <f t="shared" si="101"/>
        <v>4.1785714285714288</v>
      </c>
      <c r="AD88" s="57">
        <f t="shared" si="102"/>
        <v>3</v>
      </c>
      <c r="AE88" s="47">
        <v>3</v>
      </c>
      <c r="AF88" s="57">
        <f t="shared" si="103"/>
        <v>5.75</v>
      </c>
      <c r="AG88" s="47">
        <v>5</v>
      </c>
      <c r="AH88" s="47">
        <v>5</v>
      </c>
      <c r="AI88" s="47">
        <v>7</v>
      </c>
      <c r="AJ88" s="47">
        <v>6</v>
      </c>
      <c r="AK88" s="57">
        <f t="shared" si="104"/>
        <v>3.5</v>
      </c>
      <c r="AL88" s="47">
        <v>3</v>
      </c>
      <c r="AM88" s="47">
        <v>4</v>
      </c>
      <c r="AN88" s="57">
        <f t="shared" si="105"/>
        <v>6</v>
      </c>
      <c r="AO88" s="47">
        <v>6</v>
      </c>
      <c r="AP88" s="47">
        <v>6</v>
      </c>
      <c r="AQ88" s="57">
        <f t="shared" si="106"/>
        <v>3</v>
      </c>
      <c r="AR88" s="47">
        <v>3</v>
      </c>
      <c r="AS88" s="47">
        <v>3</v>
      </c>
      <c r="AT88" s="57">
        <f t="shared" si="107"/>
        <v>4</v>
      </c>
      <c r="AU88" s="47">
        <v>4</v>
      </c>
      <c r="AV88" s="57">
        <f t="shared" si="108"/>
        <v>4</v>
      </c>
      <c r="AW88" s="47">
        <v>5</v>
      </c>
      <c r="AX88" s="47">
        <v>3</v>
      </c>
      <c r="AY88" s="56">
        <f>IF(AZ88="-","?",RANK(AZ88,AZ2:AZ130,0))</f>
        <v>112</v>
      </c>
      <c r="AZ88" s="42">
        <f t="shared" si="109"/>
        <v>3.18</v>
      </c>
      <c r="BA88" s="41">
        <f t="shared" si="110"/>
        <v>8.125</v>
      </c>
      <c r="BB88" s="47">
        <v>8</v>
      </c>
      <c r="BC88" s="47">
        <v>7</v>
      </c>
      <c r="BD88" s="47">
        <v>9</v>
      </c>
      <c r="BE88" s="47">
        <v>8</v>
      </c>
      <c r="BF88" s="47">
        <v>9</v>
      </c>
      <c r="BG88" s="55">
        <f t="shared" si="111"/>
        <v>7.75</v>
      </c>
      <c r="BH88" s="54">
        <f t="shared" si="112"/>
        <v>3.3166666666666664</v>
      </c>
      <c r="BI88" s="41">
        <f t="shared" si="113"/>
        <v>3</v>
      </c>
      <c r="BJ88" s="47">
        <v>3</v>
      </c>
      <c r="BK88" s="47">
        <v>3</v>
      </c>
      <c r="BL88" s="47">
        <v>3</v>
      </c>
      <c r="BM88" s="41">
        <f t="shared" si="114"/>
        <v>2.6666666666666665</v>
      </c>
      <c r="BN88" s="47">
        <v>3</v>
      </c>
      <c r="BO88" s="47">
        <v>3</v>
      </c>
      <c r="BP88" s="47">
        <v>2</v>
      </c>
      <c r="BQ88" s="41">
        <f t="shared" si="115"/>
        <v>3.6</v>
      </c>
      <c r="BR88" s="47">
        <v>3</v>
      </c>
      <c r="BS88" s="47">
        <v>4</v>
      </c>
      <c r="BT88" s="47">
        <v>3</v>
      </c>
      <c r="BU88" s="47">
        <v>3</v>
      </c>
      <c r="BV88" s="47">
        <v>5</v>
      </c>
      <c r="BW88" s="41">
        <f t="shared" si="116"/>
        <v>4</v>
      </c>
      <c r="BX88" s="47">
        <v>4</v>
      </c>
      <c r="BY88" s="47">
        <v>3</v>
      </c>
      <c r="BZ88" s="47">
        <v>5</v>
      </c>
      <c r="CA88" s="47" t="s">
        <v>78</v>
      </c>
      <c r="CB88" s="46" t="s">
        <v>78</v>
      </c>
      <c r="CC88" s="52">
        <v>3.65</v>
      </c>
      <c r="CD88" s="52">
        <f t="shared" si="117"/>
        <v>3.4333333333333336</v>
      </c>
      <c r="CE88" s="44">
        <f t="shared" si="118"/>
        <v>-0.21666666666666634</v>
      </c>
      <c r="CF88" s="53" t="str">
        <f t="shared" si="119"/>
        <v>â</v>
      </c>
      <c r="CG88" s="52">
        <v>4.2857142857142847</v>
      </c>
      <c r="CH88" s="52">
        <f t="shared" si="120"/>
        <v>4.1785714285714288</v>
      </c>
      <c r="CI88" s="43">
        <f t="shared" si="121"/>
        <v>-0.10714285714285587</v>
      </c>
      <c r="CJ88" s="51" t="str">
        <f t="shared" si="122"/>
        <v>â</v>
      </c>
      <c r="CK88" s="47" t="s">
        <v>78</v>
      </c>
      <c r="CL88" s="46" t="s">
        <v>78</v>
      </c>
      <c r="CM88" s="47">
        <v>6</v>
      </c>
      <c r="CN88" s="50">
        <v>2</v>
      </c>
      <c r="CO88" s="47">
        <v>5</v>
      </c>
      <c r="CP88" s="47">
        <v>5</v>
      </c>
      <c r="CQ88" s="47">
        <v>3</v>
      </c>
      <c r="CR88" s="50">
        <v>2</v>
      </c>
      <c r="CS88" s="49">
        <f t="shared" si="123"/>
        <v>3.5</v>
      </c>
      <c r="CT88" s="48">
        <f t="shared" si="124"/>
        <v>2</v>
      </c>
      <c r="CU88" s="44" t="str">
        <f t="shared" si="125"/>
        <v>Aut.</v>
      </c>
      <c r="CV88" s="47" t="s">
        <v>78</v>
      </c>
      <c r="CW88" s="46" t="s">
        <v>78</v>
      </c>
      <c r="CX88" s="45">
        <f t="shared" si="126"/>
        <v>3.81</v>
      </c>
      <c r="CY88" s="40">
        <f t="shared" si="127"/>
        <v>5</v>
      </c>
      <c r="CZ88" s="39" t="str">
        <f t="shared" si="128"/>
        <v>Failed</v>
      </c>
      <c r="DA88" s="44">
        <f t="shared" si="129"/>
        <v>3.43</v>
      </c>
      <c r="DB88" s="40">
        <f t="shared" si="130"/>
        <v>5</v>
      </c>
      <c r="DC88" s="39" t="str">
        <f t="shared" si="131"/>
        <v>Hard-line autocracies</v>
      </c>
      <c r="DD88" s="43">
        <f t="shared" si="132"/>
        <v>4.18</v>
      </c>
      <c r="DE88" s="40">
        <f t="shared" si="133"/>
        <v>4</v>
      </c>
      <c r="DF88" s="39" t="str">
        <f t="shared" si="134"/>
        <v>Poorly functioning</v>
      </c>
      <c r="DG88" s="42">
        <f t="shared" si="135"/>
        <v>3.18</v>
      </c>
      <c r="DH88" s="40">
        <f t="shared" si="136"/>
        <v>4</v>
      </c>
      <c r="DI88" s="39" t="str">
        <f t="shared" si="137"/>
        <v>Weak</v>
      </c>
      <c r="DJ88" s="41">
        <f t="shared" si="138"/>
        <v>8.1</v>
      </c>
      <c r="DK88" s="40">
        <f t="shared" si="139"/>
        <v>2</v>
      </c>
      <c r="DL88" s="39" t="str">
        <f t="shared" si="140"/>
        <v>Substantial</v>
      </c>
    </row>
    <row r="89" spans="1:116">
      <c r="A89" s="61" t="s">
        <v>187</v>
      </c>
      <c r="B89" s="60">
        <v>2</v>
      </c>
      <c r="C89" s="59">
        <f>IF(D89="-","?",RANK(D89,D2:D130,0))</f>
        <v>22</v>
      </c>
      <c r="D89" s="45">
        <f t="shared" si="94"/>
        <v>7.39</v>
      </c>
      <c r="E89" s="44">
        <f t="shared" si="95"/>
        <v>7.7</v>
      </c>
      <c r="F89" s="58">
        <f t="shared" si="96"/>
        <v>8.5</v>
      </c>
      <c r="G89" s="47">
        <v>8</v>
      </c>
      <c r="H89" s="47">
        <v>10</v>
      </c>
      <c r="I89" s="47">
        <v>9</v>
      </c>
      <c r="J89" s="47">
        <v>7</v>
      </c>
      <c r="K89" s="58">
        <f t="shared" si="97"/>
        <v>8.25</v>
      </c>
      <c r="L89" s="47">
        <v>9</v>
      </c>
      <c r="M89" s="47">
        <v>9</v>
      </c>
      <c r="N89" s="47">
        <v>8</v>
      </c>
      <c r="O89" s="47">
        <v>7</v>
      </c>
      <c r="P89" s="58">
        <f t="shared" si="98"/>
        <v>6</v>
      </c>
      <c r="Q89" s="47">
        <v>7</v>
      </c>
      <c r="R89" s="47">
        <v>5</v>
      </c>
      <c r="S89" s="47">
        <v>5</v>
      </c>
      <c r="T89" s="47">
        <v>7</v>
      </c>
      <c r="U89" s="58">
        <f t="shared" si="99"/>
        <v>8.5</v>
      </c>
      <c r="V89" s="47">
        <v>8</v>
      </c>
      <c r="W89" s="47">
        <v>9</v>
      </c>
      <c r="X89" s="58">
        <f t="shared" si="100"/>
        <v>7.25</v>
      </c>
      <c r="Y89" s="47">
        <v>7</v>
      </c>
      <c r="Z89" s="47">
        <v>7</v>
      </c>
      <c r="AA89" s="47">
        <v>8</v>
      </c>
      <c r="AB89" s="47">
        <v>7</v>
      </c>
      <c r="AC89" s="43">
        <f t="shared" si="101"/>
        <v>7.0714285714285712</v>
      </c>
      <c r="AD89" s="57">
        <f t="shared" si="102"/>
        <v>5</v>
      </c>
      <c r="AE89" s="47">
        <v>5</v>
      </c>
      <c r="AF89" s="57">
        <f t="shared" si="103"/>
        <v>8</v>
      </c>
      <c r="AG89" s="47">
        <v>7</v>
      </c>
      <c r="AH89" s="47">
        <v>7</v>
      </c>
      <c r="AI89" s="47">
        <v>10</v>
      </c>
      <c r="AJ89" s="47">
        <v>8</v>
      </c>
      <c r="AK89" s="57">
        <f t="shared" si="104"/>
        <v>8.5</v>
      </c>
      <c r="AL89" s="47">
        <v>9</v>
      </c>
      <c r="AM89" s="47">
        <v>8</v>
      </c>
      <c r="AN89" s="57">
        <f t="shared" si="105"/>
        <v>7.5</v>
      </c>
      <c r="AO89" s="47">
        <v>7</v>
      </c>
      <c r="AP89" s="47">
        <v>8</v>
      </c>
      <c r="AQ89" s="57">
        <f t="shared" si="106"/>
        <v>6</v>
      </c>
      <c r="AR89" s="47">
        <v>6</v>
      </c>
      <c r="AS89" s="47">
        <v>6</v>
      </c>
      <c r="AT89" s="57">
        <f t="shared" si="107"/>
        <v>9</v>
      </c>
      <c r="AU89" s="47">
        <v>9</v>
      </c>
      <c r="AV89" s="57">
        <f t="shared" si="108"/>
        <v>5.5</v>
      </c>
      <c r="AW89" s="47">
        <v>6</v>
      </c>
      <c r="AX89" s="47">
        <v>5</v>
      </c>
      <c r="AY89" s="56">
        <f>IF(AZ89="-","?",RANK(AZ89,AZ2:AZ130,0))</f>
        <v>44</v>
      </c>
      <c r="AZ89" s="42">
        <f t="shared" si="109"/>
        <v>5.6</v>
      </c>
      <c r="BA89" s="41">
        <f t="shared" si="110"/>
        <v>3.4583333333333335</v>
      </c>
      <c r="BB89" s="47">
        <v>5</v>
      </c>
      <c r="BC89" s="47">
        <v>5</v>
      </c>
      <c r="BD89" s="47">
        <v>3</v>
      </c>
      <c r="BE89" s="47">
        <v>2</v>
      </c>
      <c r="BF89" s="47">
        <v>2</v>
      </c>
      <c r="BG89" s="55">
        <f t="shared" si="111"/>
        <v>3.75</v>
      </c>
      <c r="BH89" s="54">
        <f t="shared" si="112"/>
        <v>6.55</v>
      </c>
      <c r="BI89" s="41">
        <f t="shared" si="113"/>
        <v>6.333333333333333</v>
      </c>
      <c r="BJ89" s="47">
        <v>6</v>
      </c>
      <c r="BK89" s="47">
        <v>7</v>
      </c>
      <c r="BL89" s="47">
        <v>6</v>
      </c>
      <c r="BM89" s="41">
        <f t="shared" si="114"/>
        <v>4.666666666666667</v>
      </c>
      <c r="BN89" s="47">
        <v>4</v>
      </c>
      <c r="BO89" s="47">
        <v>6</v>
      </c>
      <c r="BP89" s="47">
        <v>4</v>
      </c>
      <c r="BQ89" s="41">
        <f t="shared" si="115"/>
        <v>7.2</v>
      </c>
      <c r="BR89" s="47">
        <v>9</v>
      </c>
      <c r="BS89" s="47">
        <v>9</v>
      </c>
      <c r="BT89" s="47">
        <v>8</v>
      </c>
      <c r="BU89" s="47">
        <v>4</v>
      </c>
      <c r="BV89" s="47">
        <v>6</v>
      </c>
      <c r="BW89" s="41">
        <f t="shared" si="116"/>
        <v>8</v>
      </c>
      <c r="BX89" s="47">
        <v>8</v>
      </c>
      <c r="BY89" s="47">
        <v>8</v>
      </c>
      <c r="BZ89" s="47">
        <v>8</v>
      </c>
      <c r="CA89" s="47" t="s">
        <v>78</v>
      </c>
      <c r="CB89" s="46" t="s">
        <v>78</v>
      </c>
      <c r="CC89" s="52">
        <v>7.9</v>
      </c>
      <c r="CD89" s="52">
        <f t="shared" si="117"/>
        <v>7.7</v>
      </c>
      <c r="CE89" s="44">
        <f t="shared" si="118"/>
        <v>-0.20000000000000018</v>
      </c>
      <c r="CF89" s="53" t="str">
        <f t="shared" si="119"/>
        <v>â</v>
      </c>
      <c r="CG89" s="52">
        <v>7.0714285714285703</v>
      </c>
      <c r="CH89" s="52">
        <f t="shared" si="120"/>
        <v>7.0714285714285712</v>
      </c>
      <c r="CI89" s="43">
        <f t="shared" si="121"/>
        <v>8.8817841970012523E-16</v>
      </c>
      <c r="CJ89" s="51" t="str">
        <f t="shared" si="122"/>
        <v>â</v>
      </c>
      <c r="CK89" s="47" t="s">
        <v>78</v>
      </c>
      <c r="CL89" s="46" t="s">
        <v>78</v>
      </c>
      <c r="CM89" s="47">
        <v>9</v>
      </c>
      <c r="CN89" s="47">
        <v>9</v>
      </c>
      <c r="CO89" s="47">
        <v>8</v>
      </c>
      <c r="CP89" s="47">
        <v>7</v>
      </c>
      <c r="CQ89" s="47">
        <v>7</v>
      </c>
      <c r="CR89" s="47">
        <v>7</v>
      </c>
      <c r="CS89" s="49">
        <f t="shared" si="123"/>
        <v>7.5</v>
      </c>
      <c r="CT89" s="48">
        <f t="shared" si="124"/>
        <v>0</v>
      </c>
      <c r="CU89" s="44" t="str">
        <f t="shared" si="125"/>
        <v>Dem.</v>
      </c>
      <c r="CV89" s="47" t="s">
        <v>78</v>
      </c>
      <c r="CW89" s="46" t="s">
        <v>78</v>
      </c>
      <c r="CX89" s="45">
        <f t="shared" si="126"/>
        <v>7.39</v>
      </c>
      <c r="CY89" s="40">
        <f t="shared" si="127"/>
        <v>2</v>
      </c>
      <c r="CZ89" s="39" t="str">
        <f t="shared" si="128"/>
        <v>Advanced</v>
      </c>
      <c r="DA89" s="44">
        <f t="shared" si="129"/>
        <v>7.7</v>
      </c>
      <c r="DB89" s="40">
        <f t="shared" si="130"/>
        <v>2</v>
      </c>
      <c r="DC89" s="39" t="str">
        <f t="shared" si="131"/>
        <v>Defective democracies</v>
      </c>
      <c r="DD89" s="43">
        <f t="shared" si="132"/>
        <v>7.07</v>
      </c>
      <c r="DE89" s="40">
        <f t="shared" si="133"/>
        <v>2</v>
      </c>
      <c r="DF89" s="39" t="str">
        <f t="shared" si="134"/>
        <v>Functioning</v>
      </c>
      <c r="DG89" s="42">
        <f t="shared" si="135"/>
        <v>5.6</v>
      </c>
      <c r="DH89" s="40">
        <f t="shared" si="136"/>
        <v>2</v>
      </c>
      <c r="DI89" s="39" t="str">
        <f t="shared" si="137"/>
        <v>Good</v>
      </c>
      <c r="DJ89" s="41">
        <f t="shared" si="138"/>
        <v>3.5</v>
      </c>
      <c r="DK89" s="40">
        <f t="shared" si="139"/>
        <v>4</v>
      </c>
      <c r="DL89" s="39" t="str">
        <f t="shared" si="140"/>
        <v>Minor</v>
      </c>
    </row>
    <row r="90" spans="1:116">
      <c r="A90" s="61" t="s">
        <v>188</v>
      </c>
      <c r="B90" s="60">
        <v>7</v>
      </c>
      <c r="C90" s="59">
        <f>IF(D90="-","?",RANK(D90,D2:D130,0))</f>
        <v>63</v>
      </c>
      <c r="D90" s="45">
        <f t="shared" si="94"/>
        <v>5.66</v>
      </c>
      <c r="E90" s="44">
        <f t="shared" si="95"/>
        <v>6.1</v>
      </c>
      <c r="F90" s="58">
        <f t="shared" si="96"/>
        <v>6.5</v>
      </c>
      <c r="G90" s="47">
        <v>6</v>
      </c>
      <c r="H90" s="47">
        <v>8</v>
      </c>
      <c r="I90" s="47">
        <v>8</v>
      </c>
      <c r="J90" s="47">
        <v>4</v>
      </c>
      <c r="K90" s="58">
        <f t="shared" si="97"/>
        <v>8</v>
      </c>
      <c r="L90" s="47">
        <v>7</v>
      </c>
      <c r="M90" s="47">
        <v>5</v>
      </c>
      <c r="N90" s="47">
        <v>10</v>
      </c>
      <c r="O90" s="47">
        <v>10</v>
      </c>
      <c r="P90" s="58">
        <f t="shared" si="98"/>
        <v>6.25</v>
      </c>
      <c r="Q90" s="47">
        <v>7</v>
      </c>
      <c r="R90" s="47">
        <v>8</v>
      </c>
      <c r="S90" s="47">
        <v>4</v>
      </c>
      <c r="T90" s="47">
        <v>6</v>
      </c>
      <c r="U90" s="58">
        <f t="shared" si="99"/>
        <v>5</v>
      </c>
      <c r="V90" s="47">
        <v>3</v>
      </c>
      <c r="W90" s="47">
        <v>7</v>
      </c>
      <c r="X90" s="58">
        <f t="shared" si="100"/>
        <v>4.75</v>
      </c>
      <c r="Y90" s="47">
        <v>2</v>
      </c>
      <c r="Z90" s="47">
        <v>5</v>
      </c>
      <c r="AA90" s="47">
        <v>7</v>
      </c>
      <c r="AB90" s="47">
        <v>5</v>
      </c>
      <c r="AC90" s="43">
        <f t="shared" si="101"/>
        <v>5.2142857142857144</v>
      </c>
      <c r="AD90" s="57">
        <f t="shared" si="102"/>
        <v>4</v>
      </c>
      <c r="AE90" s="47">
        <v>4</v>
      </c>
      <c r="AF90" s="57">
        <f t="shared" si="103"/>
        <v>5.5</v>
      </c>
      <c r="AG90" s="47">
        <v>6</v>
      </c>
      <c r="AH90" s="47">
        <v>5</v>
      </c>
      <c r="AI90" s="47">
        <v>6</v>
      </c>
      <c r="AJ90" s="47">
        <v>5</v>
      </c>
      <c r="AK90" s="57">
        <f t="shared" si="104"/>
        <v>7</v>
      </c>
      <c r="AL90" s="47">
        <v>8</v>
      </c>
      <c r="AM90" s="47">
        <v>6</v>
      </c>
      <c r="AN90" s="57">
        <f t="shared" si="105"/>
        <v>6</v>
      </c>
      <c r="AO90" s="47">
        <v>6</v>
      </c>
      <c r="AP90" s="47">
        <v>6</v>
      </c>
      <c r="AQ90" s="57">
        <f t="shared" si="106"/>
        <v>3.5</v>
      </c>
      <c r="AR90" s="47">
        <v>3</v>
      </c>
      <c r="AS90" s="47">
        <v>4</v>
      </c>
      <c r="AT90" s="57">
        <f t="shared" si="107"/>
        <v>7</v>
      </c>
      <c r="AU90" s="47">
        <v>7</v>
      </c>
      <c r="AV90" s="57">
        <f t="shared" si="108"/>
        <v>3.5</v>
      </c>
      <c r="AW90" s="47">
        <v>4</v>
      </c>
      <c r="AX90" s="47">
        <v>3</v>
      </c>
      <c r="AY90" s="56">
        <f>IF(AZ90="-","?",RANK(AZ90,AZ2:AZ130,0))</f>
        <v>79</v>
      </c>
      <c r="AZ90" s="42">
        <f t="shared" si="109"/>
        <v>4.54</v>
      </c>
      <c r="BA90" s="41">
        <f t="shared" si="110"/>
        <v>7.270833333333333</v>
      </c>
      <c r="BB90" s="47">
        <v>8</v>
      </c>
      <c r="BC90" s="47">
        <v>6</v>
      </c>
      <c r="BD90" s="47">
        <v>6</v>
      </c>
      <c r="BE90" s="47">
        <v>9</v>
      </c>
      <c r="BF90" s="47">
        <v>10</v>
      </c>
      <c r="BG90" s="55">
        <f t="shared" si="111"/>
        <v>4.625</v>
      </c>
      <c r="BH90" s="54">
        <f t="shared" si="112"/>
        <v>4.833333333333333</v>
      </c>
      <c r="BI90" s="41">
        <f t="shared" si="113"/>
        <v>4.333333333333333</v>
      </c>
      <c r="BJ90" s="47">
        <v>5</v>
      </c>
      <c r="BK90" s="47">
        <v>4</v>
      </c>
      <c r="BL90" s="47">
        <v>4</v>
      </c>
      <c r="BM90" s="41">
        <f t="shared" si="114"/>
        <v>3.3333333333333335</v>
      </c>
      <c r="BN90" s="47">
        <v>3</v>
      </c>
      <c r="BO90" s="47">
        <v>4</v>
      </c>
      <c r="BP90" s="47">
        <v>3</v>
      </c>
      <c r="BQ90" s="41">
        <f t="shared" si="115"/>
        <v>6</v>
      </c>
      <c r="BR90" s="47">
        <v>8</v>
      </c>
      <c r="BS90" s="47">
        <v>6</v>
      </c>
      <c r="BT90" s="47">
        <v>5</v>
      </c>
      <c r="BU90" s="47">
        <v>5</v>
      </c>
      <c r="BV90" s="47" t="s">
        <v>100</v>
      </c>
      <c r="BW90" s="41">
        <f t="shared" si="116"/>
        <v>5.666666666666667</v>
      </c>
      <c r="BX90" s="47">
        <v>6</v>
      </c>
      <c r="BY90" s="47">
        <v>5</v>
      </c>
      <c r="BZ90" s="47">
        <v>6</v>
      </c>
      <c r="CA90" s="47" t="s">
        <v>78</v>
      </c>
      <c r="CB90" s="46" t="s">
        <v>78</v>
      </c>
      <c r="CC90" s="52">
        <v>6.3500000000000005</v>
      </c>
      <c r="CD90" s="52">
        <f t="shared" si="117"/>
        <v>6.1</v>
      </c>
      <c r="CE90" s="44">
        <f t="shared" si="118"/>
        <v>-0.25000000000000089</v>
      </c>
      <c r="CF90" s="53" t="str">
        <f t="shared" si="119"/>
        <v>â</v>
      </c>
      <c r="CG90" s="52">
        <v>5.3571428571428568</v>
      </c>
      <c r="CH90" s="52">
        <f t="shared" si="120"/>
        <v>5.2142857142857144</v>
      </c>
      <c r="CI90" s="43">
        <f t="shared" si="121"/>
        <v>-0.14285714285714235</v>
      </c>
      <c r="CJ90" s="51" t="str">
        <f t="shared" si="122"/>
        <v>â</v>
      </c>
      <c r="CK90" s="47" t="s">
        <v>78</v>
      </c>
      <c r="CL90" s="46" t="s">
        <v>78</v>
      </c>
      <c r="CM90" s="47">
        <v>7</v>
      </c>
      <c r="CN90" s="47">
        <v>5</v>
      </c>
      <c r="CO90" s="47">
        <v>10</v>
      </c>
      <c r="CP90" s="47">
        <v>10</v>
      </c>
      <c r="CQ90" s="47">
        <v>7</v>
      </c>
      <c r="CR90" s="47">
        <v>6</v>
      </c>
      <c r="CS90" s="49">
        <f t="shared" si="123"/>
        <v>5</v>
      </c>
      <c r="CT90" s="48">
        <f t="shared" si="124"/>
        <v>0</v>
      </c>
      <c r="CU90" s="44" t="str">
        <f t="shared" si="125"/>
        <v>Dem.</v>
      </c>
      <c r="CV90" s="47" t="s">
        <v>78</v>
      </c>
      <c r="CW90" s="46" t="s">
        <v>78</v>
      </c>
      <c r="CX90" s="45">
        <f t="shared" si="126"/>
        <v>5.66</v>
      </c>
      <c r="CY90" s="40">
        <f t="shared" si="127"/>
        <v>3</v>
      </c>
      <c r="CZ90" s="39" t="str">
        <f t="shared" si="128"/>
        <v>Limited</v>
      </c>
      <c r="DA90" s="44">
        <f t="shared" si="129"/>
        <v>6.1</v>
      </c>
      <c r="DB90" s="40">
        <f t="shared" si="130"/>
        <v>2</v>
      </c>
      <c r="DC90" s="39" t="str">
        <f t="shared" si="131"/>
        <v>Defective democracies</v>
      </c>
      <c r="DD90" s="43">
        <f t="shared" si="132"/>
        <v>5.21</v>
      </c>
      <c r="DE90" s="40">
        <f t="shared" si="133"/>
        <v>3</v>
      </c>
      <c r="DF90" s="39" t="str">
        <f t="shared" si="134"/>
        <v>Functional flaws</v>
      </c>
      <c r="DG90" s="42">
        <f t="shared" si="135"/>
        <v>4.54</v>
      </c>
      <c r="DH90" s="40">
        <f t="shared" si="136"/>
        <v>3</v>
      </c>
      <c r="DI90" s="39" t="str">
        <f t="shared" si="137"/>
        <v>Moderate</v>
      </c>
      <c r="DJ90" s="41">
        <f t="shared" si="138"/>
        <v>7.3</v>
      </c>
      <c r="DK90" s="40">
        <f t="shared" si="139"/>
        <v>2</v>
      </c>
      <c r="DL90" s="39" t="str">
        <f t="shared" si="140"/>
        <v>Substantial</v>
      </c>
    </row>
    <row r="91" spans="1:116">
      <c r="A91" s="61" t="s">
        <v>189</v>
      </c>
      <c r="B91" s="60">
        <v>2</v>
      </c>
      <c r="C91" s="59">
        <f>IF(D91="-","?",RANK(D91,D2:D130,0))</f>
        <v>40</v>
      </c>
      <c r="D91" s="45">
        <f t="shared" si="94"/>
        <v>6.39</v>
      </c>
      <c r="E91" s="44">
        <f t="shared" si="95"/>
        <v>7</v>
      </c>
      <c r="F91" s="58">
        <f t="shared" si="96"/>
        <v>8</v>
      </c>
      <c r="G91" s="47">
        <v>7</v>
      </c>
      <c r="H91" s="47">
        <v>9</v>
      </c>
      <c r="I91" s="47">
        <v>10</v>
      </c>
      <c r="J91" s="47">
        <v>6</v>
      </c>
      <c r="K91" s="58">
        <f t="shared" si="97"/>
        <v>7.5</v>
      </c>
      <c r="L91" s="47">
        <v>8</v>
      </c>
      <c r="M91" s="47">
        <v>7</v>
      </c>
      <c r="N91" s="47">
        <v>8</v>
      </c>
      <c r="O91" s="47">
        <v>7</v>
      </c>
      <c r="P91" s="58">
        <f t="shared" si="98"/>
        <v>6.25</v>
      </c>
      <c r="Q91" s="47">
        <v>9</v>
      </c>
      <c r="R91" s="47">
        <v>5</v>
      </c>
      <c r="S91" s="47">
        <v>4</v>
      </c>
      <c r="T91" s="47">
        <v>7</v>
      </c>
      <c r="U91" s="58">
        <f t="shared" si="99"/>
        <v>7.5</v>
      </c>
      <c r="V91" s="47">
        <v>7</v>
      </c>
      <c r="W91" s="47">
        <v>8</v>
      </c>
      <c r="X91" s="58">
        <f t="shared" si="100"/>
        <v>5.75</v>
      </c>
      <c r="Y91" s="47">
        <v>7</v>
      </c>
      <c r="Z91" s="47">
        <v>6</v>
      </c>
      <c r="AA91" s="47">
        <v>5</v>
      </c>
      <c r="AB91" s="47">
        <v>5</v>
      </c>
      <c r="AC91" s="43">
        <f t="shared" si="101"/>
        <v>5.7857142857142856</v>
      </c>
      <c r="AD91" s="57">
        <f t="shared" si="102"/>
        <v>4</v>
      </c>
      <c r="AE91" s="47">
        <v>4</v>
      </c>
      <c r="AF91" s="57">
        <f t="shared" si="103"/>
        <v>5.5</v>
      </c>
      <c r="AG91" s="47">
        <v>4</v>
      </c>
      <c r="AH91" s="47">
        <v>3</v>
      </c>
      <c r="AI91" s="47">
        <v>8</v>
      </c>
      <c r="AJ91" s="47">
        <v>7</v>
      </c>
      <c r="AK91" s="57">
        <f t="shared" si="104"/>
        <v>8</v>
      </c>
      <c r="AL91" s="47">
        <v>8</v>
      </c>
      <c r="AM91" s="47">
        <v>8</v>
      </c>
      <c r="AN91" s="57">
        <f t="shared" si="105"/>
        <v>6.5</v>
      </c>
      <c r="AO91" s="47">
        <v>6</v>
      </c>
      <c r="AP91" s="47">
        <v>7</v>
      </c>
      <c r="AQ91" s="57">
        <f t="shared" si="106"/>
        <v>4.5</v>
      </c>
      <c r="AR91" s="47">
        <v>5</v>
      </c>
      <c r="AS91" s="47">
        <v>4</v>
      </c>
      <c r="AT91" s="57">
        <f t="shared" si="107"/>
        <v>7</v>
      </c>
      <c r="AU91" s="47">
        <v>7</v>
      </c>
      <c r="AV91" s="57">
        <f t="shared" si="108"/>
        <v>5</v>
      </c>
      <c r="AW91" s="47">
        <v>5</v>
      </c>
      <c r="AX91" s="47">
        <v>5</v>
      </c>
      <c r="AY91" s="56">
        <f>IF(AZ91="-","?",RANK(AZ91,AZ2:AZ130,0))</f>
        <v>24</v>
      </c>
      <c r="AZ91" s="42">
        <f t="shared" si="109"/>
        <v>6.21</v>
      </c>
      <c r="BA91" s="41">
        <f t="shared" si="110"/>
        <v>5.3125</v>
      </c>
      <c r="BB91" s="47">
        <v>7</v>
      </c>
      <c r="BC91" s="47">
        <v>6</v>
      </c>
      <c r="BD91" s="47">
        <v>4</v>
      </c>
      <c r="BE91" s="47">
        <v>7</v>
      </c>
      <c r="BF91" s="47">
        <v>4</v>
      </c>
      <c r="BG91" s="55">
        <f t="shared" si="111"/>
        <v>3.875</v>
      </c>
      <c r="BH91" s="54">
        <f t="shared" si="112"/>
        <v>6.9333333333333336</v>
      </c>
      <c r="BI91" s="41">
        <f t="shared" si="113"/>
        <v>6.666666666666667</v>
      </c>
      <c r="BJ91" s="47">
        <v>7</v>
      </c>
      <c r="BK91" s="47">
        <v>6</v>
      </c>
      <c r="BL91" s="47">
        <v>7</v>
      </c>
      <c r="BM91" s="41">
        <f t="shared" si="114"/>
        <v>5.666666666666667</v>
      </c>
      <c r="BN91" s="47">
        <v>6</v>
      </c>
      <c r="BO91" s="47">
        <v>6</v>
      </c>
      <c r="BP91" s="47">
        <v>5</v>
      </c>
      <c r="BQ91" s="41">
        <f t="shared" si="115"/>
        <v>7.4</v>
      </c>
      <c r="BR91" s="47">
        <v>7</v>
      </c>
      <c r="BS91" s="47">
        <v>7</v>
      </c>
      <c r="BT91" s="47">
        <v>7</v>
      </c>
      <c r="BU91" s="47">
        <v>8</v>
      </c>
      <c r="BV91" s="47">
        <v>8</v>
      </c>
      <c r="BW91" s="41">
        <f t="shared" si="116"/>
        <v>8</v>
      </c>
      <c r="BX91" s="47">
        <v>8</v>
      </c>
      <c r="BY91" s="47">
        <v>8</v>
      </c>
      <c r="BZ91" s="47">
        <v>8</v>
      </c>
      <c r="CA91" s="47" t="s">
        <v>78</v>
      </c>
      <c r="CB91" s="46" t="s">
        <v>78</v>
      </c>
      <c r="CC91" s="52">
        <v>7</v>
      </c>
      <c r="CD91" s="52">
        <f t="shared" si="117"/>
        <v>7</v>
      </c>
      <c r="CE91" s="44">
        <f t="shared" si="118"/>
        <v>0</v>
      </c>
      <c r="CF91" s="53" t="str">
        <f t="shared" si="119"/>
        <v>â</v>
      </c>
      <c r="CG91" s="52">
        <v>5.6785714285714288</v>
      </c>
      <c r="CH91" s="52">
        <f t="shared" si="120"/>
        <v>5.7857142857142856</v>
      </c>
      <c r="CI91" s="43">
        <f t="shared" si="121"/>
        <v>0.10714285714285676</v>
      </c>
      <c r="CJ91" s="51" t="str">
        <f t="shared" si="122"/>
        <v>â</v>
      </c>
      <c r="CK91" s="47" t="s">
        <v>78</v>
      </c>
      <c r="CL91" s="46" t="s">
        <v>78</v>
      </c>
      <c r="CM91" s="47">
        <v>8</v>
      </c>
      <c r="CN91" s="47">
        <v>7</v>
      </c>
      <c r="CO91" s="47">
        <v>8</v>
      </c>
      <c r="CP91" s="47">
        <v>7</v>
      </c>
      <c r="CQ91" s="47">
        <v>9</v>
      </c>
      <c r="CR91" s="47">
        <v>7</v>
      </c>
      <c r="CS91" s="49">
        <f t="shared" si="123"/>
        <v>6.5</v>
      </c>
      <c r="CT91" s="48">
        <f t="shared" si="124"/>
        <v>0</v>
      </c>
      <c r="CU91" s="44" t="str">
        <f t="shared" si="125"/>
        <v>Dem.</v>
      </c>
      <c r="CV91" s="47" t="s">
        <v>78</v>
      </c>
      <c r="CW91" s="46" t="s">
        <v>78</v>
      </c>
      <c r="CX91" s="45">
        <f t="shared" si="126"/>
        <v>6.39</v>
      </c>
      <c r="CY91" s="40">
        <f t="shared" si="127"/>
        <v>3</v>
      </c>
      <c r="CZ91" s="39" t="str">
        <f t="shared" si="128"/>
        <v>Limited</v>
      </c>
      <c r="DA91" s="44">
        <f t="shared" si="129"/>
        <v>7</v>
      </c>
      <c r="DB91" s="40">
        <f t="shared" si="130"/>
        <v>2</v>
      </c>
      <c r="DC91" s="39" t="str">
        <f t="shared" si="131"/>
        <v>Defective democracies</v>
      </c>
      <c r="DD91" s="43">
        <f t="shared" si="132"/>
        <v>5.79</v>
      </c>
      <c r="DE91" s="40">
        <f t="shared" si="133"/>
        <v>3</v>
      </c>
      <c r="DF91" s="39" t="str">
        <f t="shared" si="134"/>
        <v>Functional flaws</v>
      </c>
      <c r="DG91" s="42">
        <f t="shared" si="135"/>
        <v>6.21</v>
      </c>
      <c r="DH91" s="40">
        <f t="shared" si="136"/>
        <v>2</v>
      </c>
      <c r="DI91" s="39" t="str">
        <f t="shared" si="137"/>
        <v>Good</v>
      </c>
      <c r="DJ91" s="41">
        <f t="shared" si="138"/>
        <v>5.3</v>
      </c>
      <c r="DK91" s="40">
        <f t="shared" si="139"/>
        <v>3</v>
      </c>
      <c r="DL91" s="39" t="str">
        <f t="shared" si="140"/>
        <v>Moderate</v>
      </c>
    </row>
    <row r="92" spans="1:116">
      <c r="A92" s="61" t="s">
        <v>190</v>
      </c>
      <c r="B92" s="60">
        <v>2</v>
      </c>
      <c r="C92" s="59">
        <f>IF(D92="-","?",RANK(D92,D2:D130,0))</f>
        <v>34</v>
      </c>
      <c r="D92" s="45">
        <f t="shared" si="94"/>
        <v>6.94</v>
      </c>
      <c r="E92" s="44">
        <f t="shared" si="95"/>
        <v>6.7</v>
      </c>
      <c r="F92" s="58">
        <f t="shared" si="96"/>
        <v>7.75</v>
      </c>
      <c r="G92" s="47">
        <v>6</v>
      </c>
      <c r="H92" s="47">
        <v>9</v>
      </c>
      <c r="I92" s="47">
        <v>9</v>
      </c>
      <c r="J92" s="47">
        <v>7</v>
      </c>
      <c r="K92" s="58">
        <f t="shared" si="97"/>
        <v>8</v>
      </c>
      <c r="L92" s="47">
        <v>9</v>
      </c>
      <c r="M92" s="47">
        <v>7</v>
      </c>
      <c r="N92" s="47">
        <v>8</v>
      </c>
      <c r="O92" s="47">
        <v>8</v>
      </c>
      <c r="P92" s="58">
        <f t="shared" si="98"/>
        <v>6</v>
      </c>
      <c r="Q92" s="47">
        <v>6</v>
      </c>
      <c r="R92" s="47">
        <v>6</v>
      </c>
      <c r="S92" s="47">
        <v>6</v>
      </c>
      <c r="T92" s="47">
        <v>6</v>
      </c>
      <c r="U92" s="58">
        <f t="shared" si="99"/>
        <v>7</v>
      </c>
      <c r="V92" s="47">
        <v>7</v>
      </c>
      <c r="W92" s="47">
        <v>7</v>
      </c>
      <c r="X92" s="58">
        <f t="shared" si="100"/>
        <v>4.75</v>
      </c>
      <c r="Y92" s="47">
        <v>4</v>
      </c>
      <c r="Z92" s="47">
        <v>5</v>
      </c>
      <c r="AA92" s="47">
        <v>5</v>
      </c>
      <c r="AB92" s="47">
        <v>5</v>
      </c>
      <c r="AC92" s="43">
        <f t="shared" si="101"/>
        <v>7.1785714285714288</v>
      </c>
      <c r="AD92" s="57">
        <f t="shared" si="102"/>
        <v>5</v>
      </c>
      <c r="AE92" s="47">
        <v>5</v>
      </c>
      <c r="AF92" s="57">
        <f t="shared" si="103"/>
        <v>8.25</v>
      </c>
      <c r="AG92" s="47">
        <v>7</v>
      </c>
      <c r="AH92" s="47">
        <v>8</v>
      </c>
      <c r="AI92" s="47">
        <v>9</v>
      </c>
      <c r="AJ92" s="47">
        <v>9</v>
      </c>
      <c r="AK92" s="57">
        <f t="shared" si="104"/>
        <v>10</v>
      </c>
      <c r="AL92" s="47">
        <v>10</v>
      </c>
      <c r="AM92" s="47">
        <v>10</v>
      </c>
      <c r="AN92" s="57">
        <f t="shared" si="105"/>
        <v>7.5</v>
      </c>
      <c r="AO92" s="47">
        <v>7</v>
      </c>
      <c r="AP92" s="47">
        <v>8</v>
      </c>
      <c r="AQ92" s="57">
        <f t="shared" si="106"/>
        <v>5</v>
      </c>
      <c r="AR92" s="47">
        <v>5</v>
      </c>
      <c r="AS92" s="47">
        <v>5</v>
      </c>
      <c r="AT92" s="57">
        <f t="shared" si="107"/>
        <v>9</v>
      </c>
      <c r="AU92" s="47">
        <v>9</v>
      </c>
      <c r="AV92" s="57">
        <f t="shared" si="108"/>
        <v>5.5</v>
      </c>
      <c r="AW92" s="47">
        <v>6</v>
      </c>
      <c r="AX92" s="47">
        <v>5</v>
      </c>
      <c r="AY92" s="56">
        <f>IF(AZ92="-","?",RANK(AZ92,AZ2:AZ130,0))</f>
        <v>40</v>
      </c>
      <c r="AZ92" s="42">
        <f t="shared" si="109"/>
        <v>5.71</v>
      </c>
      <c r="BA92" s="41">
        <f t="shared" si="110"/>
        <v>4.520833333333333</v>
      </c>
      <c r="BB92" s="47">
        <v>5</v>
      </c>
      <c r="BC92" s="47">
        <v>6</v>
      </c>
      <c r="BD92" s="47">
        <v>5</v>
      </c>
      <c r="BE92" s="47">
        <v>5</v>
      </c>
      <c r="BF92" s="47">
        <v>2</v>
      </c>
      <c r="BG92" s="55">
        <f t="shared" si="111"/>
        <v>4.125</v>
      </c>
      <c r="BH92" s="54">
        <f t="shared" si="112"/>
        <v>6.5</v>
      </c>
      <c r="BI92" s="41">
        <f t="shared" si="113"/>
        <v>6.666666666666667</v>
      </c>
      <c r="BJ92" s="47">
        <v>7</v>
      </c>
      <c r="BK92" s="47">
        <v>7</v>
      </c>
      <c r="BL92" s="47">
        <v>6</v>
      </c>
      <c r="BM92" s="41">
        <f t="shared" si="114"/>
        <v>5.333333333333333</v>
      </c>
      <c r="BN92" s="47">
        <v>5</v>
      </c>
      <c r="BO92" s="47">
        <v>6</v>
      </c>
      <c r="BP92" s="47">
        <v>5</v>
      </c>
      <c r="BQ92" s="41">
        <f t="shared" si="115"/>
        <v>6</v>
      </c>
      <c r="BR92" s="47">
        <v>7</v>
      </c>
      <c r="BS92" s="47">
        <v>8</v>
      </c>
      <c r="BT92" s="47">
        <v>5</v>
      </c>
      <c r="BU92" s="47">
        <v>5</v>
      </c>
      <c r="BV92" s="47">
        <v>5</v>
      </c>
      <c r="BW92" s="41">
        <f t="shared" si="116"/>
        <v>8</v>
      </c>
      <c r="BX92" s="47">
        <v>8</v>
      </c>
      <c r="BY92" s="47">
        <v>8</v>
      </c>
      <c r="BZ92" s="47">
        <v>8</v>
      </c>
      <c r="CA92" s="47" t="s">
        <v>78</v>
      </c>
      <c r="CB92" s="46" t="s">
        <v>78</v>
      </c>
      <c r="CC92" s="52">
        <v>6.7</v>
      </c>
      <c r="CD92" s="52">
        <f t="shared" si="117"/>
        <v>6.7</v>
      </c>
      <c r="CE92" s="44">
        <f t="shared" si="118"/>
        <v>0</v>
      </c>
      <c r="CF92" s="53" t="str">
        <f t="shared" si="119"/>
        <v>â</v>
      </c>
      <c r="CG92" s="52">
        <v>6.7857142857142856</v>
      </c>
      <c r="CH92" s="52">
        <f t="shared" si="120"/>
        <v>7.1785714285714288</v>
      </c>
      <c r="CI92" s="43">
        <f t="shared" si="121"/>
        <v>0.39285714285714324</v>
      </c>
      <c r="CJ92" s="51" t="str">
        <f t="shared" si="122"/>
        <v>â</v>
      </c>
      <c r="CK92" s="47" t="s">
        <v>78</v>
      </c>
      <c r="CL92" s="46" t="s">
        <v>78</v>
      </c>
      <c r="CM92" s="47">
        <v>9</v>
      </c>
      <c r="CN92" s="47">
        <v>7</v>
      </c>
      <c r="CO92" s="47">
        <v>8</v>
      </c>
      <c r="CP92" s="47">
        <v>8</v>
      </c>
      <c r="CQ92" s="47">
        <v>6</v>
      </c>
      <c r="CR92" s="47">
        <v>6</v>
      </c>
      <c r="CS92" s="49">
        <f t="shared" si="123"/>
        <v>6.5</v>
      </c>
      <c r="CT92" s="48">
        <f t="shared" si="124"/>
        <v>0</v>
      </c>
      <c r="CU92" s="44" t="str">
        <f t="shared" si="125"/>
        <v>Dem.</v>
      </c>
      <c r="CV92" s="47" t="s">
        <v>78</v>
      </c>
      <c r="CW92" s="46" t="s">
        <v>78</v>
      </c>
      <c r="CX92" s="45">
        <f t="shared" si="126"/>
        <v>6.94</v>
      </c>
      <c r="CY92" s="40">
        <f t="shared" si="127"/>
        <v>3</v>
      </c>
      <c r="CZ92" s="39" t="str">
        <f t="shared" si="128"/>
        <v>Limited</v>
      </c>
      <c r="DA92" s="44">
        <f t="shared" si="129"/>
        <v>6.7</v>
      </c>
      <c r="DB92" s="40">
        <f t="shared" si="130"/>
        <v>2</v>
      </c>
      <c r="DC92" s="39" t="str">
        <f t="shared" si="131"/>
        <v>Defective democracies</v>
      </c>
      <c r="DD92" s="43">
        <f t="shared" si="132"/>
        <v>7.18</v>
      </c>
      <c r="DE92" s="40">
        <f t="shared" si="133"/>
        <v>2</v>
      </c>
      <c r="DF92" s="39" t="str">
        <f t="shared" si="134"/>
        <v>Functioning</v>
      </c>
      <c r="DG92" s="42">
        <f t="shared" si="135"/>
        <v>5.71</v>
      </c>
      <c r="DH92" s="40">
        <f t="shared" si="136"/>
        <v>2</v>
      </c>
      <c r="DI92" s="39" t="str">
        <f t="shared" si="137"/>
        <v>Good</v>
      </c>
      <c r="DJ92" s="41">
        <f t="shared" si="138"/>
        <v>4.5</v>
      </c>
      <c r="DK92" s="40">
        <f t="shared" si="139"/>
        <v>3</v>
      </c>
      <c r="DL92" s="39" t="str">
        <f t="shared" si="140"/>
        <v>Moderate</v>
      </c>
    </row>
    <row r="93" spans="1:116">
      <c r="A93" s="61" t="s">
        <v>191</v>
      </c>
      <c r="B93" s="60">
        <v>7</v>
      </c>
      <c r="C93" s="59">
        <f>IF(D93="-","?",RANK(D93,D2:D130,0))</f>
        <v>48</v>
      </c>
      <c r="D93" s="45">
        <f t="shared" si="94"/>
        <v>6.18</v>
      </c>
      <c r="E93" s="44">
        <f t="shared" si="95"/>
        <v>6.4</v>
      </c>
      <c r="F93" s="58">
        <f t="shared" si="96"/>
        <v>6.75</v>
      </c>
      <c r="G93" s="47">
        <v>7</v>
      </c>
      <c r="H93" s="47">
        <v>7</v>
      </c>
      <c r="I93" s="47">
        <v>7</v>
      </c>
      <c r="J93" s="47">
        <v>6</v>
      </c>
      <c r="K93" s="58">
        <f t="shared" si="97"/>
        <v>6.75</v>
      </c>
      <c r="L93" s="47">
        <v>7</v>
      </c>
      <c r="M93" s="47">
        <v>6</v>
      </c>
      <c r="N93" s="47">
        <v>9</v>
      </c>
      <c r="O93" s="47">
        <v>5</v>
      </c>
      <c r="P93" s="58">
        <f t="shared" si="98"/>
        <v>6</v>
      </c>
      <c r="Q93" s="47">
        <v>7</v>
      </c>
      <c r="R93" s="47">
        <v>7</v>
      </c>
      <c r="S93" s="47">
        <v>5</v>
      </c>
      <c r="T93" s="47">
        <v>5</v>
      </c>
      <c r="U93" s="58">
        <f t="shared" si="99"/>
        <v>7</v>
      </c>
      <c r="V93" s="47">
        <v>7</v>
      </c>
      <c r="W93" s="47">
        <v>7</v>
      </c>
      <c r="X93" s="58">
        <f t="shared" si="100"/>
        <v>5.5</v>
      </c>
      <c r="Y93" s="47">
        <v>4</v>
      </c>
      <c r="Z93" s="47">
        <v>6</v>
      </c>
      <c r="AA93" s="47">
        <v>6</v>
      </c>
      <c r="AB93" s="47">
        <v>6</v>
      </c>
      <c r="AC93" s="43">
        <f t="shared" si="101"/>
        <v>5.9642857142857144</v>
      </c>
      <c r="AD93" s="57">
        <f t="shared" si="102"/>
        <v>5</v>
      </c>
      <c r="AE93" s="47">
        <v>5</v>
      </c>
      <c r="AF93" s="57">
        <f t="shared" si="103"/>
        <v>6.25</v>
      </c>
      <c r="AG93" s="47">
        <v>6</v>
      </c>
      <c r="AH93" s="47">
        <v>5</v>
      </c>
      <c r="AI93" s="47">
        <v>7</v>
      </c>
      <c r="AJ93" s="47">
        <v>7</v>
      </c>
      <c r="AK93" s="57">
        <f t="shared" si="104"/>
        <v>7</v>
      </c>
      <c r="AL93" s="47">
        <v>8</v>
      </c>
      <c r="AM93" s="47">
        <v>6</v>
      </c>
      <c r="AN93" s="57">
        <f t="shared" si="105"/>
        <v>6.5</v>
      </c>
      <c r="AO93" s="47">
        <v>6</v>
      </c>
      <c r="AP93" s="47">
        <v>7</v>
      </c>
      <c r="AQ93" s="57">
        <f t="shared" si="106"/>
        <v>6</v>
      </c>
      <c r="AR93" s="47">
        <v>5</v>
      </c>
      <c r="AS93" s="47">
        <v>7</v>
      </c>
      <c r="AT93" s="57">
        <f t="shared" si="107"/>
        <v>6</v>
      </c>
      <c r="AU93" s="47">
        <v>6</v>
      </c>
      <c r="AV93" s="57">
        <f t="shared" si="108"/>
        <v>5</v>
      </c>
      <c r="AW93" s="47">
        <v>6</v>
      </c>
      <c r="AX93" s="47">
        <v>4</v>
      </c>
      <c r="AY93" s="56">
        <f>IF(AZ93="-","?",RANK(AZ93,AZ2:AZ130,0))</f>
        <v>68</v>
      </c>
      <c r="AZ93" s="42">
        <f t="shared" si="109"/>
        <v>4.9400000000000004</v>
      </c>
      <c r="BA93" s="41">
        <f t="shared" si="110"/>
        <v>5.4375</v>
      </c>
      <c r="BB93" s="47">
        <v>6</v>
      </c>
      <c r="BC93" s="47">
        <v>4</v>
      </c>
      <c r="BD93" s="47">
        <v>6</v>
      </c>
      <c r="BE93" s="47">
        <v>8</v>
      </c>
      <c r="BF93" s="47">
        <v>4</v>
      </c>
      <c r="BG93" s="55">
        <f t="shared" si="111"/>
        <v>4.625</v>
      </c>
      <c r="BH93" s="54">
        <f t="shared" si="112"/>
        <v>5.5</v>
      </c>
      <c r="BI93" s="41">
        <f t="shared" si="113"/>
        <v>5</v>
      </c>
      <c r="BJ93" s="47">
        <v>5</v>
      </c>
      <c r="BK93" s="47">
        <v>5</v>
      </c>
      <c r="BL93" s="47">
        <v>5</v>
      </c>
      <c r="BM93" s="41">
        <f t="shared" si="114"/>
        <v>5</v>
      </c>
      <c r="BN93" s="47">
        <v>5</v>
      </c>
      <c r="BO93" s="47">
        <v>6</v>
      </c>
      <c r="BP93" s="47">
        <v>4</v>
      </c>
      <c r="BQ93" s="41">
        <f t="shared" si="115"/>
        <v>5</v>
      </c>
      <c r="BR93" s="47">
        <v>6</v>
      </c>
      <c r="BS93" s="47">
        <v>4</v>
      </c>
      <c r="BT93" s="47">
        <v>5</v>
      </c>
      <c r="BU93" s="47">
        <v>5</v>
      </c>
      <c r="BV93" s="47">
        <v>5</v>
      </c>
      <c r="BW93" s="41">
        <f t="shared" si="116"/>
        <v>7</v>
      </c>
      <c r="BX93" s="47">
        <v>5</v>
      </c>
      <c r="BY93" s="47">
        <v>7</v>
      </c>
      <c r="BZ93" s="47">
        <v>9</v>
      </c>
      <c r="CA93" s="47" t="s">
        <v>78</v>
      </c>
      <c r="CB93" s="46" t="s">
        <v>78</v>
      </c>
      <c r="CC93" s="52">
        <v>5.9</v>
      </c>
      <c r="CD93" s="52">
        <f t="shared" si="117"/>
        <v>6.4</v>
      </c>
      <c r="CE93" s="44">
        <f t="shared" si="118"/>
        <v>0.5</v>
      </c>
      <c r="CF93" s="53" t="str">
        <f t="shared" si="119"/>
        <v>æ</v>
      </c>
      <c r="CG93" s="52">
        <v>6.2142857142857144</v>
      </c>
      <c r="CH93" s="52">
        <f t="shared" si="120"/>
        <v>5.9642857142857144</v>
      </c>
      <c r="CI93" s="43">
        <f t="shared" si="121"/>
        <v>-0.25</v>
      </c>
      <c r="CJ93" s="51" t="str">
        <f t="shared" si="122"/>
        <v>â</v>
      </c>
      <c r="CK93" s="47" t="s">
        <v>78</v>
      </c>
      <c r="CL93" s="46" t="s">
        <v>78</v>
      </c>
      <c r="CM93" s="47">
        <v>7</v>
      </c>
      <c r="CN93" s="47">
        <v>6</v>
      </c>
      <c r="CO93" s="47">
        <v>9</v>
      </c>
      <c r="CP93" s="47">
        <v>5</v>
      </c>
      <c r="CQ93" s="47">
        <v>7</v>
      </c>
      <c r="CR93" s="47">
        <v>5</v>
      </c>
      <c r="CS93" s="49">
        <f t="shared" si="123"/>
        <v>6.5</v>
      </c>
      <c r="CT93" s="48">
        <f t="shared" si="124"/>
        <v>0</v>
      </c>
      <c r="CU93" s="44" t="str">
        <f t="shared" si="125"/>
        <v>Dem.</v>
      </c>
      <c r="CV93" s="47" t="s">
        <v>78</v>
      </c>
      <c r="CW93" s="46" t="s">
        <v>78</v>
      </c>
      <c r="CX93" s="45">
        <f t="shared" si="126"/>
        <v>6.18</v>
      </c>
      <c r="CY93" s="40">
        <f t="shared" si="127"/>
        <v>3</v>
      </c>
      <c r="CZ93" s="39" t="str">
        <f t="shared" si="128"/>
        <v>Limited</v>
      </c>
      <c r="DA93" s="44">
        <f t="shared" si="129"/>
        <v>6.4</v>
      </c>
      <c r="DB93" s="40">
        <f t="shared" si="130"/>
        <v>2</v>
      </c>
      <c r="DC93" s="39" t="str">
        <f t="shared" si="131"/>
        <v>Defective democracies</v>
      </c>
      <c r="DD93" s="43">
        <f t="shared" si="132"/>
        <v>5.96</v>
      </c>
      <c r="DE93" s="40">
        <f t="shared" si="133"/>
        <v>3</v>
      </c>
      <c r="DF93" s="39" t="str">
        <f t="shared" si="134"/>
        <v>Functional flaws</v>
      </c>
      <c r="DG93" s="42">
        <f t="shared" si="135"/>
        <v>4.9400000000000004</v>
      </c>
      <c r="DH93" s="40">
        <f t="shared" si="136"/>
        <v>3</v>
      </c>
      <c r="DI93" s="39" t="str">
        <f t="shared" si="137"/>
        <v>Moderate</v>
      </c>
      <c r="DJ93" s="41">
        <f t="shared" si="138"/>
        <v>5.4</v>
      </c>
      <c r="DK93" s="40">
        <f t="shared" si="139"/>
        <v>3</v>
      </c>
      <c r="DL93" s="39" t="str">
        <f t="shared" si="140"/>
        <v>Moderate</v>
      </c>
    </row>
    <row r="94" spans="1:116">
      <c r="A94" s="61" t="s">
        <v>192</v>
      </c>
      <c r="B94" s="60">
        <v>1</v>
      </c>
      <c r="C94" s="59">
        <f>IF(D94="-","?",RANK(D94,D2:D130,0))</f>
        <v>6</v>
      </c>
      <c r="D94" s="45">
        <f t="shared" si="94"/>
        <v>9.0500000000000007</v>
      </c>
      <c r="E94" s="44">
        <f t="shared" si="95"/>
        <v>9.1999999999999993</v>
      </c>
      <c r="F94" s="58">
        <f t="shared" si="96"/>
        <v>9.5</v>
      </c>
      <c r="G94" s="47">
        <v>10</v>
      </c>
      <c r="H94" s="47">
        <v>10</v>
      </c>
      <c r="I94" s="47">
        <v>8</v>
      </c>
      <c r="J94" s="47">
        <v>10</v>
      </c>
      <c r="K94" s="58">
        <f t="shared" si="97"/>
        <v>9.75</v>
      </c>
      <c r="L94" s="47">
        <v>10</v>
      </c>
      <c r="M94" s="47">
        <v>10</v>
      </c>
      <c r="N94" s="47">
        <v>10</v>
      </c>
      <c r="O94" s="47">
        <v>9</v>
      </c>
      <c r="P94" s="58">
        <f t="shared" si="98"/>
        <v>9.25</v>
      </c>
      <c r="Q94" s="47">
        <v>10</v>
      </c>
      <c r="R94" s="47">
        <v>9</v>
      </c>
      <c r="S94" s="47">
        <v>8</v>
      </c>
      <c r="T94" s="47">
        <v>10</v>
      </c>
      <c r="U94" s="58">
        <f t="shared" si="99"/>
        <v>9.5</v>
      </c>
      <c r="V94" s="47">
        <v>10</v>
      </c>
      <c r="W94" s="47">
        <v>9</v>
      </c>
      <c r="X94" s="58">
        <f t="shared" si="100"/>
        <v>8</v>
      </c>
      <c r="Y94" s="47">
        <v>6</v>
      </c>
      <c r="Z94" s="47">
        <v>9</v>
      </c>
      <c r="AA94" s="47">
        <v>9</v>
      </c>
      <c r="AB94" s="47">
        <v>8</v>
      </c>
      <c r="AC94" s="43">
        <f t="shared" si="101"/>
        <v>8.8928571428571423</v>
      </c>
      <c r="AD94" s="57">
        <f t="shared" si="102"/>
        <v>8</v>
      </c>
      <c r="AE94" s="47">
        <v>8</v>
      </c>
      <c r="AF94" s="57">
        <f t="shared" si="103"/>
        <v>9.75</v>
      </c>
      <c r="AG94" s="47">
        <v>9</v>
      </c>
      <c r="AH94" s="47">
        <v>10</v>
      </c>
      <c r="AI94" s="47">
        <v>10</v>
      </c>
      <c r="AJ94" s="47">
        <v>10</v>
      </c>
      <c r="AK94" s="57">
        <f t="shared" si="104"/>
        <v>9</v>
      </c>
      <c r="AL94" s="47">
        <v>10</v>
      </c>
      <c r="AM94" s="47">
        <v>8</v>
      </c>
      <c r="AN94" s="57">
        <f t="shared" si="105"/>
        <v>10</v>
      </c>
      <c r="AO94" s="47">
        <v>10</v>
      </c>
      <c r="AP94" s="47">
        <v>10</v>
      </c>
      <c r="AQ94" s="57">
        <f t="shared" si="106"/>
        <v>8.5</v>
      </c>
      <c r="AR94" s="47">
        <v>9</v>
      </c>
      <c r="AS94" s="47">
        <v>8</v>
      </c>
      <c r="AT94" s="57">
        <f t="shared" si="107"/>
        <v>9</v>
      </c>
      <c r="AU94" s="47">
        <v>9</v>
      </c>
      <c r="AV94" s="57">
        <f t="shared" si="108"/>
        <v>8</v>
      </c>
      <c r="AW94" s="47">
        <v>8</v>
      </c>
      <c r="AX94" s="47">
        <v>8</v>
      </c>
      <c r="AY94" s="56">
        <f>IF(AZ94="-","?",RANK(AZ94,AZ2:AZ130,0))</f>
        <v>13</v>
      </c>
      <c r="AZ94" s="42">
        <f t="shared" si="109"/>
        <v>6.79</v>
      </c>
      <c r="BA94" s="41">
        <f t="shared" si="110"/>
        <v>1.6041666666666667</v>
      </c>
      <c r="BB94" s="47">
        <v>2</v>
      </c>
      <c r="BC94" s="47">
        <v>2</v>
      </c>
      <c r="BD94" s="47">
        <v>2</v>
      </c>
      <c r="BE94" s="47">
        <v>1</v>
      </c>
      <c r="BF94" s="47">
        <v>1</v>
      </c>
      <c r="BG94" s="55">
        <f t="shared" si="111"/>
        <v>1.625</v>
      </c>
      <c r="BH94" s="54">
        <f t="shared" si="112"/>
        <v>8.35</v>
      </c>
      <c r="BI94" s="41">
        <f t="shared" si="113"/>
        <v>8.3333333333333339</v>
      </c>
      <c r="BJ94" s="47">
        <v>9</v>
      </c>
      <c r="BK94" s="47">
        <v>8</v>
      </c>
      <c r="BL94" s="47">
        <v>8</v>
      </c>
      <c r="BM94" s="41">
        <f t="shared" si="114"/>
        <v>7.666666666666667</v>
      </c>
      <c r="BN94" s="47">
        <v>8</v>
      </c>
      <c r="BO94" s="47">
        <v>8</v>
      </c>
      <c r="BP94" s="47">
        <v>7</v>
      </c>
      <c r="BQ94" s="41">
        <f t="shared" si="115"/>
        <v>8.4</v>
      </c>
      <c r="BR94" s="47">
        <v>9</v>
      </c>
      <c r="BS94" s="47">
        <v>8</v>
      </c>
      <c r="BT94" s="47">
        <v>8</v>
      </c>
      <c r="BU94" s="47">
        <v>8</v>
      </c>
      <c r="BV94" s="47">
        <v>9</v>
      </c>
      <c r="BW94" s="41">
        <f t="shared" si="116"/>
        <v>9</v>
      </c>
      <c r="BX94" s="47">
        <v>9</v>
      </c>
      <c r="BY94" s="47">
        <v>9</v>
      </c>
      <c r="BZ94" s="47">
        <v>9</v>
      </c>
      <c r="CA94" s="47" t="s">
        <v>78</v>
      </c>
      <c r="CB94" s="46" t="s">
        <v>78</v>
      </c>
      <c r="CC94" s="52">
        <v>9</v>
      </c>
      <c r="CD94" s="52">
        <f t="shared" si="117"/>
        <v>9.1999999999999993</v>
      </c>
      <c r="CE94" s="44">
        <f t="shared" si="118"/>
        <v>0.19999999999999929</v>
      </c>
      <c r="CF94" s="53" t="str">
        <f t="shared" si="119"/>
        <v>â</v>
      </c>
      <c r="CG94" s="52">
        <v>8.7142857142857135</v>
      </c>
      <c r="CH94" s="52">
        <f t="shared" si="120"/>
        <v>8.8928571428571423</v>
      </c>
      <c r="CI94" s="43">
        <f t="shared" si="121"/>
        <v>0.17857142857142883</v>
      </c>
      <c r="CJ94" s="51" t="str">
        <f t="shared" si="122"/>
        <v>â</v>
      </c>
      <c r="CK94" s="47" t="s">
        <v>78</v>
      </c>
      <c r="CL94" s="46" t="s">
        <v>78</v>
      </c>
      <c r="CM94" s="47">
        <v>10</v>
      </c>
      <c r="CN94" s="47">
        <v>10</v>
      </c>
      <c r="CO94" s="47">
        <v>10</v>
      </c>
      <c r="CP94" s="47">
        <v>9</v>
      </c>
      <c r="CQ94" s="47">
        <v>10</v>
      </c>
      <c r="CR94" s="47">
        <v>10</v>
      </c>
      <c r="CS94" s="49">
        <f t="shared" si="123"/>
        <v>10</v>
      </c>
      <c r="CT94" s="48">
        <f t="shared" si="124"/>
        <v>0</v>
      </c>
      <c r="CU94" s="44" t="str">
        <f t="shared" si="125"/>
        <v>Dem.</v>
      </c>
      <c r="CV94" s="47" t="s">
        <v>78</v>
      </c>
      <c r="CW94" s="46" t="s">
        <v>78</v>
      </c>
      <c r="CX94" s="45">
        <f t="shared" si="126"/>
        <v>9.0500000000000007</v>
      </c>
      <c r="CY94" s="40">
        <f t="shared" si="127"/>
        <v>1</v>
      </c>
      <c r="CZ94" s="39" t="str">
        <f t="shared" si="128"/>
        <v>Highly advanced</v>
      </c>
      <c r="DA94" s="44">
        <f t="shared" si="129"/>
        <v>9.1999999999999993</v>
      </c>
      <c r="DB94" s="40">
        <f t="shared" si="130"/>
        <v>1</v>
      </c>
      <c r="DC94" s="39" t="str">
        <f t="shared" si="131"/>
        <v>Democracies in consolidation</v>
      </c>
      <c r="DD94" s="43">
        <f t="shared" si="132"/>
        <v>8.89</v>
      </c>
      <c r="DE94" s="40">
        <f t="shared" si="133"/>
        <v>1</v>
      </c>
      <c r="DF94" s="39" t="str">
        <f t="shared" si="134"/>
        <v>Developed</v>
      </c>
      <c r="DG94" s="42">
        <f t="shared" si="135"/>
        <v>6.79</v>
      </c>
      <c r="DH94" s="40">
        <f t="shared" si="136"/>
        <v>2</v>
      </c>
      <c r="DI94" s="39" t="str">
        <f t="shared" si="137"/>
        <v>Good</v>
      </c>
      <c r="DJ94" s="41">
        <f t="shared" si="138"/>
        <v>1.6</v>
      </c>
      <c r="DK94" s="40">
        <f t="shared" si="139"/>
        <v>5</v>
      </c>
      <c r="DL94" s="39" t="str">
        <f t="shared" si="140"/>
        <v>Negligible</v>
      </c>
    </row>
    <row r="95" spans="1:116">
      <c r="A95" s="75" t="s">
        <v>193</v>
      </c>
      <c r="B95" s="60">
        <v>4</v>
      </c>
      <c r="C95" s="59">
        <f>IF(D95="-","?",RANK(D95,D2:D130,0))</f>
        <v>50</v>
      </c>
      <c r="D95" s="45">
        <f t="shared" si="94"/>
        <v>6.1</v>
      </c>
      <c r="E95" s="44">
        <f t="shared" si="95"/>
        <v>4.0833333333333339</v>
      </c>
      <c r="F95" s="58">
        <f t="shared" si="96"/>
        <v>8.25</v>
      </c>
      <c r="G95" s="47">
        <v>10</v>
      </c>
      <c r="H95" s="47">
        <v>7</v>
      </c>
      <c r="I95" s="47">
        <v>6</v>
      </c>
      <c r="J95" s="47">
        <v>10</v>
      </c>
      <c r="K95" s="58">
        <f t="shared" si="97"/>
        <v>3.5</v>
      </c>
      <c r="L95" s="47">
        <v>2</v>
      </c>
      <c r="M95" s="47">
        <v>1</v>
      </c>
      <c r="N95" s="47">
        <v>4</v>
      </c>
      <c r="O95" s="47">
        <v>7</v>
      </c>
      <c r="P95" s="58">
        <f t="shared" si="98"/>
        <v>4</v>
      </c>
      <c r="Q95" s="47">
        <v>2</v>
      </c>
      <c r="R95" s="47">
        <v>4</v>
      </c>
      <c r="S95" s="47">
        <v>4</v>
      </c>
      <c r="T95" s="47">
        <v>6</v>
      </c>
      <c r="U95" s="58">
        <f t="shared" si="99"/>
        <v>2</v>
      </c>
      <c r="V95" s="47">
        <v>2</v>
      </c>
      <c r="W95" s="47">
        <v>2</v>
      </c>
      <c r="X95" s="58">
        <f t="shared" si="100"/>
        <v>2.6666666666666665</v>
      </c>
      <c r="Y95" s="47">
        <v>1</v>
      </c>
      <c r="Z95" s="47">
        <v>4</v>
      </c>
      <c r="AA95" s="47" t="s">
        <v>100</v>
      </c>
      <c r="AB95" s="47">
        <v>3</v>
      </c>
      <c r="AC95" s="43">
        <f t="shared" si="101"/>
        <v>8.1071428571428577</v>
      </c>
      <c r="AD95" s="57">
        <f t="shared" si="102"/>
        <v>9</v>
      </c>
      <c r="AE95" s="47">
        <v>9</v>
      </c>
      <c r="AF95" s="57">
        <f t="shared" si="103"/>
        <v>7.75</v>
      </c>
      <c r="AG95" s="47">
        <v>7</v>
      </c>
      <c r="AH95" s="47">
        <v>6</v>
      </c>
      <c r="AI95" s="47">
        <v>9</v>
      </c>
      <c r="AJ95" s="47">
        <v>9</v>
      </c>
      <c r="AK95" s="57">
        <f t="shared" si="104"/>
        <v>8.5</v>
      </c>
      <c r="AL95" s="47">
        <v>8</v>
      </c>
      <c r="AM95" s="47">
        <v>9</v>
      </c>
      <c r="AN95" s="57">
        <f t="shared" si="105"/>
        <v>8.5</v>
      </c>
      <c r="AO95" s="47">
        <v>9</v>
      </c>
      <c r="AP95" s="47">
        <v>8</v>
      </c>
      <c r="AQ95" s="57">
        <f t="shared" si="106"/>
        <v>7</v>
      </c>
      <c r="AR95" s="47">
        <v>8</v>
      </c>
      <c r="AS95" s="47">
        <v>6</v>
      </c>
      <c r="AT95" s="57">
        <f t="shared" si="107"/>
        <v>9</v>
      </c>
      <c r="AU95" s="47">
        <v>9</v>
      </c>
      <c r="AV95" s="57">
        <f t="shared" si="108"/>
        <v>7</v>
      </c>
      <c r="AW95" s="47">
        <v>5</v>
      </c>
      <c r="AX95" s="47">
        <v>9</v>
      </c>
      <c r="AY95" s="56">
        <f>IF(AZ95="-","?",RANK(AZ95,AZ2:AZ130,0))</f>
        <v>33</v>
      </c>
      <c r="AZ95" s="42">
        <f t="shared" si="109"/>
        <v>5.93</v>
      </c>
      <c r="BA95" s="41">
        <f t="shared" si="110"/>
        <v>3.4791666666666665</v>
      </c>
      <c r="BB95" s="47">
        <v>1</v>
      </c>
      <c r="BC95" s="47">
        <v>8</v>
      </c>
      <c r="BD95" s="47">
        <v>2</v>
      </c>
      <c r="BE95" s="47">
        <v>1</v>
      </c>
      <c r="BF95" s="47">
        <v>4</v>
      </c>
      <c r="BG95" s="55">
        <f t="shared" si="111"/>
        <v>4.875</v>
      </c>
      <c r="BH95" s="54">
        <f t="shared" si="112"/>
        <v>6.9375</v>
      </c>
      <c r="BI95" s="41">
        <f t="shared" si="113"/>
        <v>5</v>
      </c>
      <c r="BJ95" s="47">
        <v>5</v>
      </c>
      <c r="BK95" s="47">
        <v>5</v>
      </c>
      <c r="BL95" s="47">
        <v>5</v>
      </c>
      <c r="BM95" s="41">
        <f t="shared" si="114"/>
        <v>8</v>
      </c>
      <c r="BN95" s="47">
        <v>7</v>
      </c>
      <c r="BO95" s="47">
        <v>9</v>
      </c>
      <c r="BP95" s="47">
        <v>8</v>
      </c>
      <c r="BQ95" s="41">
        <f t="shared" si="115"/>
        <v>5.75</v>
      </c>
      <c r="BR95" s="77">
        <v>8</v>
      </c>
      <c r="BS95" s="47">
        <v>3</v>
      </c>
      <c r="BT95" s="47">
        <v>8</v>
      </c>
      <c r="BU95" s="47">
        <v>4</v>
      </c>
      <c r="BV95" s="47" t="s">
        <v>100</v>
      </c>
      <c r="BW95" s="41">
        <f t="shared" si="116"/>
        <v>9</v>
      </c>
      <c r="BX95" s="47">
        <v>9</v>
      </c>
      <c r="BY95" s="47">
        <v>8</v>
      </c>
      <c r="BZ95" s="47">
        <v>10</v>
      </c>
      <c r="CA95" s="47" t="s">
        <v>78</v>
      </c>
      <c r="CB95" s="46" t="s">
        <v>78</v>
      </c>
      <c r="CC95" s="52">
        <v>4.2</v>
      </c>
      <c r="CD95" s="52">
        <f t="shared" si="117"/>
        <v>4.0833333333333339</v>
      </c>
      <c r="CE95" s="44">
        <f t="shared" si="118"/>
        <v>-0.11666666666666625</v>
      </c>
      <c r="CF95" s="53" t="str">
        <f t="shared" si="119"/>
        <v>â</v>
      </c>
      <c r="CG95" s="52">
        <v>7.9285714285714279</v>
      </c>
      <c r="CH95" s="52">
        <f t="shared" si="120"/>
        <v>8.1071428571428577</v>
      </c>
      <c r="CI95" s="43">
        <f t="shared" si="121"/>
        <v>0.17857142857142971</v>
      </c>
      <c r="CJ95" s="51" t="str">
        <f t="shared" si="122"/>
        <v>â</v>
      </c>
      <c r="CK95" s="47" t="s">
        <v>78</v>
      </c>
      <c r="CL95" s="46" t="s">
        <v>78</v>
      </c>
      <c r="CM95" s="50">
        <v>2</v>
      </c>
      <c r="CN95" s="50">
        <v>1</v>
      </c>
      <c r="CO95" s="47">
        <v>4</v>
      </c>
      <c r="CP95" s="47">
        <v>7</v>
      </c>
      <c r="CQ95" s="50">
        <v>2</v>
      </c>
      <c r="CR95" s="47">
        <v>6</v>
      </c>
      <c r="CS95" s="49">
        <f t="shared" si="123"/>
        <v>10</v>
      </c>
      <c r="CT95" s="48">
        <f t="shared" si="124"/>
        <v>3</v>
      </c>
      <c r="CU95" s="44" t="str">
        <f t="shared" si="125"/>
        <v>Aut.</v>
      </c>
      <c r="CV95" s="47" t="s">
        <v>78</v>
      </c>
      <c r="CW95" s="46" t="s">
        <v>78</v>
      </c>
      <c r="CX95" s="45">
        <f t="shared" si="126"/>
        <v>6.1</v>
      </c>
      <c r="CY95" s="40">
        <f t="shared" si="127"/>
        <v>3</v>
      </c>
      <c r="CZ95" s="39" t="str">
        <f t="shared" si="128"/>
        <v>Limited</v>
      </c>
      <c r="DA95" s="44">
        <f t="shared" si="129"/>
        <v>4.08</v>
      </c>
      <c r="DB95" s="40">
        <f t="shared" si="130"/>
        <v>4</v>
      </c>
      <c r="DC95" s="39" t="str">
        <f t="shared" si="131"/>
        <v>Moderate autocracies</v>
      </c>
      <c r="DD95" s="43">
        <f t="shared" si="132"/>
        <v>8.11</v>
      </c>
      <c r="DE95" s="40">
        <f t="shared" si="133"/>
        <v>1</v>
      </c>
      <c r="DF95" s="39" t="str">
        <f t="shared" si="134"/>
        <v>Developed</v>
      </c>
      <c r="DG95" s="42">
        <f t="shared" si="135"/>
        <v>5.93</v>
      </c>
      <c r="DH95" s="40">
        <f t="shared" si="136"/>
        <v>2</v>
      </c>
      <c r="DI95" s="39" t="str">
        <f t="shared" si="137"/>
        <v>Good</v>
      </c>
      <c r="DJ95" s="41">
        <f t="shared" si="138"/>
        <v>3.5</v>
      </c>
      <c r="DK95" s="40">
        <f t="shared" si="139"/>
        <v>4</v>
      </c>
      <c r="DL95" s="39" t="str">
        <f t="shared" si="140"/>
        <v>Minor</v>
      </c>
    </row>
    <row r="96" spans="1:116">
      <c r="A96" s="61" t="s">
        <v>194</v>
      </c>
      <c r="B96" s="60">
        <v>1</v>
      </c>
      <c r="C96" s="59">
        <f>IF(D96="-","?",RANK(D96,D2:D130,0))</f>
        <v>16</v>
      </c>
      <c r="D96" s="45">
        <f t="shared" si="94"/>
        <v>8.17</v>
      </c>
      <c r="E96" s="44">
        <f t="shared" si="95"/>
        <v>8.5500000000000007</v>
      </c>
      <c r="F96" s="58">
        <f t="shared" si="96"/>
        <v>9.5</v>
      </c>
      <c r="G96" s="47">
        <v>10</v>
      </c>
      <c r="H96" s="47">
        <v>9</v>
      </c>
      <c r="I96" s="47">
        <v>9</v>
      </c>
      <c r="J96" s="47">
        <v>10</v>
      </c>
      <c r="K96" s="58">
        <f t="shared" si="97"/>
        <v>9</v>
      </c>
      <c r="L96" s="47">
        <v>9</v>
      </c>
      <c r="M96" s="47">
        <v>9</v>
      </c>
      <c r="N96" s="47">
        <v>10</v>
      </c>
      <c r="O96" s="47">
        <v>8</v>
      </c>
      <c r="P96" s="58">
        <f t="shared" si="98"/>
        <v>8.25</v>
      </c>
      <c r="Q96" s="47">
        <v>9</v>
      </c>
      <c r="R96" s="47">
        <v>8</v>
      </c>
      <c r="S96" s="47">
        <v>7</v>
      </c>
      <c r="T96" s="47">
        <v>9</v>
      </c>
      <c r="U96" s="58">
        <f t="shared" si="99"/>
        <v>8.5</v>
      </c>
      <c r="V96" s="47">
        <v>8</v>
      </c>
      <c r="W96" s="47">
        <v>9</v>
      </c>
      <c r="X96" s="58">
        <f t="shared" si="100"/>
        <v>7.5</v>
      </c>
      <c r="Y96" s="47">
        <v>8</v>
      </c>
      <c r="Z96" s="47">
        <v>7</v>
      </c>
      <c r="AA96" s="47">
        <v>9</v>
      </c>
      <c r="AB96" s="47">
        <v>6</v>
      </c>
      <c r="AC96" s="43">
        <f t="shared" si="101"/>
        <v>7.7857142857142856</v>
      </c>
      <c r="AD96" s="57">
        <f t="shared" si="102"/>
        <v>7</v>
      </c>
      <c r="AE96" s="47">
        <v>7</v>
      </c>
      <c r="AF96" s="57">
        <f t="shared" si="103"/>
        <v>9</v>
      </c>
      <c r="AG96" s="47">
        <v>8</v>
      </c>
      <c r="AH96" s="47">
        <v>9</v>
      </c>
      <c r="AI96" s="47">
        <v>10</v>
      </c>
      <c r="AJ96" s="47">
        <v>9</v>
      </c>
      <c r="AK96" s="57">
        <f t="shared" si="104"/>
        <v>8.5</v>
      </c>
      <c r="AL96" s="47">
        <v>9</v>
      </c>
      <c r="AM96" s="47">
        <v>8</v>
      </c>
      <c r="AN96" s="57">
        <f t="shared" si="105"/>
        <v>9</v>
      </c>
      <c r="AO96" s="47">
        <v>9</v>
      </c>
      <c r="AP96" s="47">
        <v>9</v>
      </c>
      <c r="AQ96" s="57">
        <f t="shared" si="106"/>
        <v>7</v>
      </c>
      <c r="AR96" s="47">
        <v>7</v>
      </c>
      <c r="AS96" s="47">
        <v>7</v>
      </c>
      <c r="AT96" s="57">
        <f t="shared" si="107"/>
        <v>7</v>
      </c>
      <c r="AU96" s="47">
        <v>7</v>
      </c>
      <c r="AV96" s="57">
        <f t="shared" si="108"/>
        <v>7</v>
      </c>
      <c r="AW96" s="47">
        <v>8</v>
      </c>
      <c r="AX96" s="47">
        <v>6</v>
      </c>
      <c r="AY96" s="56">
        <f>IF(AZ96="-","?",RANK(AZ96,AZ2:AZ130,0))</f>
        <v>23</v>
      </c>
      <c r="AZ96" s="42">
        <f t="shared" si="109"/>
        <v>6.35</v>
      </c>
      <c r="BA96" s="41">
        <f t="shared" si="110"/>
        <v>2.6875</v>
      </c>
      <c r="BB96" s="47">
        <v>4</v>
      </c>
      <c r="BC96" s="47">
        <v>5</v>
      </c>
      <c r="BD96" s="47">
        <v>3</v>
      </c>
      <c r="BE96" s="47">
        <v>1</v>
      </c>
      <c r="BF96" s="47">
        <v>1</v>
      </c>
      <c r="BG96" s="55">
        <f t="shared" si="111"/>
        <v>2.125</v>
      </c>
      <c r="BH96" s="54">
        <f t="shared" si="112"/>
        <v>7.5833333333333339</v>
      </c>
      <c r="BI96" s="41">
        <f t="shared" si="113"/>
        <v>7</v>
      </c>
      <c r="BJ96" s="47">
        <v>7</v>
      </c>
      <c r="BK96" s="47">
        <v>7</v>
      </c>
      <c r="BL96" s="47">
        <v>7</v>
      </c>
      <c r="BM96" s="41">
        <f t="shared" si="114"/>
        <v>7</v>
      </c>
      <c r="BN96" s="47">
        <v>8</v>
      </c>
      <c r="BO96" s="47">
        <v>6</v>
      </c>
      <c r="BP96" s="47">
        <v>7</v>
      </c>
      <c r="BQ96" s="41">
        <f t="shared" si="115"/>
        <v>8</v>
      </c>
      <c r="BR96" s="47">
        <v>10</v>
      </c>
      <c r="BS96" s="47">
        <v>9</v>
      </c>
      <c r="BT96" s="47">
        <v>8</v>
      </c>
      <c r="BU96" s="47">
        <v>6</v>
      </c>
      <c r="BV96" s="47">
        <v>7</v>
      </c>
      <c r="BW96" s="41">
        <f t="shared" si="116"/>
        <v>8.3333333333333339</v>
      </c>
      <c r="BX96" s="47">
        <v>8</v>
      </c>
      <c r="BY96" s="47">
        <v>8</v>
      </c>
      <c r="BZ96" s="47">
        <v>9</v>
      </c>
      <c r="CA96" s="47" t="s">
        <v>78</v>
      </c>
      <c r="CB96" s="46" t="s">
        <v>78</v>
      </c>
      <c r="CC96" s="52">
        <v>8.5</v>
      </c>
      <c r="CD96" s="52">
        <f t="shared" si="117"/>
        <v>8.5500000000000007</v>
      </c>
      <c r="CE96" s="44">
        <f t="shared" si="118"/>
        <v>5.0000000000000711E-2</v>
      </c>
      <c r="CF96" s="53" t="str">
        <f t="shared" si="119"/>
        <v>â</v>
      </c>
      <c r="CG96" s="52">
        <v>7.9642857142857135</v>
      </c>
      <c r="CH96" s="52">
        <f t="shared" si="120"/>
        <v>7.7857142857142856</v>
      </c>
      <c r="CI96" s="43">
        <f t="shared" si="121"/>
        <v>-0.17857142857142794</v>
      </c>
      <c r="CJ96" s="51" t="str">
        <f t="shared" si="122"/>
        <v>â</v>
      </c>
      <c r="CK96" s="47" t="s">
        <v>78</v>
      </c>
      <c r="CL96" s="46" t="s">
        <v>78</v>
      </c>
      <c r="CM96" s="47">
        <v>9</v>
      </c>
      <c r="CN96" s="47">
        <v>9</v>
      </c>
      <c r="CO96" s="47">
        <v>10</v>
      </c>
      <c r="CP96" s="47">
        <v>8</v>
      </c>
      <c r="CQ96" s="47">
        <v>9</v>
      </c>
      <c r="CR96" s="47">
        <v>9</v>
      </c>
      <c r="CS96" s="49">
        <f t="shared" si="123"/>
        <v>10</v>
      </c>
      <c r="CT96" s="48">
        <f t="shared" si="124"/>
        <v>0</v>
      </c>
      <c r="CU96" s="44" t="str">
        <f t="shared" si="125"/>
        <v>Dem.</v>
      </c>
      <c r="CV96" s="47" t="s">
        <v>78</v>
      </c>
      <c r="CW96" s="46" t="s">
        <v>78</v>
      </c>
      <c r="CX96" s="45">
        <f t="shared" si="126"/>
        <v>8.17</v>
      </c>
      <c r="CY96" s="40">
        <f t="shared" si="127"/>
        <v>2</v>
      </c>
      <c r="CZ96" s="39" t="str">
        <f t="shared" si="128"/>
        <v>Advanced</v>
      </c>
      <c r="DA96" s="44">
        <f t="shared" si="129"/>
        <v>8.5500000000000007</v>
      </c>
      <c r="DB96" s="40">
        <f t="shared" si="130"/>
        <v>1</v>
      </c>
      <c r="DC96" s="39" t="str">
        <f t="shared" si="131"/>
        <v>Democracies in consolidation</v>
      </c>
      <c r="DD96" s="43">
        <f t="shared" si="132"/>
        <v>7.79</v>
      </c>
      <c r="DE96" s="40">
        <f t="shared" si="133"/>
        <v>2</v>
      </c>
      <c r="DF96" s="39" t="str">
        <f t="shared" si="134"/>
        <v>Functioning</v>
      </c>
      <c r="DG96" s="42">
        <f t="shared" si="135"/>
        <v>6.35</v>
      </c>
      <c r="DH96" s="40">
        <f t="shared" si="136"/>
        <v>2</v>
      </c>
      <c r="DI96" s="39" t="str">
        <f t="shared" si="137"/>
        <v>Good</v>
      </c>
      <c r="DJ96" s="41">
        <f t="shared" si="138"/>
        <v>2.7</v>
      </c>
      <c r="DK96" s="40">
        <f t="shared" si="139"/>
        <v>4</v>
      </c>
      <c r="DL96" s="39" t="str">
        <f t="shared" si="140"/>
        <v>Minor</v>
      </c>
    </row>
    <row r="97" spans="1:116">
      <c r="A97" s="61" t="s">
        <v>195</v>
      </c>
      <c r="B97" s="60">
        <v>6</v>
      </c>
      <c r="C97" s="59">
        <f>IF(D97="-","?",RANK(D97,D2:D130,0))</f>
        <v>60</v>
      </c>
      <c r="D97" s="45">
        <f t="shared" si="94"/>
        <v>5.73</v>
      </c>
      <c r="E97" s="44">
        <f t="shared" si="95"/>
        <v>5.35</v>
      </c>
      <c r="F97" s="58">
        <f t="shared" si="96"/>
        <v>7.75</v>
      </c>
      <c r="G97" s="47">
        <v>7</v>
      </c>
      <c r="H97" s="47">
        <v>8</v>
      </c>
      <c r="I97" s="47">
        <v>9</v>
      </c>
      <c r="J97" s="47">
        <v>7</v>
      </c>
      <c r="K97" s="58">
        <f t="shared" si="97"/>
        <v>5.25</v>
      </c>
      <c r="L97" s="47">
        <v>6</v>
      </c>
      <c r="M97" s="47">
        <v>7</v>
      </c>
      <c r="N97" s="47">
        <v>4</v>
      </c>
      <c r="O97" s="47">
        <v>4</v>
      </c>
      <c r="P97" s="58">
        <f t="shared" si="98"/>
        <v>4.25</v>
      </c>
      <c r="Q97" s="47">
        <v>4</v>
      </c>
      <c r="R97" s="47">
        <v>4</v>
      </c>
      <c r="S97" s="47">
        <v>4</v>
      </c>
      <c r="T97" s="47">
        <v>5</v>
      </c>
      <c r="U97" s="58">
        <f t="shared" si="99"/>
        <v>5.5</v>
      </c>
      <c r="V97" s="47">
        <v>6</v>
      </c>
      <c r="W97" s="47">
        <v>5</v>
      </c>
      <c r="X97" s="58">
        <f t="shared" si="100"/>
        <v>4</v>
      </c>
      <c r="Y97" s="47">
        <v>4</v>
      </c>
      <c r="Z97" s="47">
        <v>4</v>
      </c>
      <c r="AA97" s="47">
        <v>4</v>
      </c>
      <c r="AB97" s="47">
        <v>4</v>
      </c>
      <c r="AC97" s="43">
        <f t="shared" si="101"/>
        <v>6.1071428571428568</v>
      </c>
      <c r="AD97" s="57">
        <f t="shared" si="102"/>
        <v>6</v>
      </c>
      <c r="AE97" s="47">
        <v>6</v>
      </c>
      <c r="AF97" s="57">
        <f t="shared" si="103"/>
        <v>6.25</v>
      </c>
      <c r="AG97" s="47">
        <v>5</v>
      </c>
      <c r="AH97" s="47">
        <v>7</v>
      </c>
      <c r="AI97" s="47">
        <v>7</v>
      </c>
      <c r="AJ97" s="47">
        <v>6</v>
      </c>
      <c r="AK97" s="57">
        <f t="shared" si="104"/>
        <v>9</v>
      </c>
      <c r="AL97" s="47">
        <v>9</v>
      </c>
      <c r="AM97" s="47">
        <v>9</v>
      </c>
      <c r="AN97" s="57">
        <f t="shared" si="105"/>
        <v>4.5</v>
      </c>
      <c r="AO97" s="47">
        <v>3</v>
      </c>
      <c r="AP97" s="47">
        <v>6</v>
      </c>
      <c r="AQ97" s="57">
        <f t="shared" si="106"/>
        <v>5.5</v>
      </c>
      <c r="AR97" s="47">
        <v>6</v>
      </c>
      <c r="AS97" s="47">
        <v>5</v>
      </c>
      <c r="AT97" s="57">
        <f t="shared" si="107"/>
        <v>7</v>
      </c>
      <c r="AU97" s="47">
        <v>7</v>
      </c>
      <c r="AV97" s="57">
        <f t="shared" si="108"/>
        <v>4.5</v>
      </c>
      <c r="AW97" s="47">
        <v>3</v>
      </c>
      <c r="AX97" s="47">
        <v>6</v>
      </c>
      <c r="AY97" s="56">
        <f>IF(AZ97="-","?",RANK(AZ97,AZ2:AZ130,0))</f>
        <v>99</v>
      </c>
      <c r="AZ97" s="42">
        <f t="shared" si="109"/>
        <v>3.96</v>
      </c>
      <c r="BA97" s="41">
        <f t="shared" si="110"/>
        <v>4</v>
      </c>
      <c r="BB97" s="47">
        <v>5</v>
      </c>
      <c r="BC97" s="47">
        <v>7</v>
      </c>
      <c r="BD97" s="47">
        <v>4</v>
      </c>
      <c r="BE97" s="47">
        <v>1</v>
      </c>
      <c r="BF97" s="47">
        <v>2</v>
      </c>
      <c r="BG97" s="55">
        <f t="shared" si="111"/>
        <v>5</v>
      </c>
      <c r="BH97" s="54">
        <f t="shared" si="112"/>
        <v>4.5666666666666664</v>
      </c>
      <c r="BI97" s="41">
        <f t="shared" si="113"/>
        <v>4.666666666666667</v>
      </c>
      <c r="BJ97" s="47">
        <v>5</v>
      </c>
      <c r="BK97" s="47">
        <v>4</v>
      </c>
      <c r="BL97" s="47">
        <v>5</v>
      </c>
      <c r="BM97" s="41">
        <f t="shared" si="114"/>
        <v>4.666666666666667</v>
      </c>
      <c r="BN97" s="47">
        <v>5</v>
      </c>
      <c r="BO97" s="47">
        <v>6</v>
      </c>
      <c r="BP97" s="47">
        <v>3</v>
      </c>
      <c r="BQ97" s="41">
        <f t="shared" si="115"/>
        <v>4.5999999999999996</v>
      </c>
      <c r="BR97" s="47">
        <v>6</v>
      </c>
      <c r="BS97" s="47">
        <v>3</v>
      </c>
      <c r="BT97" s="47">
        <v>7</v>
      </c>
      <c r="BU97" s="47">
        <v>3</v>
      </c>
      <c r="BV97" s="47">
        <v>4</v>
      </c>
      <c r="BW97" s="41">
        <f t="shared" si="116"/>
        <v>4.333333333333333</v>
      </c>
      <c r="BX97" s="47">
        <v>4</v>
      </c>
      <c r="BY97" s="47">
        <v>5</v>
      </c>
      <c r="BZ97" s="47">
        <v>4</v>
      </c>
      <c r="CA97" s="47" t="s">
        <v>78</v>
      </c>
      <c r="CB97" s="46" t="s">
        <v>78</v>
      </c>
      <c r="CC97" s="52">
        <v>5.25</v>
      </c>
      <c r="CD97" s="52">
        <f t="shared" si="117"/>
        <v>5.35</v>
      </c>
      <c r="CE97" s="44">
        <f t="shared" si="118"/>
        <v>9.9999999999999645E-2</v>
      </c>
      <c r="CF97" s="53" t="str">
        <f t="shared" si="119"/>
        <v>â</v>
      </c>
      <c r="CG97" s="52">
        <v>6.1428571428571432</v>
      </c>
      <c r="CH97" s="52">
        <f t="shared" si="120"/>
        <v>6.1071428571428568</v>
      </c>
      <c r="CI97" s="43">
        <f t="shared" si="121"/>
        <v>-3.5714285714286476E-2</v>
      </c>
      <c r="CJ97" s="51" t="str">
        <f t="shared" si="122"/>
        <v>â</v>
      </c>
      <c r="CK97" s="47" t="s">
        <v>78</v>
      </c>
      <c r="CL97" s="46" t="s">
        <v>78</v>
      </c>
      <c r="CM97" s="47">
        <v>6</v>
      </c>
      <c r="CN97" s="47">
        <v>7</v>
      </c>
      <c r="CO97" s="47">
        <v>4</v>
      </c>
      <c r="CP97" s="47">
        <v>4</v>
      </c>
      <c r="CQ97" s="47">
        <v>4</v>
      </c>
      <c r="CR97" s="47">
        <v>5</v>
      </c>
      <c r="CS97" s="49">
        <f t="shared" si="123"/>
        <v>7</v>
      </c>
      <c r="CT97" s="48">
        <f t="shared" si="124"/>
        <v>0</v>
      </c>
      <c r="CU97" s="44" t="str">
        <f t="shared" si="125"/>
        <v>Dem.</v>
      </c>
      <c r="CV97" s="47" t="s">
        <v>78</v>
      </c>
      <c r="CW97" s="46" t="s">
        <v>78</v>
      </c>
      <c r="CX97" s="45">
        <f t="shared" si="126"/>
        <v>5.73</v>
      </c>
      <c r="CY97" s="40">
        <f t="shared" si="127"/>
        <v>3</v>
      </c>
      <c r="CZ97" s="39" t="str">
        <f t="shared" si="128"/>
        <v>Limited</v>
      </c>
      <c r="DA97" s="44">
        <f t="shared" si="129"/>
        <v>5.35</v>
      </c>
      <c r="DB97" s="40">
        <f t="shared" si="130"/>
        <v>3</v>
      </c>
      <c r="DC97" s="39" t="str">
        <f t="shared" si="131"/>
        <v>Highly defective democracies</v>
      </c>
      <c r="DD97" s="43">
        <f t="shared" si="132"/>
        <v>6.11</v>
      </c>
      <c r="DE97" s="40">
        <f t="shared" si="133"/>
        <v>3</v>
      </c>
      <c r="DF97" s="39" t="str">
        <f t="shared" si="134"/>
        <v>Functional flaws</v>
      </c>
      <c r="DG97" s="42">
        <f t="shared" si="135"/>
        <v>3.96</v>
      </c>
      <c r="DH97" s="40">
        <f t="shared" si="136"/>
        <v>4</v>
      </c>
      <c r="DI97" s="39" t="str">
        <f t="shared" si="137"/>
        <v>Weak</v>
      </c>
      <c r="DJ97" s="41">
        <f t="shared" si="138"/>
        <v>4</v>
      </c>
      <c r="DK97" s="40">
        <f t="shared" si="139"/>
        <v>4</v>
      </c>
      <c r="DL97" s="39" t="str">
        <f t="shared" si="140"/>
        <v>Minor</v>
      </c>
    </row>
    <row r="98" spans="1:116">
      <c r="A98" s="61" t="s">
        <v>196</v>
      </c>
      <c r="B98" s="60">
        <v>5</v>
      </c>
      <c r="C98" s="59">
        <f>IF(D98="-","?",RANK(D98,D2:D130,0))</f>
        <v>94</v>
      </c>
      <c r="D98" s="45">
        <f t="shared" ref="D98:D129" si="141">IF(ISERROR(ROUND(AVERAGE(E98,AC98),2)),"-",ROUND(AVERAGE(E98,AC98),2))</f>
        <v>4.5</v>
      </c>
      <c r="E98" s="44">
        <f t="shared" ref="E98:E129" si="142">IF(ISERROR(AVERAGE(F98,K98,P98,U98,X98)),"-",AVERAGE(F98,K98,P98,U98,X98))</f>
        <v>3.8166666666666664</v>
      </c>
      <c r="F98" s="58">
        <f t="shared" ref="F98:F129" si="143">IF(ISERROR(AVERAGE(G98:J98)),"-",AVERAGE(G98:J98))</f>
        <v>8</v>
      </c>
      <c r="G98" s="47">
        <v>9</v>
      </c>
      <c r="H98" s="47">
        <v>6</v>
      </c>
      <c r="I98" s="47">
        <v>10</v>
      </c>
      <c r="J98" s="47">
        <v>7</v>
      </c>
      <c r="K98" s="58">
        <f t="shared" ref="K98:K129" si="144">IF(ISERROR(AVERAGE(L98:O98)),"-",AVERAGE(L98:O98))</f>
        <v>2.75</v>
      </c>
      <c r="L98" s="47">
        <v>2</v>
      </c>
      <c r="M98" s="47">
        <v>2</v>
      </c>
      <c r="N98" s="47">
        <v>4</v>
      </c>
      <c r="O98" s="47">
        <v>3</v>
      </c>
      <c r="P98" s="58">
        <f t="shared" ref="P98:P129" si="145">IF(ISERROR(AVERAGE(Q98:T98)),"-",AVERAGE(Q98:T98))</f>
        <v>4</v>
      </c>
      <c r="Q98" s="47">
        <v>4</v>
      </c>
      <c r="R98" s="47">
        <v>3</v>
      </c>
      <c r="S98" s="47">
        <v>5</v>
      </c>
      <c r="T98" s="47">
        <v>4</v>
      </c>
      <c r="U98" s="58">
        <f t="shared" ref="U98:U129" si="146">IF(ISERROR(AVERAGE(V98:W98)),"-",AVERAGE(V98:W98))</f>
        <v>2</v>
      </c>
      <c r="V98" s="47">
        <v>2</v>
      </c>
      <c r="W98" s="47">
        <v>2</v>
      </c>
      <c r="X98" s="58">
        <f t="shared" ref="X98:X129" si="147">IF(ISERROR(AVERAGE(Y98:AB98)),"-",AVERAGE(Y98:AB98))</f>
        <v>2.3333333333333335</v>
      </c>
      <c r="Y98" s="47">
        <v>2</v>
      </c>
      <c r="Z98" s="47">
        <v>3</v>
      </c>
      <c r="AA98" s="47" t="s">
        <v>100</v>
      </c>
      <c r="AB98" s="47">
        <v>2</v>
      </c>
      <c r="AC98" s="43">
        <f t="shared" ref="AC98:AC129" si="148">IF(ISERROR(AVERAGE(AD98,AF98,AK98,AN98,AQ98,AT98,AV98)),"-",AVERAGE(AD98,AF98,AK98,AN98,AQ98,AT98,AV98))</f>
        <v>5.1785714285714288</v>
      </c>
      <c r="AD98" s="57">
        <f t="shared" ref="AD98:AD129" si="149">IF(ISERROR(AVERAGE(AE98)),"-",AVERAGE(AE98))</f>
        <v>2</v>
      </c>
      <c r="AE98" s="47">
        <v>2</v>
      </c>
      <c r="AF98" s="57">
        <f t="shared" ref="AF98:AF129" si="150">IF(ISERROR(AVERAGE(AG98:AJ98)),"-",AVERAGE(AG98:AJ98))</f>
        <v>6.25</v>
      </c>
      <c r="AG98" s="47">
        <v>5</v>
      </c>
      <c r="AH98" s="47">
        <v>6</v>
      </c>
      <c r="AI98" s="47">
        <v>7</v>
      </c>
      <c r="AJ98" s="47">
        <v>7</v>
      </c>
      <c r="AK98" s="57">
        <f t="shared" ref="AK98:AK129" si="151">IF(ISERROR(AVERAGE(AL98:AM98)),"-",AVERAGE(AL98:AM98))</f>
        <v>6.5</v>
      </c>
      <c r="AL98" s="47">
        <v>7</v>
      </c>
      <c r="AM98" s="47">
        <v>6</v>
      </c>
      <c r="AN98" s="57">
        <f t="shared" ref="AN98:AN129" si="152">IF(ISERROR(AVERAGE(AO98:AP98)),"-",AVERAGE(AO98:AP98))</f>
        <v>5.5</v>
      </c>
      <c r="AO98" s="47">
        <v>4</v>
      </c>
      <c r="AP98" s="47">
        <v>7</v>
      </c>
      <c r="AQ98" s="57">
        <f t="shared" ref="AQ98:AQ129" si="153">IF(ISERROR(AVERAGE(AR98:AS98)),"-",AVERAGE(AR98:AS98))</f>
        <v>5.5</v>
      </c>
      <c r="AR98" s="47">
        <v>5</v>
      </c>
      <c r="AS98" s="47">
        <v>6</v>
      </c>
      <c r="AT98" s="57">
        <f t="shared" ref="AT98:AT129" si="154">IF(ISERROR(AVERAGE(AU98)),"-",AVERAGE(AU98))</f>
        <v>5</v>
      </c>
      <c r="AU98" s="47">
        <v>5</v>
      </c>
      <c r="AV98" s="57">
        <f t="shared" ref="AV98:AV129" si="155">IF(ISERROR(AVERAGE(AW98:AX98)),"-",AVERAGE(AW98:AX98))</f>
        <v>5.5</v>
      </c>
      <c r="AW98" s="47">
        <v>6</v>
      </c>
      <c r="AX98" s="47">
        <v>5</v>
      </c>
      <c r="AY98" s="56">
        <f>IF(AZ98="-","?",RANK(AZ98,AZ2:AZ130,0))</f>
        <v>69</v>
      </c>
      <c r="AZ98" s="42">
        <f t="shared" ref="AZ98:AZ129" si="156">IF(OR(ISERROR(AVERAGE(BA98)),ISERROR(AVERAGE(BH98))),"-",ROUND(BH98*(1+(BA98-1)*(0.25/9))*10/12.5,2))</f>
        <v>4.92</v>
      </c>
      <c r="BA98" s="41">
        <f t="shared" ref="BA98:BA129" si="157">IF(ISERROR(AVERAGE(BB98:BG98)),"-",AVERAGE(BB98:BG98))</f>
        <v>7.833333333333333</v>
      </c>
      <c r="BB98" s="47">
        <v>9</v>
      </c>
      <c r="BC98" s="47">
        <v>8</v>
      </c>
      <c r="BD98" s="47">
        <v>7</v>
      </c>
      <c r="BE98" s="47">
        <v>9</v>
      </c>
      <c r="BF98" s="47">
        <v>9</v>
      </c>
      <c r="BG98" s="55">
        <f t="shared" ref="BG98:BG130" si="158">IF(OR(F98="-",P98="-"),"-",11-(F98+P98)/2)</f>
        <v>5</v>
      </c>
      <c r="BH98" s="54">
        <f t="shared" ref="BH98:BH129" si="159">IF(ISERROR(AVERAGE(BI98,BM98,BQ98,BW98)),"-",AVERAGE(BI98,BM98,BQ98,BW98))</f>
        <v>5.166666666666667</v>
      </c>
      <c r="BI98" s="41">
        <f t="shared" ref="BI98:BI129" si="160">IF(ISERROR(AVERAGE(BJ98:BL98)),"-",AVERAGE(BJ98:BL98))</f>
        <v>5</v>
      </c>
      <c r="BJ98" s="47">
        <v>5</v>
      </c>
      <c r="BK98" s="47">
        <v>5</v>
      </c>
      <c r="BL98" s="47">
        <v>5</v>
      </c>
      <c r="BM98" s="41">
        <f t="shared" ref="BM98:BM129" si="161">IF(ISERROR(AVERAGE(BN98:BP98)),"-",AVERAGE(BN98:BP98))</f>
        <v>6</v>
      </c>
      <c r="BN98" s="47">
        <v>6</v>
      </c>
      <c r="BO98" s="47">
        <v>7</v>
      </c>
      <c r="BP98" s="47">
        <v>5</v>
      </c>
      <c r="BQ98" s="41">
        <f t="shared" ref="BQ98:BQ129" si="162">IF(ISERROR(AVERAGE(BR98:BV98)),"-",AVERAGE(BR98:BV98))</f>
        <v>3</v>
      </c>
      <c r="BR98" s="47">
        <v>4</v>
      </c>
      <c r="BS98" s="47">
        <v>2</v>
      </c>
      <c r="BT98" s="47">
        <v>3</v>
      </c>
      <c r="BU98" s="47">
        <v>3</v>
      </c>
      <c r="BV98" s="47">
        <v>3</v>
      </c>
      <c r="BW98" s="41">
        <f t="shared" ref="BW98:BW129" si="163">IF(ISERROR(AVERAGE(BX98:BZ98)),"-",AVERAGE(BX98:BZ98))</f>
        <v>6.666666666666667</v>
      </c>
      <c r="BX98" s="47">
        <v>7</v>
      </c>
      <c r="BY98" s="47">
        <v>7</v>
      </c>
      <c r="BZ98" s="47">
        <v>6</v>
      </c>
      <c r="CA98" s="47" t="s">
        <v>78</v>
      </c>
      <c r="CB98" s="46" t="s">
        <v>78</v>
      </c>
      <c r="CC98" s="52">
        <v>4.0333333333333332</v>
      </c>
      <c r="CD98" s="52">
        <f t="shared" ref="CD98:CD130" si="164">IF(ISERROR(AVERAGE(F98,K98,P98,U98,X98)),"-",AVERAGE(F98,K98,P98,U98,X98))</f>
        <v>3.8166666666666664</v>
      </c>
      <c r="CE98" s="44">
        <f t="shared" ref="CE98:CE129" si="165">IF(OR(CC98="-",CD98="-"),"-",(SUM(CD98-CC98)))</f>
        <v>-0.21666666666666679</v>
      </c>
      <c r="CF98" s="53" t="str">
        <f t="shared" ref="CF98:CF129" si="166">IF(CE98="-","",IF(CE98&gt;=1,"ã",IF(CE98&gt;=0.5,"æ",IF(CE98&gt;=-0.49,"â",IF(CE98&gt;=-0.99,"è","ä")))))</f>
        <v>â</v>
      </c>
      <c r="CG98" s="52">
        <v>5.1071428571428568</v>
      </c>
      <c r="CH98" s="52">
        <f t="shared" ref="CH98:CH130" si="167">IF(ISERROR(AVERAGE(AD98,AF98,AK98,AN98,AQ98,AT98,AV98)),"-",AVERAGE(AD98,AF98,AK98,AN98,AQ98,AT98,AV98))</f>
        <v>5.1785714285714288</v>
      </c>
      <c r="CI98" s="43">
        <f t="shared" ref="CI98:CI129" si="168">IF(OR(CG98="-",CH98="-"),"-",(SUM(CH98-CG98)))</f>
        <v>7.1428571428572063E-2</v>
      </c>
      <c r="CJ98" s="51" t="str">
        <f t="shared" ref="CJ98:CJ129" si="169">IF(CI98="-","",IF(CI98&gt;=1,"ã",IF(CI98&gt;=0.5,"æ",IF(CI98&gt;=-0.49,"â",IF(CI98&gt;=-0.99,"è","ä")))))</f>
        <v>â</v>
      </c>
      <c r="CK98" s="47" t="s">
        <v>78</v>
      </c>
      <c r="CL98" s="46" t="s">
        <v>78</v>
      </c>
      <c r="CM98" s="50">
        <v>2</v>
      </c>
      <c r="CN98" s="50">
        <v>2</v>
      </c>
      <c r="CO98" s="47">
        <v>4</v>
      </c>
      <c r="CP98" s="47">
        <v>3</v>
      </c>
      <c r="CQ98" s="47">
        <v>4</v>
      </c>
      <c r="CR98" s="47">
        <v>4</v>
      </c>
      <c r="CS98" s="49">
        <f t="shared" ref="CS98:CS130" si="170">IF(OR(G98="-",J98="-",G98="",J98=""),"-",(G98+J98)/2)</f>
        <v>8</v>
      </c>
      <c r="CT98" s="48">
        <f t="shared" ref="CT98:CT129" si="171">IF(CM98="-","-",(IF(CM98&lt;6,1,0)+IF(CN98&lt;3,1,0)+IF(CO98&lt;3,1,0)+IF(CP98&lt;3,1,0)+IF(CQ98&lt;3,1,0)+IF(CR98&lt;3,1,0)+IF(CS98&lt;3,1,0)))</f>
        <v>2</v>
      </c>
      <c r="CU98" s="44" t="str">
        <f t="shared" ref="CU98:CU129" si="172">IF(CT98="-","",IF(CT98=0,"Dem.","Aut."))</f>
        <v>Aut.</v>
      </c>
      <c r="CV98" s="47" t="s">
        <v>78</v>
      </c>
      <c r="CW98" s="46" t="s">
        <v>78</v>
      </c>
      <c r="CX98" s="45">
        <f t="shared" ref="CX98:CX130" si="173">IF(ISERROR(ROUND(AVERAGE(E98,AC98),2)),"-",ROUND(AVERAGE(E98,AC98),2))</f>
        <v>4.5</v>
      </c>
      <c r="CY98" s="40">
        <f t="shared" ref="CY98:CY129" si="174">IF(CX98="-","-",IF(CX98&gt;=8.5,1,IF(CX98&gt;=7,2,IF(CX98&gt;=5.5,3,IF(CX98&gt;=4,4,5)))))</f>
        <v>4</v>
      </c>
      <c r="CZ98" s="39" t="str">
        <f t="shared" ref="CZ98:CZ129" si="175">IF(CY98="-","",IF(CY98=1,"Highly advanced",IF(CY98=2,"Advanced",IF(CY98=3,"Limited",IF(CY98=4,"Very limited","Failed")))))</f>
        <v>Very limited</v>
      </c>
      <c r="DA98" s="44">
        <f t="shared" ref="DA98:DA130" si="176">IF(ISERROR(ROUND(AVERAGE(F98,K98,P98,U98,X98),2)),"-",ROUND(AVERAGE(F98,K98,P98,U98,X98),2))</f>
        <v>3.82</v>
      </c>
      <c r="DB98" s="40">
        <f t="shared" ref="DB98:DB129" si="177">IF(OR(DA98="-",CT98="-"),"-",IF(AND(DA98&gt;=8,CT98=0),1,IF(AND(DA98&gt;=6,CT98=0),2,IF(AND(DA98&gt;=1,CT98=0),3,IF(AND(DA98&gt;=4,CT98&gt;0),4,5)))))</f>
        <v>5</v>
      </c>
      <c r="DC98" s="39" t="str">
        <f t="shared" ref="DC98:DC129" si="178">IF(DB98="-","",IF(DB98=1,"Democracies in consolidation",IF(DB98=2,"Defective democracies",IF(DB98=3,"Highly defective democracies",IF(DB98=4,"Moderate autocracies","Hard-line autocracies")))))</f>
        <v>Hard-line autocracies</v>
      </c>
      <c r="DD98" s="43">
        <f t="shared" ref="DD98:DD130" si="179">IF(ISERROR(ROUND(AVERAGE(AD98,AF98,AK98,AN98,AQ98,AT98,AV98),2)),"-",ROUND(AVERAGE(AD98,AF98,AK98,AN98,AQ98,AT98,AV98),2))</f>
        <v>5.18</v>
      </c>
      <c r="DE98" s="40">
        <f t="shared" ref="DE98:DE129" si="180">IF(DD98="-","-",IF(DD98&gt;=8,1,IF(DD98&gt;=7,2,IF(DD98&gt;=5,3,IF(DD98&gt;=3,4,5)))))</f>
        <v>3</v>
      </c>
      <c r="DF98" s="39" t="str">
        <f t="shared" ref="DF98:DF129" si="181">IF(DE98="-","",IF(DE98=1,"Developed",IF(DE98=2,"Functioning",IF(DE98=3,"Functional flaws",IF(DE98=4,"Poorly functioning","Rudimentary")))))</f>
        <v>Functional flaws</v>
      </c>
      <c r="DG98" s="42">
        <f t="shared" ref="DG98:DG130" si="182">IF(OR(ISERROR(AVERAGE(BA98)),ISERROR(AVERAGE(BH98))),"-",ROUND(BH98*(1+(BA98-1)*(0.25/9))*10/12.5,2))</f>
        <v>4.92</v>
      </c>
      <c r="DH98" s="40">
        <f t="shared" ref="DH98:DH129" si="183">IF(DG98="-","-",IF(DG98&gt;=7,1,IF(DG98&gt;=5.6,2,IF(DG98&gt;=4.3,3,IF(DG98&gt;=3,4,5)))))</f>
        <v>3</v>
      </c>
      <c r="DI98" s="39" t="str">
        <f t="shared" ref="DI98:DI129" si="184">IF(DH98="-","",IF(DH98=1,"Very good",IF(DH98=2,"Good",IF(DH98=3,"Moderate",IF(DH98=4,"Weak","Failed")))))</f>
        <v>Moderate</v>
      </c>
      <c r="DJ98" s="41">
        <f t="shared" ref="DJ98:DJ130" si="185">IF(ISERROR(IF(BA98="-","-",ROUND(BA98,1))),"-",IF(BA98="-","-",ROUND(BA98,1)))</f>
        <v>7.8</v>
      </c>
      <c r="DK98" s="40">
        <f t="shared" ref="DK98:DK129" si="186">IF(DJ98="-","-",IF(DJ98&gt;=8.5,1,IF(DJ98&gt;=6.5,2,IF(DJ98&gt;=4.5,3,IF(DJ98&gt;=2.5,4,5)))))</f>
        <v>2</v>
      </c>
      <c r="DL98" s="39" t="str">
        <f t="shared" ref="DL98:DL129" si="187">IF(DK98="-","",IF(DK98=1,"Massive",IF(DK98=2,"Substantial",IF(DK98=3,"Moderate",IF(DK98=4,"Minor","Negligible")))))</f>
        <v>Substantial</v>
      </c>
    </row>
    <row r="99" spans="1:116">
      <c r="A99" s="61" t="s">
        <v>197</v>
      </c>
      <c r="B99" s="60">
        <v>4</v>
      </c>
      <c r="C99" s="59">
        <f>IF(D99="-","?",RANK(D99,D2:D130,0))</f>
        <v>102</v>
      </c>
      <c r="D99" s="45">
        <f t="shared" si="141"/>
        <v>4.3499999999999996</v>
      </c>
      <c r="E99" s="44">
        <f t="shared" si="142"/>
        <v>2.7666666666666666</v>
      </c>
      <c r="F99" s="58">
        <f t="shared" si="143"/>
        <v>5.75</v>
      </c>
      <c r="G99" s="47">
        <v>8</v>
      </c>
      <c r="H99" s="47">
        <v>6</v>
      </c>
      <c r="I99" s="47">
        <v>2</v>
      </c>
      <c r="J99" s="47">
        <v>7</v>
      </c>
      <c r="K99" s="58">
        <f t="shared" si="144"/>
        <v>1.5</v>
      </c>
      <c r="L99" s="47">
        <v>1</v>
      </c>
      <c r="M99" s="47">
        <v>1</v>
      </c>
      <c r="N99" s="47">
        <v>2</v>
      </c>
      <c r="O99" s="47">
        <v>2</v>
      </c>
      <c r="P99" s="58">
        <f t="shared" si="145"/>
        <v>3.25</v>
      </c>
      <c r="Q99" s="47">
        <v>1</v>
      </c>
      <c r="R99" s="47">
        <v>4</v>
      </c>
      <c r="S99" s="47">
        <v>4</v>
      </c>
      <c r="T99" s="47">
        <v>4</v>
      </c>
      <c r="U99" s="58">
        <f t="shared" si="146"/>
        <v>1</v>
      </c>
      <c r="V99" s="47">
        <v>1</v>
      </c>
      <c r="W99" s="47">
        <v>1</v>
      </c>
      <c r="X99" s="58">
        <f t="shared" si="147"/>
        <v>2.3333333333333335</v>
      </c>
      <c r="Y99" s="47">
        <v>1</v>
      </c>
      <c r="Z99" s="47">
        <v>3</v>
      </c>
      <c r="AA99" s="47" t="s">
        <v>100</v>
      </c>
      <c r="AB99" s="47">
        <v>3</v>
      </c>
      <c r="AC99" s="43">
        <f t="shared" si="148"/>
        <v>5.9285714285714288</v>
      </c>
      <c r="AD99" s="57">
        <f t="shared" si="149"/>
        <v>4</v>
      </c>
      <c r="AE99" s="47">
        <v>4</v>
      </c>
      <c r="AF99" s="57">
        <f t="shared" si="150"/>
        <v>7</v>
      </c>
      <c r="AG99" s="47">
        <v>7</v>
      </c>
      <c r="AH99" s="47">
        <v>4</v>
      </c>
      <c r="AI99" s="47">
        <v>9</v>
      </c>
      <c r="AJ99" s="47">
        <v>8</v>
      </c>
      <c r="AK99" s="57">
        <f t="shared" si="151"/>
        <v>7</v>
      </c>
      <c r="AL99" s="47">
        <v>8</v>
      </c>
      <c r="AM99" s="47">
        <v>6</v>
      </c>
      <c r="AN99" s="57">
        <f t="shared" si="152"/>
        <v>7</v>
      </c>
      <c r="AO99" s="47">
        <v>7</v>
      </c>
      <c r="AP99" s="47">
        <v>7</v>
      </c>
      <c r="AQ99" s="57">
        <f t="shared" si="153"/>
        <v>5</v>
      </c>
      <c r="AR99" s="47">
        <v>7</v>
      </c>
      <c r="AS99" s="47">
        <v>3</v>
      </c>
      <c r="AT99" s="57">
        <f t="shared" si="154"/>
        <v>7</v>
      </c>
      <c r="AU99" s="47">
        <v>7</v>
      </c>
      <c r="AV99" s="57">
        <f t="shared" si="155"/>
        <v>4.5</v>
      </c>
      <c r="AW99" s="47">
        <v>4</v>
      </c>
      <c r="AX99" s="47">
        <v>5</v>
      </c>
      <c r="AY99" s="56">
        <f>IF(AZ99="-","?",RANK(AZ99,AZ2:AZ130,0))</f>
        <v>96</v>
      </c>
      <c r="AZ99" s="42">
        <f t="shared" si="156"/>
        <v>4.0199999999999996</v>
      </c>
      <c r="BA99" s="41">
        <f t="shared" si="157"/>
        <v>4.583333333333333</v>
      </c>
      <c r="BB99" s="47">
        <v>4</v>
      </c>
      <c r="BC99" s="47">
        <v>9</v>
      </c>
      <c r="BD99" s="47">
        <v>4</v>
      </c>
      <c r="BE99" s="47">
        <v>1</v>
      </c>
      <c r="BF99" s="47">
        <v>3</v>
      </c>
      <c r="BG99" s="55">
        <f t="shared" si="158"/>
        <v>6.5</v>
      </c>
      <c r="BH99" s="54">
        <f t="shared" si="159"/>
        <v>4.5666666666666664</v>
      </c>
      <c r="BI99" s="41">
        <f t="shared" si="160"/>
        <v>4.333333333333333</v>
      </c>
      <c r="BJ99" s="47">
        <v>4</v>
      </c>
      <c r="BK99" s="47">
        <v>4</v>
      </c>
      <c r="BL99" s="47">
        <v>5</v>
      </c>
      <c r="BM99" s="41">
        <f t="shared" si="161"/>
        <v>4.666666666666667</v>
      </c>
      <c r="BN99" s="47">
        <v>4</v>
      </c>
      <c r="BO99" s="47">
        <v>6</v>
      </c>
      <c r="BP99" s="47">
        <v>4</v>
      </c>
      <c r="BQ99" s="41">
        <f t="shared" si="162"/>
        <v>3.6</v>
      </c>
      <c r="BR99" s="47">
        <v>4</v>
      </c>
      <c r="BS99" s="47">
        <v>2</v>
      </c>
      <c r="BT99" s="47">
        <v>4</v>
      </c>
      <c r="BU99" s="47">
        <v>3</v>
      </c>
      <c r="BV99" s="47">
        <v>5</v>
      </c>
      <c r="BW99" s="41">
        <f t="shared" si="163"/>
        <v>5.666666666666667</v>
      </c>
      <c r="BX99" s="47">
        <v>5</v>
      </c>
      <c r="BY99" s="47">
        <v>6</v>
      </c>
      <c r="BZ99" s="47">
        <v>6</v>
      </c>
      <c r="CA99" s="47" t="s">
        <v>78</v>
      </c>
      <c r="CB99" s="46" t="s">
        <v>78</v>
      </c>
      <c r="CC99" s="52">
        <v>2.8666666666666667</v>
      </c>
      <c r="CD99" s="52">
        <f t="shared" si="164"/>
        <v>2.7666666666666666</v>
      </c>
      <c r="CE99" s="44">
        <f t="shared" si="165"/>
        <v>-0.10000000000000009</v>
      </c>
      <c r="CF99" s="53" t="str">
        <f t="shared" si="166"/>
        <v>â</v>
      </c>
      <c r="CG99" s="52">
        <v>6.3928571428571432</v>
      </c>
      <c r="CH99" s="52">
        <f t="shared" si="167"/>
        <v>5.9285714285714288</v>
      </c>
      <c r="CI99" s="43">
        <f t="shared" si="168"/>
        <v>-0.46428571428571441</v>
      </c>
      <c r="CJ99" s="51" t="str">
        <f t="shared" si="169"/>
        <v>â</v>
      </c>
      <c r="CK99" s="47" t="s">
        <v>78</v>
      </c>
      <c r="CL99" s="46" t="s">
        <v>78</v>
      </c>
      <c r="CM99" s="50">
        <v>1</v>
      </c>
      <c r="CN99" s="50">
        <v>1</v>
      </c>
      <c r="CO99" s="50">
        <v>2</v>
      </c>
      <c r="CP99" s="50">
        <v>2</v>
      </c>
      <c r="CQ99" s="50">
        <v>1</v>
      </c>
      <c r="CR99" s="47">
        <v>4</v>
      </c>
      <c r="CS99" s="49">
        <f t="shared" si="170"/>
        <v>7.5</v>
      </c>
      <c r="CT99" s="48">
        <f t="shared" si="171"/>
        <v>5</v>
      </c>
      <c r="CU99" s="44" t="str">
        <f t="shared" si="172"/>
        <v>Aut.</v>
      </c>
      <c r="CV99" s="47" t="s">
        <v>78</v>
      </c>
      <c r="CW99" s="46" t="s">
        <v>78</v>
      </c>
      <c r="CX99" s="45">
        <f t="shared" si="173"/>
        <v>4.3499999999999996</v>
      </c>
      <c r="CY99" s="40">
        <f t="shared" si="174"/>
        <v>4</v>
      </c>
      <c r="CZ99" s="39" t="str">
        <f t="shared" si="175"/>
        <v>Very limited</v>
      </c>
      <c r="DA99" s="44">
        <f t="shared" si="176"/>
        <v>2.77</v>
      </c>
      <c r="DB99" s="40">
        <f t="shared" si="177"/>
        <v>5</v>
      </c>
      <c r="DC99" s="39" t="str">
        <f t="shared" si="178"/>
        <v>Hard-line autocracies</v>
      </c>
      <c r="DD99" s="43">
        <f t="shared" si="179"/>
        <v>5.93</v>
      </c>
      <c r="DE99" s="40">
        <f t="shared" si="180"/>
        <v>3</v>
      </c>
      <c r="DF99" s="39" t="str">
        <f t="shared" si="181"/>
        <v>Functional flaws</v>
      </c>
      <c r="DG99" s="42">
        <f t="shared" si="182"/>
        <v>4.0199999999999996</v>
      </c>
      <c r="DH99" s="40">
        <f t="shared" si="183"/>
        <v>4</v>
      </c>
      <c r="DI99" s="39" t="str">
        <f t="shared" si="184"/>
        <v>Weak</v>
      </c>
      <c r="DJ99" s="41">
        <f t="shared" si="185"/>
        <v>4.5999999999999996</v>
      </c>
      <c r="DK99" s="40">
        <f t="shared" si="186"/>
        <v>3</v>
      </c>
      <c r="DL99" s="39" t="str">
        <f t="shared" si="187"/>
        <v>Moderate</v>
      </c>
    </row>
    <row r="100" spans="1:116">
      <c r="A100" s="61" t="s">
        <v>198</v>
      </c>
      <c r="B100" s="60">
        <v>3</v>
      </c>
      <c r="C100" s="59">
        <f>IF(D100="-","?",RANK(D100,D2:D130,0))</f>
        <v>60</v>
      </c>
      <c r="D100" s="45">
        <f t="shared" si="141"/>
        <v>5.73</v>
      </c>
      <c r="E100" s="44">
        <f t="shared" si="142"/>
        <v>6.5</v>
      </c>
      <c r="F100" s="58">
        <f t="shared" si="143"/>
        <v>7.25</v>
      </c>
      <c r="G100" s="47">
        <v>7</v>
      </c>
      <c r="H100" s="47">
        <v>9</v>
      </c>
      <c r="I100" s="47">
        <v>7</v>
      </c>
      <c r="J100" s="47">
        <v>6</v>
      </c>
      <c r="K100" s="58">
        <f t="shared" si="144"/>
        <v>7.75</v>
      </c>
      <c r="L100" s="47">
        <v>7</v>
      </c>
      <c r="M100" s="47">
        <v>8</v>
      </c>
      <c r="N100" s="47">
        <v>8</v>
      </c>
      <c r="O100" s="47">
        <v>8</v>
      </c>
      <c r="P100" s="58">
        <f t="shared" si="145"/>
        <v>5.25</v>
      </c>
      <c r="Q100" s="47">
        <v>5</v>
      </c>
      <c r="R100" s="47">
        <v>6</v>
      </c>
      <c r="S100" s="47">
        <v>4</v>
      </c>
      <c r="T100" s="47">
        <v>6</v>
      </c>
      <c r="U100" s="58">
        <f t="shared" si="146"/>
        <v>6.5</v>
      </c>
      <c r="V100" s="47">
        <v>6</v>
      </c>
      <c r="W100" s="47">
        <v>7</v>
      </c>
      <c r="X100" s="58">
        <f t="shared" si="147"/>
        <v>5.75</v>
      </c>
      <c r="Y100" s="47">
        <v>4</v>
      </c>
      <c r="Z100" s="47">
        <v>5</v>
      </c>
      <c r="AA100" s="47">
        <v>7</v>
      </c>
      <c r="AB100" s="47">
        <v>7</v>
      </c>
      <c r="AC100" s="43">
        <f t="shared" si="148"/>
        <v>4.9642857142857144</v>
      </c>
      <c r="AD100" s="57">
        <f t="shared" si="149"/>
        <v>2</v>
      </c>
      <c r="AE100" s="47">
        <v>2</v>
      </c>
      <c r="AF100" s="57">
        <f t="shared" si="150"/>
        <v>5.25</v>
      </c>
      <c r="AG100" s="47">
        <v>4</v>
      </c>
      <c r="AH100" s="47">
        <v>6</v>
      </c>
      <c r="AI100" s="47">
        <v>6</v>
      </c>
      <c r="AJ100" s="47">
        <v>5</v>
      </c>
      <c r="AK100" s="57">
        <f t="shared" si="151"/>
        <v>7</v>
      </c>
      <c r="AL100" s="47">
        <v>8</v>
      </c>
      <c r="AM100" s="47">
        <v>6</v>
      </c>
      <c r="AN100" s="57">
        <f t="shared" si="152"/>
        <v>7</v>
      </c>
      <c r="AO100" s="47">
        <v>7</v>
      </c>
      <c r="AP100" s="47">
        <v>7</v>
      </c>
      <c r="AQ100" s="57">
        <f t="shared" si="153"/>
        <v>4.5</v>
      </c>
      <c r="AR100" s="47">
        <v>4</v>
      </c>
      <c r="AS100" s="47">
        <v>5</v>
      </c>
      <c r="AT100" s="57">
        <f t="shared" si="154"/>
        <v>5</v>
      </c>
      <c r="AU100" s="47">
        <v>5</v>
      </c>
      <c r="AV100" s="57">
        <f t="shared" si="155"/>
        <v>4</v>
      </c>
      <c r="AW100" s="47">
        <v>5</v>
      </c>
      <c r="AX100" s="47">
        <v>3</v>
      </c>
      <c r="AY100" s="56">
        <f>IF(AZ100="-","?",RANK(AZ100,AZ2:AZ130,0))</f>
        <v>45</v>
      </c>
      <c r="AZ100" s="42">
        <f t="shared" si="156"/>
        <v>5.59</v>
      </c>
      <c r="BA100" s="41">
        <f t="shared" si="157"/>
        <v>6.791666666666667</v>
      </c>
      <c r="BB100" s="47">
        <v>7</v>
      </c>
      <c r="BC100" s="47">
        <v>5</v>
      </c>
      <c r="BD100" s="47">
        <v>6</v>
      </c>
      <c r="BE100" s="47">
        <v>9</v>
      </c>
      <c r="BF100" s="47">
        <v>9</v>
      </c>
      <c r="BG100" s="55">
        <f t="shared" si="158"/>
        <v>4.75</v>
      </c>
      <c r="BH100" s="54">
        <f t="shared" si="159"/>
        <v>6.0166666666666666</v>
      </c>
      <c r="BI100" s="41">
        <f t="shared" si="160"/>
        <v>5</v>
      </c>
      <c r="BJ100" s="47">
        <v>4</v>
      </c>
      <c r="BK100" s="47">
        <v>6</v>
      </c>
      <c r="BL100" s="47">
        <v>5</v>
      </c>
      <c r="BM100" s="41">
        <f t="shared" si="161"/>
        <v>5</v>
      </c>
      <c r="BN100" s="47">
        <v>5</v>
      </c>
      <c r="BO100" s="47">
        <v>6</v>
      </c>
      <c r="BP100" s="47">
        <v>4</v>
      </c>
      <c r="BQ100" s="41">
        <f t="shared" si="162"/>
        <v>6.4</v>
      </c>
      <c r="BR100" s="47">
        <v>7</v>
      </c>
      <c r="BS100" s="47">
        <v>8</v>
      </c>
      <c r="BT100" s="47">
        <v>6</v>
      </c>
      <c r="BU100" s="47">
        <v>5</v>
      </c>
      <c r="BV100" s="47">
        <v>6</v>
      </c>
      <c r="BW100" s="41">
        <f t="shared" si="163"/>
        <v>7.666666666666667</v>
      </c>
      <c r="BX100" s="47">
        <v>7</v>
      </c>
      <c r="BY100" s="47">
        <v>7</v>
      </c>
      <c r="BZ100" s="47">
        <v>9</v>
      </c>
      <c r="CA100" s="47" t="s">
        <v>78</v>
      </c>
      <c r="CB100" s="46" t="s">
        <v>78</v>
      </c>
      <c r="CC100" s="52">
        <v>6.3</v>
      </c>
      <c r="CD100" s="52">
        <f t="shared" si="164"/>
        <v>6.5</v>
      </c>
      <c r="CE100" s="44">
        <f t="shared" si="165"/>
        <v>0.20000000000000018</v>
      </c>
      <c r="CF100" s="53" t="str">
        <f t="shared" si="166"/>
        <v>â</v>
      </c>
      <c r="CG100" s="52">
        <v>4.75</v>
      </c>
      <c r="CH100" s="52">
        <f t="shared" si="167"/>
        <v>4.9642857142857144</v>
      </c>
      <c r="CI100" s="43">
        <f t="shared" si="168"/>
        <v>0.21428571428571441</v>
      </c>
      <c r="CJ100" s="51" t="str">
        <f t="shared" si="169"/>
        <v>â</v>
      </c>
      <c r="CK100" s="47" t="s">
        <v>78</v>
      </c>
      <c r="CL100" s="46" t="s">
        <v>78</v>
      </c>
      <c r="CM100" s="47">
        <v>7</v>
      </c>
      <c r="CN100" s="47">
        <v>8</v>
      </c>
      <c r="CO100" s="47">
        <v>8</v>
      </c>
      <c r="CP100" s="47">
        <v>8</v>
      </c>
      <c r="CQ100" s="47">
        <v>5</v>
      </c>
      <c r="CR100" s="47">
        <v>6</v>
      </c>
      <c r="CS100" s="49">
        <f t="shared" si="170"/>
        <v>6.5</v>
      </c>
      <c r="CT100" s="48">
        <f t="shared" si="171"/>
        <v>0</v>
      </c>
      <c r="CU100" s="44" t="str">
        <f t="shared" si="172"/>
        <v>Dem.</v>
      </c>
      <c r="CV100" s="47" t="s">
        <v>78</v>
      </c>
      <c r="CW100" s="46" t="s">
        <v>78</v>
      </c>
      <c r="CX100" s="45">
        <f t="shared" si="173"/>
        <v>5.73</v>
      </c>
      <c r="CY100" s="40">
        <f t="shared" si="174"/>
        <v>3</v>
      </c>
      <c r="CZ100" s="39" t="str">
        <f t="shared" si="175"/>
        <v>Limited</v>
      </c>
      <c r="DA100" s="44">
        <f t="shared" si="176"/>
        <v>6.5</v>
      </c>
      <c r="DB100" s="40">
        <f t="shared" si="177"/>
        <v>2</v>
      </c>
      <c r="DC100" s="39" t="str">
        <f t="shared" si="178"/>
        <v>Defective democracies</v>
      </c>
      <c r="DD100" s="43">
        <f t="shared" si="179"/>
        <v>4.96</v>
      </c>
      <c r="DE100" s="40">
        <f t="shared" si="180"/>
        <v>4</v>
      </c>
      <c r="DF100" s="39" t="str">
        <f t="shared" si="181"/>
        <v>Poorly functioning</v>
      </c>
      <c r="DG100" s="42">
        <f t="shared" si="182"/>
        <v>5.59</v>
      </c>
      <c r="DH100" s="40">
        <f t="shared" si="183"/>
        <v>3</v>
      </c>
      <c r="DI100" s="39" t="str">
        <f t="shared" si="184"/>
        <v>Moderate</v>
      </c>
      <c r="DJ100" s="41">
        <f t="shared" si="185"/>
        <v>6.8</v>
      </c>
      <c r="DK100" s="40">
        <f t="shared" si="186"/>
        <v>2</v>
      </c>
      <c r="DL100" s="39" t="str">
        <f t="shared" si="187"/>
        <v>Substantial</v>
      </c>
    </row>
    <row r="101" spans="1:116">
      <c r="A101" s="61" t="s">
        <v>199</v>
      </c>
      <c r="B101" s="60">
        <v>1</v>
      </c>
      <c r="C101" s="59">
        <f>IF(D101="-","?",RANK(D101,D2:D130,0))</f>
        <v>21</v>
      </c>
      <c r="D101" s="45">
        <f t="shared" si="141"/>
        <v>7.51</v>
      </c>
      <c r="E101" s="44">
        <f t="shared" si="142"/>
        <v>8.0500000000000007</v>
      </c>
      <c r="F101" s="58">
        <f t="shared" si="143"/>
        <v>9.25</v>
      </c>
      <c r="G101" s="47">
        <v>9</v>
      </c>
      <c r="H101" s="47">
        <v>9</v>
      </c>
      <c r="I101" s="47">
        <v>9</v>
      </c>
      <c r="J101" s="47">
        <v>10</v>
      </c>
      <c r="K101" s="58">
        <f t="shared" si="144"/>
        <v>8.5</v>
      </c>
      <c r="L101" s="47">
        <v>9</v>
      </c>
      <c r="M101" s="47">
        <v>9</v>
      </c>
      <c r="N101" s="47">
        <v>9</v>
      </c>
      <c r="O101" s="47">
        <v>7</v>
      </c>
      <c r="P101" s="58">
        <f t="shared" si="145"/>
        <v>7</v>
      </c>
      <c r="Q101" s="47">
        <v>8</v>
      </c>
      <c r="R101" s="47">
        <v>6</v>
      </c>
      <c r="S101" s="47">
        <v>6</v>
      </c>
      <c r="T101" s="47">
        <v>8</v>
      </c>
      <c r="U101" s="58">
        <f t="shared" si="146"/>
        <v>8</v>
      </c>
      <c r="V101" s="47">
        <v>7</v>
      </c>
      <c r="W101" s="47">
        <v>9</v>
      </c>
      <c r="X101" s="58">
        <f t="shared" si="147"/>
        <v>7.5</v>
      </c>
      <c r="Y101" s="47">
        <v>8</v>
      </c>
      <c r="Z101" s="47">
        <v>7</v>
      </c>
      <c r="AA101" s="47">
        <v>9</v>
      </c>
      <c r="AB101" s="47">
        <v>6</v>
      </c>
      <c r="AC101" s="43">
        <f t="shared" si="148"/>
        <v>6.9642857142857144</v>
      </c>
      <c r="AD101" s="57">
        <f t="shared" si="149"/>
        <v>6</v>
      </c>
      <c r="AE101" s="47">
        <v>6</v>
      </c>
      <c r="AF101" s="57">
        <f t="shared" si="150"/>
        <v>7.75</v>
      </c>
      <c r="AG101" s="47">
        <v>6</v>
      </c>
      <c r="AH101" s="47">
        <v>8</v>
      </c>
      <c r="AI101" s="47">
        <v>9</v>
      </c>
      <c r="AJ101" s="47">
        <v>8</v>
      </c>
      <c r="AK101" s="57">
        <f t="shared" si="151"/>
        <v>8</v>
      </c>
      <c r="AL101" s="47">
        <v>8</v>
      </c>
      <c r="AM101" s="47">
        <v>8</v>
      </c>
      <c r="AN101" s="57">
        <f t="shared" si="152"/>
        <v>7</v>
      </c>
      <c r="AO101" s="47">
        <v>7</v>
      </c>
      <c r="AP101" s="47">
        <v>7</v>
      </c>
      <c r="AQ101" s="57">
        <f t="shared" si="153"/>
        <v>7</v>
      </c>
      <c r="AR101" s="47">
        <v>7</v>
      </c>
      <c r="AS101" s="47">
        <v>7</v>
      </c>
      <c r="AT101" s="57">
        <f t="shared" si="154"/>
        <v>6</v>
      </c>
      <c r="AU101" s="47">
        <v>6</v>
      </c>
      <c r="AV101" s="57">
        <f t="shared" si="155"/>
        <v>7</v>
      </c>
      <c r="AW101" s="47">
        <v>7</v>
      </c>
      <c r="AX101" s="47">
        <v>7</v>
      </c>
      <c r="AY101" s="56">
        <f>IF(AZ101="-","?",RANK(AZ101,AZ2:AZ130,0))</f>
        <v>31</v>
      </c>
      <c r="AZ101" s="42">
        <f t="shared" si="156"/>
        <v>6.01</v>
      </c>
      <c r="BA101" s="41">
        <f t="shared" si="157"/>
        <v>2.9791666666666665</v>
      </c>
      <c r="BB101" s="47">
        <v>4</v>
      </c>
      <c r="BC101" s="47">
        <v>4</v>
      </c>
      <c r="BD101" s="47">
        <v>3</v>
      </c>
      <c r="BE101" s="47">
        <v>2</v>
      </c>
      <c r="BF101" s="47">
        <v>2</v>
      </c>
      <c r="BG101" s="55">
        <f t="shared" si="158"/>
        <v>2.875</v>
      </c>
      <c r="BH101" s="54">
        <f t="shared" si="159"/>
        <v>7.1166666666666671</v>
      </c>
      <c r="BI101" s="41">
        <f t="shared" si="160"/>
        <v>6.666666666666667</v>
      </c>
      <c r="BJ101" s="47">
        <v>7</v>
      </c>
      <c r="BK101" s="47">
        <v>7</v>
      </c>
      <c r="BL101" s="47">
        <v>6</v>
      </c>
      <c r="BM101" s="41">
        <f t="shared" si="161"/>
        <v>6.333333333333333</v>
      </c>
      <c r="BN101" s="47">
        <v>7</v>
      </c>
      <c r="BO101" s="47">
        <v>6</v>
      </c>
      <c r="BP101" s="47">
        <v>6</v>
      </c>
      <c r="BQ101" s="41">
        <f t="shared" si="162"/>
        <v>7.8</v>
      </c>
      <c r="BR101" s="47">
        <v>10</v>
      </c>
      <c r="BS101" s="47">
        <v>9</v>
      </c>
      <c r="BT101" s="47">
        <v>7</v>
      </c>
      <c r="BU101" s="47">
        <v>7</v>
      </c>
      <c r="BV101" s="47">
        <v>6</v>
      </c>
      <c r="BW101" s="41">
        <f t="shared" si="163"/>
        <v>7.666666666666667</v>
      </c>
      <c r="BX101" s="47">
        <v>8</v>
      </c>
      <c r="BY101" s="47">
        <v>8</v>
      </c>
      <c r="BZ101" s="47">
        <v>7</v>
      </c>
      <c r="CA101" s="47" t="s">
        <v>78</v>
      </c>
      <c r="CB101" s="46" t="s">
        <v>78</v>
      </c>
      <c r="CC101" s="52">
        <v>8</v>
      </c>
      <c r="CD101" s="52">
        <f t="shared" si="164"/>
        <v>8.0500000000000007</v>
      </c>
      <c r="CE101" s="44">
        <f t="shared" si="165"/>
        <v>5.0000000000000711E-2</v>
      </c>
      <c r="CF101" s="53" t="str">
        <f t="shared" si="166"/>
        <v>â</v>
      </c>
      <c r="CG101" s="52">
        <v>6.7857142857142856</v>
      </c>
      <c r="CH101" s="52">
        <f t="shared" si="167"/>
        <v>6.9642857142857144</v>
      </c>
      <c r="CI101" s="43">
        <f t="shared" si="168"/>
        <v>0.17857142857142883</v>
      </c>
      <c r="CJ101" s="51" t="str">
        <f t="shared" si="169"/>
        <v>â</v>
      </c>
      <c r="CK101" s="47" t="s">
        <v>78</v>
      </c>
      <c r="CL101" s="46" t="s">
        <v>78</v>
      </c>
      <c r="CM101" s="47">
        <v>9</v>
      </c>
      <c r="CN101" s="47">
        <v>9</v>
      </c>
      <c r="CO101" s="47">
        <v>9</v>
      </c>
      <c r="CP101" s="47">
        <v>7</v>
      </c>
      <c r="CQ101" s="47">
        <v>8</v>
      </c>
      <c r="CR101" s="47">
        <v>8</v>
      </c>
      <c r="CS101" s="49">
        <f t="shared" si="170"/>
        <v>9.5</v>
      </c>
      <c r="CT101" s="48">
        <f t="shared" si="171"/>
        <v>0</v>
      </c>
      <c r="CU101" s="44" t="str">
        <f t="shared" si="172"/>
        <v>Dem.</v>
      </c>
      <c r="CV101" s="47" t="s">
        <v>78</v>
      </c>
      <c r="CW101" s="46" t="s">
        <v>78</v>
      </c>
      <c r="CX101" s="45">
        <f t="shared" si="173"/>
        <v>7.51</v>
      </c>
      <c r="CY101" s="40">
        <f t="shared" si="174"/>
        <v>2</v>
      </c>
      <c r="CZ101" s="39" t="str">
        <f t="shared" si="175"/>
        <v>Advanced</v>
      </c>
      <c r="DA101" s="44">
        <f t="shared" si="176"/>
        <v>8.0500000000000007</v>
      </c>
      <c r="DB101" s="40">
        <f t="shared" si="177"/>
        <v>1</v>
      </c>
      <c r="DC101" s="39" t="str">
        <f t="shared" si="178"/>
        <v>Democracies in consolidation</v>
      </c>
      <c r="DD101" s="43">
        <f t="shared" si="179"/>
        <v>6.96</v>
      </c>
      <c r="DE101" s="40">
        <f t="shared" si="180"/>
        <v>3</v>
      </c>
      <c r="DF101" s="39" t="str">
        <f t="shared" si="181"/>
        <v>Functional flaws</v>
      </c>
      <c r="DG101" s="42">
        <f t="shared" si="182"/>
        <v>6.01</v>
      </c>
      <c r="DH101" s="40">
        <f t="shared" si="183"/>
        <v>2</v>
      </c>
      <c r="DI101" s="39" t="str">
        <f t="shared" si="184"/>
        <v>Good</v>
      </c>
      <c r="DJ101" s="41">
        <f t="shared" si="185"/>
        <v>3</v>
      </c>
      <c r="DK101" s="40">
        <f t="shared" si="186"/>
        <v>4</v>
      </c>
      <c r="DL101" s="39" t="str">
        <f t="shared" si="187"/>
        <v>Minor</v>
      </c>
    </row>
    <row r="102" spans="1:116">
      <c r="A102" s="61" t="s">
        <v>200</v>
      </c>
      <c r="B102" s="60">
        <v>3</v>
      </c>
      <c r="C102" s="59">
        <f>IF(D102="-","?",RANK(D102,D2:D130,0))</f>
        <v>77</v>
      </c>
      <c r="D102" s="45">
        <f t="shared" si="141"/>
        <v>5.28</v>
      </c>
      <c r="E102" s="44">
        <f t="shared" si="142"/>
        <v>6.3166666666666664</v>
      </c>
      <c r="F102" s="58">
        <f t="shared" si="143"/>
        <v>7.75</v>
      </c>
      <c r="G102" s="47">
        <v>8</v>
      </c>
      <c r="H102" s="47">
        <v>8</v>
      </c>
      <c r="I102" s="47">
        <v>9</v>
      </c>
      <c r="J102" s="47">
        <v>6</v>
      </c>
      <c r="K102" s="58">
        <f t="shared" si="144"/>
        <v>7</v>
      </c>
      <c r="L102" s="47">
        <v>8</v>
      </c>
      <c r="M102" s="47">
        <v>7</v>
      </c>
      <c r="N102" s="47">
        <v>7</v>
      </c>
      <c r="O102" s="47">
        <v>6</v>
      </c>
      <c r="P102" s="58">
        <f t="shared" si="145"/>
        <v>5</v>
      </c>
      <c r="Q102" s="47">
        <v>5</v>
      </c>
      <c r="R102" s="47">
        <v>5</v>
      </c>
      <c r="S102" s="47">
        <v>4</v>
      </c>
      <c r="T102" s="47">
        <v>6</v>
      </c>
      <c r="U102" s="58">
        <f t="shared" si="146"/>
        <v>6.5</v>
      </c>
      <c r="V102" s="47">
        <v>6</v>
      </c>
      <c r="W102" s="47">
        <v>7</v>
      </c>
      <c r="X102" s="58">
        <f t="shared" si="147"/>
        <v>5.333333333333333</v>
      </c>
      <c r="Y102" s="47">
        <v>7</v>
      </c>
      <c r="Z102" s="47">
        <v>5</v>
      </c>
      <c r="AA102" s="47" t="s">
        <v>100</v>
      </c>
      <c r="AB102" s="47">
        <v>4</v>
      </c>
      <c r="AC102" s="43">
        <f t="shared" si="148"/>
        <v>4.25</v>
      </c>
      <c r="AD102" s="57">
        <f t="shared" si="149"/>
        <v>1</v>
      </c>
      <c r="AE102" s="47">
        <v>1</v>
      </c>
      <c r="AF102" s="57">
        <f t="shared" si="150"/>
        <v>5.25</v>
      </c>
      <c r="AG102" s="47">
        <v>3</v>
      </c>
      <c r="AH102" s="47">
        <v>6</v>
      </c>
      <c r="AI102" s="47">
        <v>7</v>
      </c>
      <c r="AJ102" s="47">
        <v>5</v>
      </c>
      <c r="AK102" s="57">
        <f t="shared" si="151"/>
        <v>6</v>
      </c>
      <c r="AL102" s="47">
        <v>6</v>
      </c>
      <c r="AM102" s="47">
        <v>6</v>
      </c>
      <c r="AN102" s="57">
        <f t="shared" si="152"/>
        <v>6</v>
      </c>
      <c r="AO102" s="47">
        <v>5</v>
      </c>
      <c r="AP102" s="47">
        <v>7</v>
      </c>
      <c r="AQ102" s="57">
        <f t="shared" si="153"/>
        <v>3</v>
      </c>
      <c r="AR102" s="47">
        <v>4</v>
      </c>
      <c r="AS102" s="47">
        <v>2</v>
      </c>
      <c r="AT102" s="57">
        <f t="shared" si="154"/>
        <v>5</v>
      </c>
      <c r="AU102" s="47">
        <v>5</v>
      </c>
      <c r="AV102" s="57">
        <f t="shared" si="155"/>
        <v>3.5</v>
      </c>
      <c r="AW102" s="47">
        <v>4</v>
      </c>
      <c r="AX102" s="47">
        <v>3</v>
      </c>
      <c r="AY102" s="56">
        <f>IF(AZ102="-","?",RANK(AZ102,AZ2:AZ130,0))</f>
        <v>57</v>
      </c>
      <c r="AZ102" s="42">
        <f t="shared" si="156"/>
        <v>5.35</v>
      </c>
      <c r="BA102" s="41">
        <f t="shared" si="157"/>
        <v>7.604166666666667</v>
      </c>
      <c r="BB102" s="47">
        <v>10</v>
      </c>
      <c r="BC102" s="47">
        <v>6</v>
      </c>
      <c r="BD102" s="47">
        <v>5</v>
      </c>
      <c r="BE102" s="47">
        <v>10</v>
      </c>
      <c r="BF102" s="47">
        <v>10</v>
      </c>
      <c r="BG102" s="55">
        <f t="shared" si="158"/>
        <v>4.625</v>
      </c>
      <c r="BH102" s="54">
        <f t="shared" si="159"/>
        <v>5.65</v>
      </c>
      <c r="BI102" s="41">
        <f t="shared" si="160"/>
        <v>6</v>
      </c>
      <c r="BJ102" s="47">
        <v>6</v>
      </c>
      <c r="BK102" s="47">
        <v>6</v>
      </c>
      <c r="BL102" s="47">
        <v>6</v>
      </c>
      <c r="BM102" s="41">
        <f t="shared" si="161"/>
        <v>4</v>
      </c>
      <c r="BN102" s="47">
        <v>4</v>
      </c>
      <c r="BO102" s="47">
        <v>4</v>
      </c>
      <c r="BP102" s="47">
        <v>4</v>
      </c>
      <c r="BQ102" s="41">
        <f t="shared" si="162"/>
        <v>5.6</v>
      </c>
      <c r="BR102" s="47">
        <v>6</v>
      </c>
      <c r="BS102" s="47">
        <v>7</v>
      </c>
      <c r="BT102" s="47">
        <v>5</v>
      </c>
      <c r="BU102" s="47">
        <v>4</v>
      </c>
      <c r="BV102" s="47">
        <v>6</v>
      </c>
      <c r="BW102" s="41">
        <f t="shared" si="163"/>
        <v>7</v>
      </c>
      <c r="BX102" s="47">
        <v>7</v>
      </c>
      <c r="BY102" s="47">
        <v>7</v>
      </c>
      <c r="BZ102" s="47">
        <v>7</v>
      </c>
      <c r="CA102" s="47" t="s">
        <v>78</v>
      </c>
      <c r="CB102" s="46" t="s">
        <v>78</v>
      </c>
      <c r="CC102" s="52">
        <v>6.3166666666666664</v>
      </c>
      <c r="CD102" s="52">
        <f t="shared" si="164"/>
        <v>6.3166666666666664</v>
      </c>
      <c r="CE102" s="44">
        <f t="shared" si="165"/>
        <v>0</v>
      </c>
      <c r="CF102" s="53" t="str">
        <f t="shared" si="166"/>
        <v>â</v>
      </c>
      <c r="CG102" s="52">
        <v>4.4642857142857135</v>
      </c>
      <c r="CH102" s="52">
        <f t="shared" si="167"/>
        <v>4.25</v>
      </c>
      <c r="CI102" s="43">
        <f t="shared" si="168"/>
        <v>-0.21428571428571352</v>
      </c>
      <c r="CJ102" s="51" t="str">
        <f t="shared" si="169"/>
        <v>â</v>
      </c>
      <c r="CK102" s="47" t="s">
        <v>78</v>
      </c>
      <c r="CL102" s="46" t="s">
        <v>78</v>
      </c>
      <c r="CM102" s="47">
        <v>8</v>
      </c>
      <c r="CN102" s="47">
        <v>7</v>
      </c>
      <c r="CO102" s="47">
        <v>7</v>
      </c>
      <c r="CP102" s="47">
        <v>6</v>
      </c>
      <c r="CQ102" s="47">
        <v>5</v>
      </c>
      <c r="CR102" s="47">
        <v>6</v>
      </c>
      <c r="CS102" s="49">
        <f t="shared" si="170"/>
        <v>7</v>
      </c>
      <c r="CT102" s="48">
        <f t="shared" si="171"/>
        <v>0</v>
      </c>
      <c r="CU102" s="44" t="str">
        <f t="shared" si="172"/>
        <v>Dem.</v>
      </c>
      <c r="CV102" s="47" t="s">
        <v>78</v>
      </c>
      <c r="CW102" s="46" t="s">
        <v>78</v>
      </c>
      <c r="CX102" s="45">
        <f t="shared" si="173"/>
        <v>5.28</v>
      </c>
      <c r="CY102" s="40">
        <f t="shared" si="174"/>
        <v>4</v>
      </c>
      <c r="CZ102" s="39" t="str">
        <f t="shared" si="175"/>
        <v>Very limited</v>
      </c>
      <c r="DA102" s="44">
        <f t="shared" si="176"/>
        <v>6.32</v>
      </c>
      <c r="DB102" s="40">
        <f t="shared" si="177"/>
        <v>2</v>
      </c>
      <c r="DC102" s="39" t="str">
        <f t="shared" si="178"/>
        <v>Defective democracies</v>
      </c>
      <c r="DD102" s="43">
        <f t="shared" si="179"/>
        <v>4.25</v>
      </c>
      <c r="DE102" s="40">
        <f t="shared" si="180"/>
        <v>4</v>
      </c>
      <c r="DF102" s="39" t="str">
        <f t="shared" si="181"/>
        <v>Poorly functioning</v>
      </c>
      <c r="DG102" s="42">
        <f t="shared" si="182"/>
        <v>5.35</v>
      </c>
      <c r="DH102" s="40">
        <f t="shared" si="183"/>
        <v>3</v>
      </c>
      <c r="DI102" s="39" t="str">
        <f t="shared" si="184"/>
        <v>Moderate</v>
      </c>
      <c r="DJ102" s="41">
        <f t="shared" si="185"/>
        <v>7.6</v>
      </c>
      <c r="DK102" s="40">
        <f t="shared" si="186"/>
        <v>2</v>
      </c>
      <c r="DL102" s="39" t="str">
        <f t="shared" si="187"/>
        <v>Substantial</v>
      </c>
    </row>
    <row r="103" spans="1:116">
      <c r="A103" s="75" t="s">
        <v>201</v>
      </c>
      <c r="B103" s="60">
        <v>7</v>
      </c>
      <c r="C103" s="59">
        <f>IF(D103="-","?",RANK(D103,D2:D130,0))</f>
        <v>29</v>
      </c>
      <c r="D103" s="45">
        <f t="shared" si="141"/>
        <v>7.25</v>
      </c>
      <c r="E103" s="44">
        <f t="shared" si="142"/>
        <v>5.3166666666666664</v>
      </c>
      <c r="F103" s="58">
        <f t="shared" si="143"/>
        <v>10</v>
      </c>
      <c r="G103" s="47">
        <v>10</v>
      </c>
      <c r="H103" s="47">
        <v>10</v>
      </c>
      <c r="I103" s="47">
        <v>10</v>
      </c>
      <c r="J103" s="47">
        <v>10</v>
      </c>
      <c r="K103" s="58">
        <f t="shared" si="144"/>
        <v>3.25</v>
      </c>
      <c r="L103" s="47">
        <v>5</v>
      </c>
      <c r="M103" s="47">
        <v>2</v>
      </c>
      <c r="N103" s="47">
        <v>3</v>
      </c>
      <c r="O103" s="47">
        <v>3</v>
      </c>
      <c r="P103" s="58">
        <f t="shared" si="145"/>
        <v>6</v>
      </c>
      <c r="Q103" s="47">
        <v>4</v>
      </c>
      <c r="R103" s="47">
        <v>4</v>
      </c>
      <c r="S103" s="47">
        <v>10</v>
      </c>
      <c r="T103" s="47">
        <v>6</v>
      </c>
      <c r="U103" s="58">
        <f t="shared" si="146"/>
        <v>2</v>
      </c>
      <c r="V103" s="47">
        <v>2</v>
      </c>
      <c r="W103" s="47">
        <v>2</v>
      </c>
      <c r="X103" s="58">
        <f t="shared" si="147"/>
        <v>5.333333333333333</v>
      </c>
      <c r="Y103" s="47">
        <v>8</v>
      </c>
      <c r="Z103" s="47">
        <v>4</v>
      </c>
      <c r="AA103" s="47" t="s">
        <v>100</v>
      </c>
      <c r="AB103" s="47">
        <v>4</v>
      </c>
      <c r="AC103" s="43">
        <f t="shared" si="148"/>
        <v>9.1785714285714288</v>
      </c>
      <c r="AD103" s="57">
        <f t="shared" si="149"/>
        <v>9</v>
      </c>
      <c r="AE103" s="47">
        <v>9</v>
      </c>
      <c r="AF103" s="57">
        <f t="shared" si="150"/>
        <v>9.75</v>
      </c>
      <c r="AG103" s="47">
        <v>10</v>
      </c>
      <c r="AH103" s="47">
        <v>10</v>
      </c>
      <c r="AI103" s="47">
        <v>10</v>
      </c>
      <c r="AJ103" s="47">
        <v>9</v>
      </c>
      <c r="AK103" s="57">
        <f t="shared" si="151"/>
        <v>10</v>
      </c>
      <c r="AL103" s="47">
        <v>10</v>
      </c>
      <c r="AM103" s="47">
        <v>10</v>
      </c>
      <c r="AN103" s="57">
        <f t="shared" si="152"/>
        <v>9.5</v>
      </c>
      <c r="AO103" s="47">
        <v>10</v>
      </c>
      <c r="AP103" s="47">
        <v>9</v>
      </c>
      <c r="AQ103" s="57">
        <f t="shared" si="153"/>
        <v>8</v>
      </c>
      <c r="AR103" s="47">
        <v>8</v>
      </c>
      <c r="AS103" s="47">
        <v>8</v>
      </c>
      <c r="AT103" s="57">
        <f t="shared" si="154"/>
        <v>9</v>
      </c>
      <c r="AU103" s="47">
        <v>9</v>
      </c>
      <c r="AV103" s="57">
        <f t="shared" si="155"/>
        <v>9</v>
      </c>
      <c r="AW103" s="47">
        <v>8</v>
      </c>
      <c r="AX103" s="47">
        <v>10</v>
      </c>
      <c r="AY103" s="56">
        <f>IF(AZ103="-","?",RANK(AZ103,AZ2:AZ130,0))</f>
        <v>32</v>
      </c>
      <c r="AZ103" s="42">
        <f t="shared" si="156"/>
        <v>5.99</v>
      </c>
      <c r="BA103" s="41">
        <f t="shared" si="157"/>
        <v>2.5</v>
      </c>
      <c r="BB103" s="47">
        <v>1</v>
      </c>
      <c r="BC103" s="47">
        <v>6</v>
      </c>
      <c r="BD103" s="47">
        <v>2</v>
      </c>
      <c r="BE103" s="47">
        <v>1</v>
      </c>
      <c r="BF103" s="47">
        <v>2</v>
      </c>
      <c r="BG103" s="55">
        <f t="shared" si="158"/>
        <v>3</v>
      </c>
      <c r="BH103" s="54">
        <f t="shared" si="159"/>
        <v>7.1875</v>
      </c>
      <c r="BI103" s="41">
        <f t="shared" si="160"/>
        <v>5</v>
      </c>
      <c r="BJ103" s="47">
        <v>5</v>
      </c>
      <c r="BK103" s="47">
        <v>5</v>
      </c>
      <c r="BL103" s="47">
        <v>5</v>
      </c>
      <c r="BM103" s="41">
        <f t="shared" si="161"/>
        <v>9.3333333333333339</v>
      </c>
      <c r="BN103" s="47">
        <v>9</v>
      </c>
      <c r="BO103" s="47">
        <v>10</v>
      </c>
      <c r="BP103" s="47">
        <v>9</v>
      </c>
      <c r="BQ103" s="41">
        <f t="shared" si="162"/>
        <v>5.75</v>
      </c>
      <c r="BR103" s="77">
        <v>8</v>
      </c>
      <c r="BS103" s="47">
        <v>2</v>
      </c>
      <c r="BT103" s="47">
        <v>8</v>
      </c>
      <c r="BU103" s="47">
        <v>5</v>
      </c>
      <c r="BV103" s="47" t="s">
        <v>100</v>
      </c>
      <c r="BW103" s="41">
        <f t="shared" si="163"/>
        <v>8.6666666666666661</v>
      </c>
      <c r="BX103" s="47">
        <v>8</v>
      </c>
      <c r="BY103" s="47">
        <v>8</v>
      </c>
      <c r="BZ103" s="47">
        <v>10</v>
      </c>
      <c r="CA103" s="47" t="s">
        <v>78</v>
      </c>
      <c r="CB103" s="46" t="s">
        <v>78</v>
      </c>
      <c r="CC103" s="52">
        <v>5.4</v>
      </c>
      <c r="CD103" s="52">
        <f t="shared" si="164"/>
        <v>5.3166666666666664</v>
      </c>
      <c r="CE103" s="44">
        <f t="shared" si="165"/>
        <v>-8.3333333333333925E-2</v>
      </c>
      <c r="CF103" s="53" t="str">
        <f t="shared" si="166"/>
        <v>â</v>
      </c>
      <c r="CG103" s="52">
        <v>9.1428571428571423</v>
      </c>
      <c r="CH103" s="52">
        <f t="shared" si="167"/>
        <v>9.1785714285714288</v>
      </c>
      <c r="CI103" s="43">
        <f t="shared" si="168"/>
        <v>3.5714285714286476E-2</v>
      </c>
      <c r="CJ103" s="51" t="str">
        <f t="shared" si="169"/>
        <v>â</v>
      </c>
      <c r="CK103" s="47" t="s">
        <v>78</v>
      </c>
      <c r="CL103" s="46" t="s">
        <v>78</v>
      </c>
      <c r="CM103" s="50">
        <v>5</v>
      </c>
      <c r="CN103" s="50">
        <v>2</v>
      </c>
      <c r="CO103" s="47">
        <v>3</v>
      </c>
      <c r="CP103" s="47">
        <v>3</v>
      </c>
      <c r="CQ103" s="47">
        <v>4</v>
      </c>
      <c r="CR103" s="47">
        <v>6</v>
      </c>
      <c r="CS103" s="49">
        <f t="shared" si="170"/>
        <v>10</v>
      </c>
      <c r="CT103" s="48">
        <f t="shared" si="171"/>
        <v>2</v>
      </c>
      <c r="CU103" s="44" t="str">
        <f t="shared" si="172"/>
        <v>Aut.</v>
      </c>
      <c r="CV103" s="47" t="s">
        <v>78</v>
      </c>
      <c r="CW103" s="46" t="s">
        <v>78</v>
      </c>
      <c r="CX103" s="45">
        <f t="shared" si="173"/>
        <v>7.25</v>
      </c>
      <c r="CY103" s="40">
        <f t="shared" si="174"/>
        <v>2</v>
      </c>
      <c r="CZ103" s="39" t="str">
        <f t="shared" si="175"/>
        <v>Advanced</v>
      </c>
      <c r="DA103" s="44">
        <f t="shared" si="176"/>
        <v>5.32</v>
      </c>
      <c r="DB103" s="40">
        <f t="shared" si="177"/>
        <v>4</v>
      </c>
      <c r="DC103" s="39" t="str">
        <f t="shared" si="178"/>
        <v>Moderate autocracies</v>
      </c>
      <c r="DD103" s="43">
        <f t="shared" si="179"/>
        <v>9.18</v>
      </c>
      <c r="DE103" s="40">
        <f t="shared" si="180"/>
        <v>1</v>
      </c>
      <c r="DF103" s="39" t="str">
        <f t="shared" si="181"/>
        <v>Developed</v>
      </c>
      <c r="DG103" s="42">
        <f t="shared" si="182"/>
        <v>5.99</v>
      </c>
      <c r="DH103" s="40">
        <f t="shared" si="183"/>
        <v>2</v>
      </c>
      <c r="DI103" s="39" t="str">
        <f t="shared" si="184"/>
        <v>Good</v>
      </c>
      <c r="DJ103" s="41">
        <f t="shared" si="185"/>
        <v>2.5</v>
      </c>
      <c r="DK103" s="40">
        <f t="shared" si="186"/>
        <v>4</v>
      </c>
      <c r="DL103" s="39" t="str">
        <f t="shared" si="187"/>
        <v>Minor</v>
      </c>
    </row>
    <row r="104" spans="1:116">
      <c r="A104" s="61" t="s">
        <v>202</v>
      </c>
      <c r="B104" s="60">
        <v>1</v>
      </c>
      <c r="C104" s="59">
        <f>IF(D104="-","?",RANK(D104,D2:D130,0))</f>
        <v>8</v>
      </c>
      <c r="D104" s="45">
        <f t="shared" si="141"/>
        <v>8.8800000000000008</v>
      </c>
      <c r="E104" s="44">
        <f t="shared" si="142"/>
        <v>9</v>
      </c>
      <c r="F104" s="58">
        <f t="shared" si="143"/>
        <v>9.75</v>
      </c>
      <c r="G104" s="47">
        <v>10</v>
      </c>
      <c r="H104" s="47">
        <v>9</v>
      </c>
      <c r="I104" s="47">
        <v>10</v>
      </c>
      <c r="J104" s="47">
        <v>10</v>
      </c>
      <c r="K104" s="58">
        <f t="shared" si="144"/>
        <v>9.5</v>
      </c>
      <c r="L104" s="47">
        <v>10</v>
      </c>
      <c r="M104" s="47">
        <v>10</v>
      </c>
      <c r="N104" s="47">
        <v>10</v>
      </c>
      <c r="O104" s="47">
        <v>8</v>
      </c>
      <c r="P104" s="58">
        <f t="shared" si="145"/>
        <v>8.5</v>
      </c>
      <c r="Q104" s="47">
        <v>9</v>
      </c>
      <c r="R104" s="47">
        <v>8</v>
      </c>
      <c r="S104" s="47">
        <v>8</v>
      </c>
      <c r="T104" s="47">
        <v>9</v>
      </c>
      <c r="U104" s="58">
        <f t="shared" si="146"/>
        <v>9</v>
      </c>
      <c r="V104" s="47">
        <v>9</v>
      </c>
      <c r="W104" s="47">
        <v>9</v>
      </c>
      <c r="X104" s="58">
        <f t="shared" si="147"/>
        <v>8.25</v>
      </c>
      <c r="Y104" s="47">
        <v>7</v>
      </c>
      <c r="Z104" s="47">
        <v>9</v>
      </c>
      <c r="AA104" s="47">
        <v>9</v>
      </c>
      <c r="AB104" s="47">
        <v>8</v>
      </c>
      <c r="AC104" s="43">
        <f t="shared" si="148"/>
        <v>8.75</v>
      </c>
      <c r="AD104" s="57">
        <f t="shared" si="149"/>
        <v>9</v>
      </c>
      <c r="AE104" s="47">
        <v>9</v>
      </c>
      <c r="AF104" s="57">
        <f t="shared" si="150"/>
        <v>9.25</v>
      </c>
      <c r="AG104" s="47">
        <v>9</v>
      </c>
      <c r="AH104" s="47">
        <v>9</v>
      </c>
      <c r="AI104" s="47">
        <v>10</v>
      </c>
      <c r="AJ104" s="47">
        <v>9</v>
      </c>
      <c r="AK104" s="57">
        <f t="shared" si="151"/>
        <v>9.5</v>
      </c>
      <c r="AL104" s="47">
        <v>10</v>
      </c>
      <c r="AM104" s="47">
        <v>9</v>
      </c>
      <c r="AN104" s="57">
        <f t="shared" si="152"/>
        <v>10</v>
      </c>
      <c r="AO104" s="47">
        <v>10</v>
      </c>
      <c r="AP104" s="47">
        <v>10</v>
      </c>
      <c r="AQ104" s="57">
        <f t="shared" si="153"/>
        <v>8.5</v>
      </c>
      <c r="AR104" s="47">
        <v>9</v>
      </c>
      <c r="AS104" s="47">
        <v>8</v>
      </c>
      <c r="AT104" s="57">
        <f t="shared" si="154"/>
        <v>8</v>
      </c>
      <c r="AU104" s="47">
        <v>8</v>
      </c>
      <c r="AV104" s="57">
        <f t="shared" si="155"/>
        <v>7</v>
      </c>
      <c r="AW104" s="47">
        <v>7</v>
      </c>
      <c r="AX104" s="47">
        <v>7</v>
      </c>
      <c r="AY104" s="56">
        <f>IF(AZ104="-","?",RANK(AZ104,AZ2:AZ130,0))</f>
        <v>12</v>
      </c>
      <c r="AZ104" s="42">
        <f t="shared" si="156"/>
        <v>6.8</v>
      </c>
      <c r="BA104" s="41">
        <f t="shared" si="157"/>
        <v>1.8125</v>
      </c>
      <c r="BB104" s="47">
        <v>1</v>
      </c>
      <c r="BC104" s="47">
        <v>3</v>
      </c>
      <c r="BD104" s="47">
        <v>3</v>
      </c>
      <c r="BE104" s="47">
        <v>1</v>
      </c>
      <c r="BF104" s="47">
        <v>1</v>
      </c>
      <c r="BG104" s="55">
        <f t="shared" si="158"/>
        <v>1.875</v>
      </c>
      <c r="BH104" s="54">
        <f t="shared" si="159"/>
        <v>8.3166666666666664</v>
      </c>
      <c r="BI104" s="41">
        <f t="shared" si="160"/>
        <v>8</v>
      </c>
      <c r="BJ104" s="47">
        <v>8</v>
      </c>
      <c r="BK104" s="47">
        <v>8</v>
      </c>
      <c r="BL104" s="47">
        <v>8</v>
      </c>
      <c r="BM104" s="41">
        <f t="shared" si="161"/>
        <v>7.666666666666667</v>
      </c>
      <c r="BN104" s="47">
        <v>8</v>
      </c>
      <c r="BO104" s="47">
        <v>8</v>
      </c>
      <c r="BP104" s="47">
        <v>7</v>
      </c>
      <c r="BQ104" s="41">
        <f t="shared" si="162"/>
        <v>8.6</v>
      </c>
      <c r="BR104" s="47">
        <v>10</v>
      </c>
      <c r="BS104" s="47">
        <v>10</v>
      </c>
      <c r="BT104" s="47">
        <v>7</v>
      </c>
      <c r="BU104" s="47">
        <v>8</v>
      </c>
      <c r="BV104" s="47">
        <v>8</v>
      </c>
      <c r="BW104" s="41">
        <f t="shared" si="163"/>
        <v>9</v>
      </c>
      <c r="BX104" s="47">
        <v>9</v>
      </c>
      <c r="BY104" s="47">
        <v>9</v>
      </c>
      <c r="BZ104" s="47">
        <v>9</v>
      </c>
      <c r="CA104" s="47" t="s">
        <v>78</v>
      </c>
      <c r="CB104" s="46" t="s">
        <v>78</v>
      </c>
      <c r="CC104" s="52">
        <v>9.3500000000000014</v>
      </c>
      <c r="CD104" s="52">
        <f t="shared" si="164"/>
        <v>9</v>
      </c>
      <c r="CE104" s="44">
        <f t="shared" si="165"/>
        <v>-0.35000000000000142</v>
      </c>
      <c r="CF104" s="53" t="str">
        <f t="shared" si="166"/>
        <v>â</v>
      </c>
      <c r="CG104" s="52">
        <v>8.9285714285714288</v>
      </c>
      <c r="CH104" s="52">
        <f t="shared" si="167"/>
        <v>8.75</v>
      </c>
      <c r="CI104" s="43">
        <f t="shared" si="168"/>
        <v>-0.17857142857142883</v>
      </c>
      <c r="CJ104" s="51" t="str">
        <f t="shared" si="169"/>
        <v>â</v>
      </c>
      <c r="CK104" s="47" t="s">
        <v>78</v>
      </c>
      <c r="CL104" s="46" t="s">
        <v>78</v>
      </c>
      <c r="CM104" s="47">
        <v>10</v>
      </c>
      <c r="CN104" s="47">
        <v>10</v>
      </c>
      <c r="CO104" s="47">
        <v>10</v>
      </c>
      <c r="CP104" s="47">
        <v>8</v>
      </c>
      <c r="CQ104" s="47">
        <v>9</v>
      </c>
      <c r="CR104" s="47">
        <v>9</v>
      </c>
      <c r="CS104" s="49">
        <f t="shared" si="170"/>
        <v>10</v>
      </c>
      <c r="CT104" s="48">
        <f t="shared" si="171"/>
        <v>0</v>
      </c>
      <c r="CU104" s="44" t="str">
        <f t="shared" si="172"/>
        <v>Dem.</v>
      </c>
      <c r="CV104" s="47" t="s">
        <v>78</v>
      </c>
      <c r="CW104" s="46" t="s">
        <v>78</v>
      </c>
      <c r="CX104" s="45">
        <f t="shared" si="173"/>
        <v>8.8800000000000008</v>
      </c>
      <c r="CY104" s="40">
        <f t="shared" si="174"/>
        <v>1</v>
      </c>
      <c r="CZ104" s="39" t="str">
        <f t="shared" si="175"/>
        <v>Highly advanced</v>
      </c>
      <c r="DA104" s="44">
        <f t="shared" si="176"/>
        <v>9</v>
      </c>
      <c r="DB104" s="40">
        <f t="shared" si="177"/>
        <v>1</v>
      </c>
      <c r="DC104" s="39" t="str">
        <f t="shared" si="178"/>
        <v>Democracies in consolidation</v>
      </c>
      <c r="DD104" s="43">
        <f t="shared" si="179"/>
        <v>8.75</v>
      </c>
      <c r="DE104" s="40">
        <f t="shared" si="180"/>
        <v>1</v>
      </c>
      <c r="DF104" s="39" t="str">
        <f t="shared" si="181"/>
        <v>Developed</v>
      </c>
      <c r="DG104" s="42">
        <f t="shared" si="182"/>
        <v>6.8</v>
      </c>
      <c r="DH104" s="40">
        <f t="shared" si="183"/>
        <v>2</v>
      </c>
      <c r="DI104" s="39" t="str">
        <f t="shared" si="184"/>
        <v>Good</v>
      </c>
      <c r="DJ104" s="41">
        <f t="shared" si="185"/>
        <v>1.8</v>
      </c>
      <c r="DK104" s="40">
        <f t="shared" si="186"/>
        <v>5</v>
      </c>
      <c r="DL104" s="39" t="str">
        <f t="shared" si="187"/>
        <v>Negligible</v>
      </c>
    </row>
    <row r="105" spans="1:116">
      <c r="A105" s="61" t="s">
        <v>203</v>
      </c>
      <c r="B105" s="60">
        <v>1</v>
      </c>
      <c r="C105" s="59">
        <f>IF(D105="-","?",RANK(D105,D2:D130,0))</f>
        <v>3</v>
      </c>
      <c r="D105" s="45">
        <f t="shared" si="141"/>
        <v>9.4499999999999993</v>
      </c>
      <c r="E105" s="44">
        <f t="shared" si="142"/>
        <v>9.65</v>
      </c>
      <c r="F105" s="58">
        <f t="shared" si="143"/>
        <v>9.75</v>
      </c>
      <c r="G105" s="47">
        <v>10</v>
      </c>
      <c r="H105" s="47">
        <v>10</v>
      </c>
      <c r="I105" s="47">
        <v>9</v>
      </c>
      <c r="J105" s="47">
        <v>10</v>
      </c>
      <c r="K105" s="58">
        <f t="shared" si="144"/>
        <v>9.75</v>
      </c>
      <c r="L105" s="47">
        <v>10</v>
      </c>
      <c r="M105" s="47">
        <v>10</v>
      </c>
      <c r="N105" s="47">
        <v>10</v>
      </c>
      <c r="O105" s="47">
        <v>9</v>
      </c>
      <c r="P105" s="58">
        <f t="shared" si="145"/>
        <v>9.5</v>
      </c>
      <c r="Q105" s="47">
        <v>10</v>
      </c>
      <c r="R105" s="47">
        <v>9</v>
      </c>
      <c r="S105" s="47">
        <v>9</v>
      </c>
      <c r="T105" s="47">
        <v>10</v>
      </c>
      <c r="U105" s="58">
        <f t="shared" si="146"/>
        <v>10</v>
      </c>
      <c r="V105" s="47">
        <v>10</v>
      </c>
      <c r="W105" s="47">
        <v>10</v>
      </c>
      <c r="X105" s="58">
        <f t="shared" si="147"/>
        <v>9.25</v>
      </c>
      <c r="Y105" s="47">
        <v>9</v>
      </c>
      <c r="Z105" s="47">
        <v>10</v>
      </c>
      <c r="AA105" s="47">
        <v>9</v>
      </c>
      <c r="AB105" s="47">
        <v>9</v>
      </c>
      <c r="AC105" s="43">
        <f t="shared" si="148"/>
        <v>9.25</v>
      </c>
      <c r="AD105" s="57">
        <f t="shared" si="149"/>
        <v>10</v>
      </c>
      <c r="AE105" s="47">
        <v>10</v>
      </c>
      <c r="AF105" s="57">
        <f t="shared" si="150"/>
        <v>9.25</v>
      </c>
      <c r="AG105" s="47">
        <v>9</v>
      </c>
      <c r="AH105" s="47">
        <v>9</v>
      </c>
      <c r="AI105" s="47">
        <v>10</v>
      </c>
      <c r="AJ105" s="47">
        <v>9</v>
      </c>
      <c r="AK105" s="57">
        <f t="shared" si="151"/>
        <v>9.5</v>
      </c>
      <c r="AL105" s="47">
        <v>10</v>
      </c>
      <c r="AM105" s="47">
        <v>9</v>
      </c>
      <c r="AN105" s="57">
        <f t="shared" si="152"/>
        <v>9.5</v>
      </c>
      <c r="AO105" s="47">
        <v>10</v>
      </c>
      <c r="AP105" s="47">
        <v>9</v>
      </c>
      <c r="AQ105" s="57">
        <f t="shared" si="153"/>
        <v>9.5</v>
      </c>
      <c r="AR105" s="47">
        <v>10</v>
      </c>
      <c r="AS105" s="47">
        <v>9</v>
      </c>
      <c r="AT105" s="57">
        <f t="shared" si="154"/>
        <v>8</v>
      </c>
      <c r="AU105" s="47">
        <v>8</v>
      </c>
      <c r="AV105" s="57">
        <f t="shared" si="155"/>
        <v>9</v>
      </c>
      <c r="AW105" s="47">
        <v>9</v>
      </c>
      <c r="AX105" s="47">
        <v>9</v>
      </c>
      <c r="AY105" s="56">
        <f>IF(AZ105="-","?",RANK(AZ105,AZ2:AZ130,0))</f>
        <v>18</v>
      </c>
      <c r="AZ105" s="42">
        <f t="shared" si="156"/>
        <v>6.57</v>
      </c>
      <c r="BA105" s="41">
        <f t="shared" si="157"/>
        <v>1.0625</v>
      </c>
      <c r="BB105" s="47">
        <v>1</v>
      </c>
      <c r="BC105" s="47">
        <v>1</v>
      </c>
      <c r="BD105" s="47">
        <v>1</v>
      </c>
      <c r="BE105" s="47">
        <v>1</v>
      </c>
      <c r="BF105" s="47">
        <v>1</v>
      </c>
      <c r="BG105" s="55">
        <f t="shared" si="158"/>
        <v>1.375</v>
      </c>
      <c r="BH105" s="54">
        <f t="shared" si="159"/>
        <v>8.1999999999999993</v>
      </c>
      <c r="BI105" s="41">
        <f t="shared" si="160"/>
        <v>7.333333333333333</v>
      </c>
      <c r="BJ105" s="47">
        <v>8</v>
      </c>
      <c r="BK105" s="47">
        <v>7</v>
      </c>
      <c r="BL105" s="47">
        <v>7</v>
      </c>
      <c r="BM105" s="41">
        <f t="shared" si="161"/>
        <v>8</v>
      </c>
      <c r="BN105" s="47">
        <v>8</v>
      </c>
      <c r="BO105" s="47">
        <v>8</v>
      </c>
      <c r="BP105" s="47">
        <v>8</v>
      </c>
      <c r="BQ105" s="41">
        <f t="shared" si="162"/>
        <v>8.8000000000000007</v>
      </c>
      <c r="BR105" s="47">
        <v>10</v>
      </c>
      <c r="BS105" s="47">
        <v>10</v>
      </c>
      <c r="BT105" s="47">
        <v>8</v>
      </c>
      <c r="BU105" s="47">
        <v>8</v>
      </c>
      <c r="BV105" s="47">
        <v>8</v>
      </c>
      <c r="BW105" s="41">
        <f t="shared" si="163"/>
        <v>8.6666666666666661</v>
      </c>
      <c r="BX105" s="47">
        <v>9</v>
      </c>
      <c r="BY105" s="47">
        <v>9</v>
      </c>
      <c r="BZ105" s="47">
        <v>8</v>
      </c>
      <c r="CA105" s="47" t="s">
        <v>78</v>
      </c>
      <c r="CB105" s="46" t="s">
        <v>78</v>
      </c>
      <c r="CC105" s="52">
        <v>9.75</v>
      </c>
      <c r="CD105" s="52">
        <f t="shared" si="164"/>
        <v>9.65</v>
      </c>
      <c r="CE105" s="44">
        <f t="shared" si="165"/>
        <v>-9.9999999999999645E-2</v>
      </c>
      <c r="CF105" s="53" t="str">
        <f t="shared" si="166"/>
        <v>â</v>
      </c>
      <c r="CG105" s="52">
        <v>9.2857142857142865</v>
      </c>
      <c r="CH105" s="52">
        <f t="shared" si="167"/>
        <v>9.25</v>
      </c>
      <c r="CI105" s="43">
        <f t="shared" si="168"/>
        <v>-3.5714285714286476E-2</v>
      </c>
      <c r="CJ105" s="51" t="str">
        <f t="shared" si="169"/>
        <v>â</v>
      </c>
      <c r="CK105" s="47" t="s">
        <v>78</v>
      </c>
      <c r="CL105" s="46" t="s">
        <v>78</v>
      </c>
      <c r="CM105" s="47">
        <v>10</v>
      </c>
      <c r="CN105" s="47">
        <v>10</v>
      </c>
      <c r="CO105" s="47">
        <v>10</v>
      </c>
      <c r="CP105" s="47">
        <v>9</v>
      </c>
      <c r="CQ105" s="47">
        <v>10</v>
      </c>
      <c r="CR105" s="47">
        <v>10</v>
      </c>
      <c r="CS105" s="49">
        <f t="shared" si="170"/>
        <v>10</v>
      </c>
      <c r="CT105" s="48">
        <f t="shared" si="171"/>
        <v>0</v>
      </c>
      <c r="CU105" s="44" t="str">
        <f t="shared" si="172"/>
        <v>Dem.</v>
      </c>
      <c r="CV105" s="47" t="s">
        <v>78</v>
      </c>
      <c r="CW105" s="46" t="s">
        <v>78</v>
      </c>
      <c r="CX105" s="45">
        <f t="shared" si="173"/>
        <v>9.4499999999999993</v>
      </c>
      <c r="CY105" s="40">
        <f t="shared" si="174"/>
        <v>1</v>
      </c>
      <c r="CZ105" s="39" t="str">
        <f t="shared" si="175"/>
        <v>Highly advanced</v>
      </c>
      <c r="DA105" s="44">
        <f t="shared" si="176"/>
        <v>9.65</v>
      </c>
      <c r="DB105" s="40">
        <f t="shared" si="177"/>
        <v>1</v>
      </c>
      <c r="DC105" s="39" t="str">
        <f t="shared" si="178"/>
        <v>Democracies in consolidation</v>
      </c>
      <c r="DD105" s="43">
        <f t="shared" si="179"/>
        <v>9.25</v>
      </c>
      <c r="DE105" s="40">
        <f t="shared" si="180"/>
        <v>1</v>
      </c>
      <c r="DF105" s="39" t="str">
        <f t="shared" si="181"/>
        <v>Developed</v>
      </c>
      <c r="DG105" s="42">
        <f t="shared" si="182"/>
        <v>6.57</v>
      </c>
      <c r="DH105" s="40">
        <f t="shared" si="183"/>
        <v>2</v>
      </c>
      <c r="DI105" s="39" t="str">
        <f t="shared" si="184"/>
        <v>Good</v>
      </c>
      <c r="DJ105" s="41">
        <f t="shared" si="185"/>
        <v>1.1000000000000001</v>
      </c>
      <c r="DK105" s="40">
        <f t="shared" si="186"/>
        <v>5</v>
      </c>
      <c r="DL105" s="39" t="str">
        <f t="shared" si="187"/>
        <v>Negligible</v>
      </c>
    </row>
    <row r="106" spans="1:116">
      <c r="A106" s="61" t="s">
        <v>204</v>
      </c>
      <c r="B106" s="60">
        <v>5</v>
      </c>
      <c r="C106" s="59">
        <f>IF(D106="-","?",RANK(D106,D2:D130,0))</f>
        <v>128</v>
      </c>
      <c r="D106" s="45">
        <f t="shared" si="141"/>
        <v>1.22</v>
      </c>
      <c r="E106" s="44">
        <f t="shared" si="142"/>
        <v>1.2666666666666666</v>
      </c>
      <c r="F106" s="58">
        <f t="shared" si="143"/>
        <v>1.75</v>
      </c>
      <c r="G106" s="47">
        <v>1</v>
      </c>
      <c r="H106" s="47">
        <v>3</v>
      </c>
      <c r="I106" s="47">
        <v>2</v>
      </c>
      <c r="J106" s="47">
        <v>1</v>
      </c>
      <c r="K106" s="58">
        <f t="shared" si="144"/>
        <v>1.25</v>
      </c>
      <c r="L106" s="47">
        <v>1</v>
      </c>
      <c r="M106" s="47">
        <v>1</v>
      </c>
      <c r="N106" s="47">
        <v>2</v>
      </c>
      <c r="O106" s="47">
        <v>1</v>
      </c>
      <c r="P106" s="58">
        <f t="shared" si="145"/>
        <v>1</v>
      </c>
      <c r="Q106" s="47">
        <v>1</v>
      </c>
      <c r="R106" s="47">
        <v>1</v>
      </c>
      <c r="S106" s="47">
        <v>1</v>
      </c>
      <c r="T106" s="47">
        <v>1</v>
      </c>
      <c r="U106" s="58">
        <f t="shared" si="146"/>
        <v>1</v>
      </c>
      <c r="V106" s="47">
        <v>1</v>
      </c>
      <c r="W106" s="47">
        <v>1</v>
      </c>
      <c r="X106" s="58">
        <f t="shared" si="147"/>
        <v>1.3333333333333333</v>
      </c>
      <c r="Y106" s="47">
        <v>1</v>
      </c>
      <c r="Z106" s="47">
        <v>1</v>
      </c>
      <c r="AA106" s="47" t="s">
        <v>100</v>
      </c>
      <c r="AB106" s="47">
        <v>2</v>
      </c>
      <c r="AC106" s="43">
        <f t="shared" si="148"/>
        <v>1.1785714285714286</v>
      </c>
      <c r="AD106" s="57">
        <f t="shared" si="149"/>
        <v>1</v>
      </c>
      <c r="AE106" s="47">
        <v>1</v>
      </c>
      <c r="AF106" s="57">
        <f t="shared" si="150"/>
        <v>1.25</v>
      </c>
      <c r="AG106" s="47">
        <v>1</v>
      </c>
      <c r="AH106" s="47">
        <v>1</v>
      </c>
      <c r="AI106" s="47">
        <v>2</v>
      </c>
      <c r="AJ106" s="47">
        <v>1</v>
      </c>
      <c r="AK106" s="57">
        <f t="shared" si="151"/>
        <v>1</v>
      </c>
      <c r="AL106" s="47">
        <v>1</v>
      </c>
      <c r="AM106" s="47">
        <v>1</v>
      </c>
      <c r="AN106" s="57">
        <f t="shared" si="152"/>
        <v>2</v>
      </c>
      <c r="AO106" s="47">
        <v>1</v>
      </c>
      <c r="AP106" s="47">
        <v>3</v>
      </c>
      <c r="AQ106" s="57">
        <f t="shared" si="153"/>
        <v>1</v>
      </c>
      <c r="AR106" s="47">
        <v>1</v>
      </c>
      <c r="AS106" s="47">
        <v>1</v>
      </c>
      <c r="AT106" s="57">
        <f t="shared" si="154"/>
        <v>1</v>
      </c>
      <c r="AU106" s="47">
        <v>1</v>
      </c>
      <c r="AV106" s="57">
        <f t="shared" si="155"/>
        <v>1</v>
      </c>
      <c r="AW106" s="47">
        <v>1</v>
      </c>
      <c r="AX106" s="47">
        <v>1</v>
      </c>
      <c r="AY106" s="56">
        <f>IF(AZ106="-","?",RANK(AZ106,AZ2:AZ130,0))</f>
        <v>127</v>
      </c>
      <c r="AZ106" s="42">
        <f t="shared" si="156"/>
        <v>1.51</v>
      </c>
      <c r="BA106" s="41">
        <f t="shared" si="157"/>
        <v>9.7708333333333339</v>
      </c>
      <c r="BB106" s="47">
        <v>10</v>
      </c>
      <c r="BC106" s="47">
        <v>9</v>
      </c>
      <c r="BD106" s="47">
        <v>10</v>
      </c>
      <c r="BE106" s="47">
        <v>10</v>
      </c>
      <c r="BF106" s="47">
        <v>10</v>
      </c>
      <c r="BG106" s="55">
        <f t="shared" si="158"/>
        <v>9.625</v>
      </c>
      <c r="BH106" s="54">
        <f t="shared" si="159"/>
        <v>1.5166666666666666</v>
      </c>
      <c r="BI106" s="41">
        <f t="shared" si="160"/>
        <v>1</v>
      </c>
      <c r="BJ106" s="47">
        <v>1</v>
      </c>
      <c r="BK106" s="47">
        <v>1</v>
      </c>
      <c r="BL106" s="47">
        <v>1</v>
      </c>
      <c r="BM106" s="41">
        <f t="shared" si="161"/>
        <v>1</v>
      </c>
      <c r="BN106" s="47">
        <v>1</v>
      </c>
      <c r="BO106" s="47">
        <v>1</v>
      </c>
      <c r="BP106" s="47">
        <v>1</v>
      </c>
      <c r="BQ106" s="41">
        <f t="shared" si="162"/>
        <v>1.4</v>
      </c>
      <c r="BR106" s="47">
        <v>2</v>
      </c>
      <c r="BS106" s="47">
        <v>1</v>
      </c>
      <c r="BT106" s="47">
        <v>1</v>
      </c>
      <c r="BU106" s="47">
        <v>1</v>
      </c>
      <c r="BV106" s="47">
        <v>2</v>
      </c>
      <c r="BW106" s="41">
        <f t="shared" si="163"/>
        <v>2.6666666666666665</v>
      </c>
      <c r="BX106" s="47">
        <v>3</v>
      </c>
      <c r="BY106" s="47">
        <v>2</v>
      </c>
      <c r="BZ106" s="47">
        <v>3</v>
      </c>
      <c r="CA106" s="47" t="s">
        <v>78</v>
      </c>
      <c r="CB106" s="46" t="s">
        <v>78</v>
      </c>
      <c r="CC106" s="52">
        <v>1.4666666666666668</v>
      </c>
      <c r="CD106" s="52">
        <f t="shared" si="164"/>
        <v>1.2666666666666666</v>
      </c>
      <c r="CE106" s="44">
        <f t="shared" si="165"/>
        <v>-0.20000000000000018</v>
      </c>
      <c r="CF106" s="53" t="str">
        <f t="shared" si="166"/>
        <v>â</v>
      </c>
      <c r="CG106" s="52">
        <v>1.214285714285714</v>
      </c>
      <c r="CH106" s="52">
        <f t="shared" si="167"/>
        <v>1.1785714285714286</v>
      </c>
      <c r="CI106" s="43">
        <f t="shared" si="168"/>
        <v>-3.5714285714285365E-2</v>
      </c>
      <c r="CJ106" s="51" t="str">
        <f t="shared" si="169"/>
        <v>â</v>
      </c>
      <c r="CK106" s="47" t="s">
        <v>78</v>
      </c>
      <c r="CL106" s="46" t="s">
        <v>78</v>
      </c>
      <c r="CM106" s="50">
        <v>1</v>
      </c>
      <c r="CN106" s="50">
        <v>1</v>
      </c>
      <c r="CO106" s="50">
        <v>2</v>
      </c>
      <c r="CP106" s="50">
        <v>1</v>
      </c>
      <c r="CQ106" s="50">
        <v>1</v>
      </c>
      <c r="CR106" s="50">
        <v>1</v>
      </c>
      <c r="CS106" s="50">
        <f t="shared" si="170"/>
        <v>1</v>
      </c>
      <c r="CT106" s="48">
        <f t="shared" si="171"/>
        <v>7</v>
      </c>
      <c r="CU106" s="44" t="str">
        <f t="shared" si="172"/>
        <v>Aut.</v>
      </c>
      <c r="CV106" s="47" t="s">
        <v>78</v>
      </c>
      <c r="CW106" s="46" t="s">
        <v>78</v>
      </c>
      <c r="CX106" s="45">
        <f t="shared" si="173"/>
        <v>1.22</v>
      </c>
      <c r="CY106" s="40">
        <f t="shared" si="174"/>
        <v>5</v>
      </c>
      <c r="CZ106" s="39" t="str">
        <f t="shared" si="175"/>
        <v>Failed</v>
      </c>
      <c r="DA106" s="44">
        <f t="shared" si="176"/>
        <v>1.27</v>
      </c>
      <c r="DB106" s="40">
        <f t="shared" si="177"/>
        <v>5</v>
      </c>
      <c r="DC106" s="39" t="str">
        <f t="shared" si="178"/>
        <v>Hard-line autocracies</v>
      </c>
      <c r="DD106" s="43">
        <f t="shared" si="179"/>
        <v>1.18</v>
      </c>
      <c r="DE106" s="40">
        <f t="shared" si="180"/>
        <v>5</v>
      </c>
      <c r="DF106" s="39" t="str">
        <f t="shared" si="181"/>
        <v>Rudimentary</v>
      </c>
      <c r="DG106" s="42">
        <f t="shared" si="182"/>
        <v>1.51</v>
      </c>
      <c r="DH106" s="40">
        <f t="shared" si="183"/>
        <v>5</v>
      </c>
      <c r="DI106" s="39" t="str">
        <f t="shared" si="184"/>
        <v>Failed</v>
      </c>
      <c r="DJ106" s="41">
        <f t="shared" si="185"/>
        <v>9.8000000000000007</v>
      </c>
      <c r="DK106" s="40">
        <f t="shared" si="186"/>
        <v>1</v>
      </c>
      <c r="DL106" s="39" t="str">
        <f t="shared" si="187"/>
        <v>Massive</v>
      </c>
    </row>
    <row r="107" spans="1:116">
      <c r="A107" s="61" t="s">
        <v>205</v>
      </c>
      <c r="B107" s="60">
        <v>5</v>
      </c>
      <c r="C107" s="59">
        <f>IF(D107="-","?",RANK(D107,D2:D130,0))</f>
        <v>26</v>
      </c>
      <c r="D107" s="45">
        <f t="shared" si="141"/>
        <v>7.34</v>
      </c>
      <c r="E107" s="44">
        <f t="shared" si="142"/>
        <v>7.75</v>
      </c>
      <c r="F107" s="58">
        <f t="shared" si="143"/>
        <v>8.25</v>
      </c>
      <c r="G107" s="47">
        <v>8</v>
      </c>
      <c r="H107" s="47">
        <v>9</v>
      </c>
      <c r="I107" s="47">
        <v>9</v>
      </c>
      <c r="J107" s="47">
        <v>7</v>
      </c>
      <c r="K107" s="58">
        <f t="shared" si="144"/>
        <v>8.25</v>
      </c>
      <c r="L107" s="47">
        <v>8</v>
      </c>
      <c r="M107" s="47">
        <v>8</v>
      </c>
      <c r="N107" s="47">
        <v>9</v>
      </c>
      <c r="O107" s="47">
        <v>8</v>
      </c>
      <c r="P107" s="58">
        <f t="shared" si="145"/>
        <v>7</v>
      </c>
      <c r="Q107" s="47">
        <v>7</v>
      </c>
      <c r="R107" s="47">
        <v>8</v>
      </c>
      <c r="S107" s="47">
        <v>6</v>
      </c>
      <c r="T107" s="47">
        <v>7</v>
      </c>
      <c r="U107" s="58">
        <f t="shared" si="146"/>
        <v>8</v>
      </c>
      <c r="V107" s="47">
        <v>8</v>
      </c>
      <c r="W107" s="47">
        <v>8</v>
      </c>
      <c r="X107" s="58">
        <f t="shared" si="147"/>
        <v>7.25</v>
      </c>
      <c r="Y107" s="47">
        <v>8</v>
      </c>
      <c r="Z107" s="47">
        <v>8</v>
      </c>
      <c r="AA107" s="47">
        <v>7</v>
      </c>
      <c r="AB107" s="47">
        <v>6</v>
      </c>
      <c r="AC107" s="43">
        <f t="shared" si="148"/>
        <v>6.9285714285714288</v>
      </c>
      <c r="AD107" s="57">
        <f t="shared" si="149"/>
        <v>5</v>
      </c>
      <c r="AE107" s="47">
        <v>5</v>
      </c>
      <c r="AF107" s="57">
        <f t="shared" si="150"/>
        <v>8</v>
      </c>
      <c r="AG107" s="47">
        <v>8</v>
      </c>
      <c r="AH107" s="47">
        <v>8</v>
      </c>
      <c r="AI107" s="47">
        <v>7</v>
      </c>
      <c r="AJ107" s="47">
        <v>9</v>
      </c>
      <c r="AK107" s="57">
        <f t="shared" si="151"/>
        <v>8.5</v>
      </c>
      <c r="AL107" s="47">
        <v>9</v>
      </c>
      <c r="AM107" s="47">
        <v>8</v>
      </c>
      <c r="AN107" s="57">
        <f t="shared" si="152"/>
        <v>7.5</v>
      </c>
      <c r="AO107" s="47">
        <v>8</v>
      </c>
      <c r="AP107" s="47">
        <v>7</v>
      </c>
      <c r="AQ107" s="57">
        <f t="shared" si="153"/>
        <v>6</v>
      </c>
      <c r="AR107" s="47">
        <v>6</v>
      </c>
      <c r="AS107" s="47">
        <v>6</v>
      </c>
      <c r="AT107" s="57">
        <f t="shared" si="154"/>
        <v>7</v>
      </c>
      <c r="AU107" s="47">
        <v>7</v>
      </c>
      <c r="AV107" s="57">
        <f t="shared" si="155"/>
        <v>6.5</v>
      </c>
      <c r="AW107" s="47">
        <v>7</v>
      </c>
      <c r="AX107" s="47">
        <v>6</v>
      </c>
      <c r="AY107" s="56">
        <f>IF(AZ107="-","?",RANK(AZ107,AZ2:AZ130,0))</f>
        <v>29</v>
      </c>
      <c r="AZ107" s="42">
        <f t="shared" si="156"/>
        <v>6.06</v>
      </c>
      <c r="BA107" s="41">
        <f t="shared" si="157"/>
        <v>3.8958333333333335</v>
      </c>
      <c r="BB107" s="47">
        <v>6</v>
      </c>
      <c r="BC107" s="47">
        <v>3</v>
      </c>
      <c r="BD107" s="47">
        <v>5</v>
      </c>
      <c r="BE107" s="47">
        <v>3</v>
      </c>
      <c r="BF107" s="47">
        <v>3</v>
      </c>
      <c r="BG107" s="55">
        <f t="shared" si="158"/>
        <v>3.375</v>
      </c>
      <c r="BH107" s="54">
        <f t="shared" si="159"/>
        <v>7.0166666666666675</v>
      </c>
      <c r="BI107" s="41">
        <f t="shared" si="160"/>
        <v>6.666666666666667</v>
      </c>
      <c r="BJ107" s="47">
        <v>7</v>
      </c>
      <c r="BK107" s="47">
        <v>7</v>
      </c>
      <c r="BL107" s="47">
        <v>6</v>
      </c>
      <c r="BM107" s="41">
        <f t="shared" si="161"/>
        <v>6</v>
      </c>
      <c r="BN107" s="47">
        <v>6</v>
      </c>
      <c r="BO107" s="47">
        <v>7</v>
      </c>
      <c r="BP107" s="47">
        <v>5</v>
      </c>
      <c r="BQ107" s="41">
        <f t="shared" si="162"/>
        <v>7.4</v>
      </c>
      <c r="BR107" s="47">
        <v>8</v>
      </c>
      <c r="BS107" s="47">
        <v>8</v>
      </c>
      <c r="BT107" s="47">
        <v>7</v>
      </c>
      <c r="BU107" s="47">
        <v>6</v>
      </c>
      <c r="BV107" s="47">
        <v>8</v>
      </c>
      <c r="BW107" s="41">
        <f t="shared" si="163"/>
        <v>8</v>
      </c>
      <c r="BX107" s="47">
        <v>8</v>
      </c>
      <c r="BY107" s="47">
        <v>8</v>
      </c>
      <c r="BZ107" s="47">
        <v>8</v>
      </c>
      <c r="CA107" s="47" t="s">
        <v>78</v>
      </c>
      <c r="CB107" s="46" t="s">
        <v>78</v>
      </c>
      <c r="CC107" s="52">
        <v>7.6000000000000005</v>
      </c>
      <c r="CD107" s="52">
        <f t="shared" si="164"/>
        <v>7.75</v>
      </c>
      <c r="CE107" s="44">
        <f t="shared" si="165"/>
        <v>0.14999999999999947</v>
      </c>
      <c r="CF107" s="53" t="str">
        <f t="shared" si="166"/>
        <v>â</v>
      </c>
      <c r="CG107" s="52">
        <v>6.7142857142857135</v>
      </c>
      <c r="CH107" s="52">
        <f t="shared" si="167"/>
        <v>6.9285714285714288</v>
      </c>
      <c r="CI107" s="43">
        <f t="shared" si="168"/>
        <v>0.2142857142857153</v>
      </c>
      <c r="CJ107" s="51" t="str">
        <f t="shared" si="169"/>
        <v>â</v>
      </c>
      <c r="CK107" s="47" t="s">
        <v>78</v>
      </c>
      <c r="CL107" s="46" t="s">
        <v>78</v>
      </c>
      <c r="CM107" s="47">
        <v>8</v>
      </c>
      <c r="CN107" s="47">
        <v>8</v>
      </c>
      <c r="CO107" s="47">
        <v>9</v>
      </c>
      <c r="CP107" s="47">
        <v>8</v>
      </c>
      <c r="CQ107" s="47">
        <v>7</v>
      </c>
      <c r="CR107" s="47">
        <v>7</v>
      </c>
      <c r="CS107" s="49">
        <f t="shared" si="170"/>
        <v>7.5</v>
      </c>
      <c r="CT107" s="48">
        <f t="shared" si="171"/>
        <v>0</v>
      </c>
      <c r="CU107" s="44" t="str">
        <f t="shared" si="172"/>
        <v>Dem.</v>
      </c>
      <c r="CV107" s="47" t="s">
        <v>78</v>
      </c>
      <c r="CW107" s="46" t="s">
        <v>78</v>
      </c>
      <c r="CX107" s="45">
        <f t="shared" si="173"/>
        <v>7.34</v>
      </c>
      <c r="CY107" s="40">
        <f t="shared" si="174"/>
        <v>2</v>
      </c>
      <c r="CZ107" s="39" t="str">
        <f t="shared" si="175"/>
        <v>Advanced</v>
      </c>
      <c r="DA107" s="44">
        <f t="shared" si="176"/>
        <v>7.75</v>
      </c>
      <c r="DB107" s="40">
        <f t="shared" si="177"/>
        <v>2</v>
      </c>
      <c r="DC107" s="39" t="str">
        <f t="shared" si="178"/>
        <v>Defective democracies</v>
      </c>
      <c r="DD107" s="43">
        <f t="shared" si="179"/>
        <v>6.93</v>
      </c>
      <c r="DE107" s="40">
        <f t="shared" si="180"/>
        <v>3</v>
      </c>
      <c r="DF107" s="39" t="str">
        <f t="shared" si="181"/>
        <v>Functional flaws</v>
      </c>
      <c r="DG107" s="42">
        <f t="shared" si="182"/>
        <v>6.06</v>
      </c>
      <c r="DH107" s="40">
        <f t="shared" si="183"/>
        <v>2</v>
      </c>
      <c r="DI107" s="39" t="str">
        <f t="shared" si="184"/>
        <v>Good</v>
      </c>
      <c r="DJ107" s="41">
        <f t="shared" si="185"/>
        <v>3.9</v>
      </c>
      <c r="DK107" s="40">
        <f t="shared" si="186"/>
        <v>4</v>
      </c>
      <c r="DL107" s="39" t="str">
        <f t="shared" si="187"/>
        <v>Minor</v>
      </c>
    </row>
    <row r="108" spans="1:116">
      <c r="A108" s="61" t="s">
        <v>206</v>
      </c>
      <c r="B108" s="60">
        <v>7</v>
      </c>
      <c r="C108" s="59">
        <f>IF(D108="-","?",RANK(D108,D2:D130,0))</f>
        <v>11</v>
      </c>
      <c r="D108" s="45">
        <f t="shared" si="141"/>
        <v>8.73</v>
      </c>
      <c r="E108" s="44">
        <f t="shared" si="142"/>
        <v>8.6999999999999993</v>
      </c>
      <c r="F108" s="58">
        <f t="shared" si="143"/>
        <v>10</v>
      </c>
      <c r="G108" s="47">
        <v>10</v>
      </c>
      <c r="H108" s="47">
        <v>10</v>
      </c>
      <c r="I108" s="47">
        <v>10</v>
      </c>
      <c r="J108" s="47">
        <v>10</v>
      </c>
      <c r="K108" s="58">
        <f t="shared" si="144"/>
        <v>8.75</v>
      </c>
      <c r="L108" s="47">
        <v>10</v>
      </c>
      <c r="M108" s="47">
        <v>10</v>
      </c>
      <c r="N108" s="47">
        <v>8</v>
      </c>
      <c r="O108" s="47">
        <v>7</v>
      </c>
      <c r="P108" s="58">
        <f t="shared" si="145"/>
        <v>8.5</v>
      </c>
      <c r="Q108" s="47">
        <v>9</v>
      </c>
      <c r="R108" s="47">
        <v>9</v>
      </c>
      <c r="S108" s="47">
        <v>8</v>
      </c>
      <c r="T108" s="47">
        <v>8</v>
      </c>
      <c r="U108" s="58">
        <f t="shared" si="146"/>
        <v>8.5</v>
      </c>
      <c r="V108" s="47">
        <v>8</v>
      </c>
      <c r="W108" s="47">
        <v>9</v>
      </c>
      <c r="X108" s="58">
        <f t="shared" si="147"/>
        <v>7.75</v>
      </c>
      <c r="Y108" s="47">
        <v>7</v>
      </c>
      <c r="Z108" s="47">
        <v>8</v>
      </c>
      <c r="AA108" s="47">
        <v>8</v>
      </c>
      <c r="AB108" s="47">
        <v>8</v>
      </c>
      <c r="AC108" s="43">
        <f t="shared" si="148"/>
        <v>8.75</v>
      </c>
      <c r="AD108" s="57">
        <f t="shared" si="149"/>
        <v>9</v>
      </c>
      <c r="AE108" s="47">
        <v>9</v>
      </c>
      <c r="AF108" s="57">
        <f t="shared" si="150"/>
        <v>8.75</v>
      </c>
      <c r="AG108" s="47">
        <v>9</v>
      </c>
      <c r="AH108" s="47">
        <v>9</v>
      </c>
      <c r="AI108" s="47">
        <v>9</v>
      </c>
      <c r="AJ108" s="47">
        <v>8</v>
      </c>
      <c r="AK108" s="57">
        <f t="shared" si="151"/>
        <v>8.5</v>
      </c>
      <c r="AL108" s="47">
        <v>9</v>
      </c>
      <c r="AM108" s="47">
        <v>8</v>
      </c>
      <c r="AN108" s="57">
        <f t="shared" si="152"/>
        <v>9</v>
      </c>
      <c r="AO108" s="47">
        <v>10</v>
      </c>
      <c r="AP108" s="47">
        <v>8</v>
      </c>
      <c r="AQ108" s="57">
        <f t="shared" si="153"/>
        <v>8</v>
      </c>
      <c r="AR108" s="47">
        <v>8</v>
      </c>
      <c r="AS108" s="47">
        <v>8</v>
      </c>
      <c r="AT108" s="57">
        <f t="shared" si="154"/>
        <v>9</v>
      </c>
      <c r="AU108" s="47">
        <v>9</v>
      </c>
      <c r="AV108" s="57">
        <f t="shared" si="155"/>
        <v>9</v>
      </c>
      <c r="AW108" s="47">
        <v>8</v>
      </c>
      <c r="AX108" s="47">
        <v>10</v>
      </c>
      <c r="AY108" s="56">
        <f>IF(AZ108="-","?",RANK(AZ108,AZ2:AZ130,0))</f>
        <v>7</v>
      </c>
      <c r="AZ108" s="42">
        <f t="shared" si="156"/>
        <v>7.05</v>
      </c>
      <c r="BA108" s="41">
        <f t="shared" si="157"/>
        <v>2.125</v>
      </c>
      <c r="BB108" s="47">
        <v>1</v>
      </c>
      <c r="BC108" s="47">
        <v>6</v>
      </c>
      <c r="BD108" s="47">
        <v>2</v>
      </c>
      <c r="BE108" s="47">
        <v>1</v>
      </c>
      <c r="BF108" s="47">
        <v>1</v>
      </c>
      <c r="BG108" s="55">
        <f t="shared" si="158"/>
        <v>1.75</v>
      </c>
      <c r="BH108" s="54">
        <f t="shared" si="159"/>
        <v>8.5500000000000007</v>
      </c>
      <c r="BI108" s="41">
        <f t="shared" si="160"/>
        <v>8</v>
      </c>
      <c r="BJ108" s="47">
        <v>9</v>
      </c>
      <c r="BK108" s="47">
        <v>8</v>
      </c>
      <c r="BL108" s="47">
        <v>7</v>
      </c>
      <c r="BM108" s="41">
        <f t="shared" si="161"/>
        <v>8.3333333333333339</v>
      </c>
      <c r="BN108" s="47">
        <v>8</v>
      </c>
      <c r="BO108" s="47">
        <v>9</v>
      </c>
      <c r="BP108" s="47">
        <v>8</v>
      </c>
      <c r="BQ108" s="41">
        <f t="shared" si="162"/>
        <v>8.1999999999999993</v>
      </c>
      <c r="BR108" s="47">
        <v>10</v>
      </c>
      <c r="BS108" s="47">
        <v>10</v>
      </c>
      <c r="BT108" s="47">
        <v>8</v>
      </c>
      <c r="BU108" s="47">
        <v>6</v>
      </c>
      <c r="BV108" s="47">
        <v>7</v>
      </c>
      <c r="BW108" s="41">
        <f t="shared" si="163"/>
        <v>9.6666666666666661</v>
      </c>
      <c r="BX108" s="47">
        <v>10</v>
      </c>
      <c r="BY108" s="47">
        <v>10</v>
      </c>
      <c r="BZ108" s="47">
        <v>9</v>
      </c>
      <c r="CA108" s="47" t="s">
        <v>78</v>
      </c>
      <c r="CB108" s="46" t="s">
        <v>78</v>
      </c>
      <c r="CC108" s="52">
        <v>8.9</v>
      </c>
      <c r="CD108" s="52">
        <f t="shared" si="164"/>
        <v>8.6999999999999993</v>
      </c>
      <c r="CE108" s="44">
        <f t="shared" si="165"/>
        <v>-0.20000000000000107</v>
      </c>
      <c r="CF108" s="53" t="str">
        <f t="shared" si="166"/>
        <v>â</v>
      </c>
      <c r="CG108" s="52">
        <v>8.5357142857142865</v>
      </c>
      <c r="CH108" s="52">
        <f t="shared" si="167"/>
        <v>8.75</v>
      </c>
      <c r="CI108" s="43">
        <f t="shared" si="168"/>
        <v>0.21428571428571352</v>
      </c>
      <c r="CJ108" s="51" t="str">
        <f t="shared" si="169"/>
        <v>â</v>
      </c>
      <c r="CK108" s="47" t="s">
        <v>78</v>
      </c>
      <c r="CL108" s="46" t="s">
        <v>78</v>
      </c>
      <c r="CM108" s="47">
        <v>10</v>
      </c>
      <c r="CN108" s="47">
        <v>10</v>
      </c>
      <c r="CO108" s="47">
        <v>8</v>
      </c>
      <c r="CP108" s="47">
        <v>7</v>
      </c>
      <c r="CQ108" s="47">
        <v>9</v>
      </c>
      <c r="CR108" s="47">
        <v>8</v>
      </c>
      <c r="CS108" s="49">
        <f t="shared" si="170"/>
        <v>10</v>
      </c>
      <c r="CT108" s="48">
        <f t="shared" si="171"/>
        <v>0</v>
      </c>
      <c r="CU108" s="44" t="str">
        <f t="shared" si="172"/>
        <v>Dem.</v>
      </c>
      <c r="CV108" s="47" t="s">
        <v>78</v>
      </c>
      <c r="CW108" s="46" t="s">
        <v>78</v>
      </c>
      <c r="CX108" s="45">
        <f t="shared" si="173"/>
        <v>8.73</v>
      </c>
      <c r="CY108" s="40">
        <f t="shared" si="174"/>
        <v>1</v>
      </c>
      <c r="CZ108" s="39" t="str">
        <f t="shared" si="175"/>
        <v>Highly advanced</v>
      </c>
      <c r="DA108" s="44">
        <f t="shared" si="176"/>
        <v>8.6999999999999993</v>
      </c>
      <c r="DB108" s="40">
        <f t="shared" si="177"/>
        <v>1</v>
      </c>
      <c r="DC108" s="39" t="str">
        <f t="shared" si="178"/>
        <v>Democracies in consolidation</v>
      </c>
      <c r="DD108" s="43">
        <f t="shared" si="179"/>
        <v>8.75</v>
      </c>
      <c r="DE108" s="40">
        <f t="shared" si="180"/>
        <v>1</v>
      </c>
      <c r="DF108" s="39" t="str">
        <f t="shared" si="181"/>
        <v>Developed</v>
      </c>
      <c r="DG108" s="42">
        <f t="shared" si="182"/>
        <v>7.05</v>
      </c>
      <c r="DH108" s="40">
        <f t="shared" si="183"/>
        <v>1</v>
      </c>
      <c r="DI108" s="39" t="str">
        <f t="shared" si="184"/>
        <v>Very good</v>
      </c>
      <c r="DJ108" s="41">
        <f t="shared" si="185"/>
        <v>2.1</v>
      </c>
      <c r="DK108" s="40">
        <f t="shared" si="186"/>
        <v>5</v>
      </c>
      <c r="DL108" s="39" t="str">
        <f t="shared" si="187"/>
        <v>Negligible</v>
      </c>
    </row>
    <row r="109" spans="1:116">
      <c r="A109" s="61" t="s">
        <v>207</v>
      </c>
      <c r="B109" s="60">
        <v>5</v>
      </c>
      <c r="C109" s="59" t="str">
        <f>IF(D109="-","?",RANK(D109,D2:D130,0))</f>
        <v>?</v>
      </c>
      <c r="D109" s="45" t="str">
        <f t="shared" si="141"/>
        <v>-</v>
      </c>
      <c r="E109" s="44" t="str">
        <f t="shared" si="142"/>
        <v>-</v>
      </c>
      <c r="F109" s="58" t="str">
        <f t="shared" si="143"/>
        <v>-</v>
      </c>
      <c r="G109" s="47" t="s">
        <v>208</v>
      </c>
      <c r="H109" s="47" t="s">
        <v>208</v>
      </c>
      <c r="I109" s="47" t="s">
        <v>208</v>
      </c>
      <c r="J109" s="47" t="s">
        <v>208</v>
      </c>
      <c r="K109" s="58" t="str">
        <f t="shared" si="144"/>
        <v>-</v>
      </c>
      <c r="L109" s="47" t="s">
        <v>208</v>
      </c>
      <c r="M109" s="47" t="s">
        <v>208</v>
      </c>
      <c r="N109" s="47" t="s">
        <v>208</v>
      </c>
      <c r="O109" s="47" t="s">
        <v>208</v>
      </c>
      <c r="P109" s="58" t="str">
        <f t="shared" si="145"/>
        <v>-</v>
      </c>
      <c r="Q109" s="47" t="s">
        <v>208</v>
      </c>
      <c r="R109" s="47" t="s">
        <v>208</v>
      </c>
      <c r="S109" s="47" t="s">
        <v>208</v>
      </c>
      <c r="T109" s="47" t="s">
        <v>208</v>
      </c>
      <c r="U109" s="58" t="str">
        <f t="shared" si="146"/>
        <v>-</v>
      </c>
      <c r="V109" s="47" t="s">
        <v>208</v>
      </c>
      <c r="W109" s="47" t="s">
        <v>208</v>
      </c>
      <c r="X109" s="58" t="str">
        <f t="shared" si="147"/>
        <v>-</v>
      </c>
      <c r="Y109" s="47" t="s">
        <v>208</v>
      </c>
      <c r="Z109" s="47" t="s">
        <v>208</v>
      </c>
      <c r="AA109" s="47" t="s">
        <v>208</v>
      </c>
      <c r="AB109" s="47" t="s">
        <v>208</v>
      </c>
      <c r="AC109" s="43" t="str">
        <f t="shared" si="148"/>
        <v>-</v>
      </c>
      <c r="AD109" s="57" t="str">
        <f t="shared" si="149"/>
        <v>-</v>
      </c>
      <c r="AE109" s="47" t="s">
        <v>208</v>
      </c>
      <c r="AF109" s="57" t="str">
        <f t="shared" si="150"/>
        <v>-</v>
      </c>
      <c r="AG109" s="47" t="s">
        <v>208</v>
      </c>
      <c r="AH109" s="47" t="s">
        <v>208</v>
      </c>
      <c r="AI109" s="47" t="s">
        <v>208</v>
      </c>
      <c r="AJ109" s="47" t="s">
        <v>208</v>
      </c>
      <c r="AK109" s="57" t="str">
        <f t="shared" si="151"/>
        <v>-</v>
      </c>
      <c r="AL109" s="47" t="s">
        <v>208</v>
      </c>
      <c r="AM109" s="47" t="s">
        <v>208</v>
      </c>
      <c r="AN109" s="57" t="str">
        <f t="shared" si="152"/>
        <v>-</v>
      </c>
      <c r="AO109" s="47" t="s">
        <v>208</v>
      </c>
      <c r="AP109" s="47" t="s">
        <v>208</v>
      </c>
      <c r="AQ109" s="57" t="str">
        <f t="shared" si="153"/>
        <v>-</v>
      </c>
      <c r="AR109" s="47" t="s">
        <v>208</v>
      </c>
      <c r="AS109" s="47" t="s">
        <v>208</v>
      </c>
      <c r="AT109" s="57" t="str">
        <f t="shared" si="154"/>
        <v>-</v>
      </c>
      <c r="AU109" s="47" t="s">
        <v>208</v>
      </c>
      <c r="AV109" s="57" t="str">
        <f t="shared" si="155"/>
        <v>-</v>
      </c>
      <c r="AW109" s="47" t="s">
        <v>208</v>
      </c>
      <c r="AX109" s="47" t="s">
        <v>208</v>
      </c>
      <c r="AY109" s="56" t="str">
        <f>IF(AZ109="-","?",RANK(AZ109,AZ2:AZ130,0))</f>
        <v>?</v>
      </c>
      <c r="AZ109" s="42" t="str">
        <f t="shared" si="156"/>
        <v>-</v>
      </c>
      <c r="BA109" s="41" t="str">
        <f t="shared" si="157"/>
        <v>-</v>
      </c>
      <c r="BB109" s="47" t="s">
        <v>208</v>
      </c>
      <c r="BC109" s="47" t="s">
        <v>208</v>
      </c>
      <c r="BD109" s="47" t="s">
        <v>208</v>
      </c>
      <c r="BE109" s="47" t="s">
        <v>208</v>
      </c>
      <c r="BF109" s="47" t="s">
        <v>208</v>
      </c>
      <c r="BG109" s="55" t="str">
        <f t="shared" si="158"/>
        <v>-</v>
      </c>
      <c r="BH109" s="54" t="str">
        <f t="shared" si="159"/>
        <v>-</v>
      </c>
      <c r="BI109" s="41" t="str">
        <f t="shared" si="160"/>
        <v>-</v>
      </c>
      <c r="BJ109" s="47" t="s">
        <v>208</v>
      </c>
      <c r="BK109" s="47" t="s">
        <v>208</v>
      </c>
      <c r="BL109" s="47" t="s">
        <v>208</v>
      </c>
      <c r="BM109" s="41" t="str">
        <f t="shared" si="161"/>
        <v>-</v>
      </c>
      <c r="BN109" s="47" t="s">
        <v>208</v>
      </c>
      <c r="BO109" s="47" t="s">
        <v>208</v>
      </c>
      <c r="BP109" s="47" t="s">
        <v>208</v>
      </c>
      <c r="BQ109" s="41" t="str">
        <f t="shared" si="162"/>
        <v>-</v>
      </c>
      <c r="BR109" s="47" t="s">
        <v>208</v>
      </c>
      <c r="BS109" s="47" t="s">
        <v>208</v>
      </c>
      <c r="BT109" s="47" t="s">
        <v>208</v>
      </c>
      <c r="BU109" s="47" t="s">
        <v>208</v>
      </c>
      <c r="BV109" s="47" t="s">
        <v>208</v>
      </c>
      <c r="BW109" s="41" t="str">
        <f t="shared" si="163"/>
        <v>-</v>
      </c>
      <c r="BX109" s="47" t="s">
        <v>208</v>
      </c>
      <c r="BY109" s="47" t="s">
        <v>208</v>
      </c>
      <c r="BZ109" s="47" t="s">
        <v>208</v>
      </c>
      <c r="CA109" s="47" t="s">
        <v>78</v>
      </c>
      <c r="CB109" s="46" t="s">
        <v>78</v>
      </c>
      <c r="CC109" s="52" t="s">
        <v>208</v>
      </c>
      <c r="CD109" s="52" t="str">
        <f t="shared" si="164"/>
        <v>-</v>
      </c>
      <c r="CE109" s="44" t="str">
        <f t="shared" si="165"/>
        <v>-</v>
      </c>
      <c r="CF109" s="53" t="str">
        <f t="shared" si="166"/>
        <v/>
      </c>
      <c r="CG109" s="52" t="s">
        <v>208</v>
      </c>
      <c r="CH109" s="52" t="str">
        <f t="shared" si="167"/>
        <v>-</v>
      </c>
      <c r="CI109" s="43" t="str">
        <f t="shared" si="168"/>
        <v>-</v>
      </c>
      <c r="CJ109" s="51" t="str">
        <f t="shared" si="169"/>
        <v/>
      </c>
      <c r="CK109" s="47" t="s">
        <v>78</v>
      </c>
      <c r="CL109" s="46" t="s">
        <v>78</v>
      </c>
      <c r="CM109" s="47" t="s">
        <v>208</v>
      </c>
      <c r="CN109" s="47" t="s">
        <v>208</v>
      </c>
      <c r="CO109" s="47" t="s">
        <v>208</v>
      </c>
      <c r="CP109" s="47" t="s">
        <v>208</v>
      </c>
      <c r="CQ109" s="47" t="s">
        <v>208</v>
      </c>
      <c r="CR109" s="47" t="s">
        <v>208</v>
      </c>
      <c r="CS109" s="49" t="str">
        <f t="shared" si="170"/>
        <v>-</v>
      </c>
      <c r="CT109" s="48" t="str">
        <f t="shared" si="171"/>
        <v>-</v>
      </c>
      <c r="CU109" s="44" t="str">
        <f t="shared" si="172"/>
        <v/>
      </c>
      <c r="CV109" s="47" t="s">
        <v>78</v>
      </c>
      <c r="CW109" s="46" t="s">
        <v>78</v>
      </c>
      <c r="CX109" s="45" t="str">
        <f t="shared" si="173"/>
        <v>-</v>
      </c>
      <c r="CY109" s="40" t="str">
        <f t="shared" si="174"/>
        <v>-</v>
      </c>
      <c r="CZ109" s="39" t="str">
        <f t="shared" si="175"/>
        <v/>
      </c>
      <c r="DA109" s="44" t="str">
        <f t="shared" si="176"/>
        <v>-</v>
      </c>
      <c r="DB109" s="40" t="str">
        <f t="shared" si="177"/>
        <v>-</v>
      </c>
      <c r="DC109" s="39" t="str">
        <f t="shared" si="178"/>
        <v/>
      </c>
      <c r="DD109" s="43" t="str">
        <f t="shared" si="179"/>
        <v>-</v>
      </c>
      <c r="DE109" s="40" t="str">
        <f t="shared" si="180"/>
        <v>-</v>
      </c>
      <c r="DF109" s="39" t="str">
        <f t="shared" si="181"/>
        <v/>
      </c>
      <c r="DG109" s="42" t="str">
        <f t="shared" si="182"/>
        <v>-</v>
      </c>
      <c r="DH109" s="40" t="str">
        <f t="shared" si="183"/>
        <v>-</v>
      </c>
      <c r="DI109" s="39" t="str">
        <f t="shared" si="184"/>
        <v/>
      </c>
      <c r="DJ109" s="41" t="str">
        <f t="shared" si="185"/>
        <v>-</v>
      </c>
      <c r="DK109" s="40" t="str">
        <f t="shared" si="186"/>
        <v>-</v>
      </c>
      <c r="DL109" s="39" t="str">
        <f t="shared" si="187"/>
        <v/>
      </c>
    </row>
    <row r="110" spans="1:116">
      <c r="A110" s="74" t="s">
        <v>209</v>
      </c>
      <c r="B110" s="60">
        <v>7</v>
      </c>
      <c r="C110" s="59">
        <f>IF(D110="-","?",RANK(D110,D2:D130,0))</f>
        <v>47</v>
      </c>
      <c r="D110" s="45">
        <f t="shared" si="141"/>
        <v>6.21</v>
      </c>
      <c r="E110" s="44">
        <f t="shared" si="142"/>
        <v>5.6</v>
      </c>
      <c r="F110" s="58">
        <f t="shared" si="143"/>
        <v>7.25</v>
      </c>
      <c r="G110" s="47">
        <v>9</v>
      </c>
      <c r="H110" s="47">
        <v>6</v>
      </c>
      <c r="I110" s="47">
        <v>7</v>
      </c>
      <c r="J110" s="47">
        <v>7</v>
      </c>
      <c r="K110" s="58">
        <f t="shared" si="144"/>
        <v>5.5</v>
      </c>
      <c r="L110" s="47">
        <v>6</v>
      </c>
      <c r="M110" s="76">
        <v>6</v>
      </c>
      <c r="N110" s="47">
        <v>5</v>
      </c>
      <c r="O110" s="47">
        <v>5</v>
      </c>
      <c r="P110" s="58">
        <f t="shared" si="145"/>
        <v>3.75</v>
      </c>
      <c r="Q110" s="47">
        <v>4</v>
      </c>
      <c r="R110" s="47">
        <v>4</v>
      </c>
      <c r="S110" s="47">
        <v>4</v>
      </c>
      <c r="T110" s="47">
        <v>3</v>
      </c>
      <c r="U110" s="58">
        <f t="shared" si="146"/>
        <v>5.5</v>
      </c>
      <c r="V110" s="76">
        <v>5</v>
      </c>
      <c r="W110" s="76">
        <v>6</v>
      </c>
      <c r="X110" s="58">
        <f t="shared" si="147"/>
        <v>6</v>
      </c>
      <c r="Y110" s="47">
        <v>6</v>
      </c>
      <c r="Z110" s="47">
        <v>6</v>
      </c>
      <c r="AA110" s="76">
        <v>7</v>
      </c>
      <c r="AB110" s="47">
        <v>5</v>
      </c>
      <c r="AC110" s="43">
        <f t="shared" si="148"/>
        <v>6.8214285714285712</v>
      </c>
      <c r="AD110" s="57">
        <f t="shared" si="149"/>
        <v>6</v>
      </c>
      <c r="AE110" s="47">
        <v>6</v>
      </c>
      <c r="AF110" s="57">
        <f t="shared" si="150"/>
        <v>7.75</v>
      </c>
      <c r="AG110" s="47">
        <v>8</v>
      </c>
      <c r="AH110" s="47">
        <v>7</v>
      </c>
      <c r="AI110" s="47">
        <v>8</v>
      </c>
      <c r="AJ110" s="47">
        <v>8</v>
      </c>
      <c r="AK110" s="57">
        <f t="shared" si="151"/>
        <v>7</v>
      </c>
      <c r="AL110" s="47">
        <v>7</v>
      </c>
      <c r="AM110" s="47">
        <v>7</v>
      </c>
      <c r="AN110" s="57">
        <f t="shared" si="152"/>
        <v>8</v>
      </c>
      <c r="AO110" s="47">
        <v>8</v>
      </c>
      <c r="AP110" s="47">
        <v>8</v>
      </c>
      <c r="AQ110" s="57">
        <f t="shared" si="153"/>
        <v>6</v>
      </c>
      <c r="AR110" s="47">
        <v>6</v>
      </c>
      <c r="AS110" s="47">
        <v>6</v>
      </c>
      <c r="AT110" s="57">
        <f t="shared" si="154"/>
        <v>8</v>
      </c>
      <c r="AU110" s="47">
        <v>8</v>
      </c>
      <c r="AV110" s="57">
        <f t="shared" si="155"/>
        <v>5</v>
      </c>
      <c r="AW110" s="47">
        <v>5</v>
      </c>
      <c r="AX110" s="47">
        <v>5</v>
      </c>
      <c r="AY110" s="56">
        <f>IF(AZ110="-","?",RANK(AZ110,AZ2:AZ130,0))</f>
        <v>71</v>
      </c>
      <c r="AZ110" s="42">
        <f t="shared" si="156"/>
        <v>4.76</v>
      </c>
      <c r="BA110" s="41">
        <f t="shared" si="157"/>
        <v>5.416666666666667</v>
      </c>
      <c r="BB110" s="47">
        <v>6</v>
      </c>
      <c r="BC110" s="47">
        <v>4</v>
      </c>
      <c r="BD110" s="47">
        <v>6</v>
      </c>
      <c r="BE110" s="47">
        <v>7</v>
      </c>
      <c r="BF110" s="47">
        <v>4</v>
      </c>
      <c r="BG110" s="55">
        <f t="shared" si="158"/>
        <v>5.5</v>
      </c>
      <c r="BH110" s="54">
        <f t="shared" si="159"/>
        <v>5.3</v>
      </c>
      <c r="BI110" s="41">
        <f t="shared" si="160"/>
        <v>5.333333333333333</v>
      </c>
      <c r="BJ110" s="47">
        <v>5</v>
      </c>
      <c r="BK110" s="76">
        <v>6</v>
      </c>
      <c r="BL110" s="47">
        <v>5</v>
      </c>
      <c r="BM110" s="41">
        <f t="shared" si="161"/>
        <v>4.666666666666667</v>
      </c>
      <c r="BN110" s="47">
        <v>4</v>
      </c>
      <c r="BO110" s="47">
        <v>5</v>
      </c>
      <c r="BP110" s="47">
        <v>5</v>
      </c>
      <c r="BQ110" s="41">
        <f t="shared" si="162"/>
        <v>4.2</v>
      </c>
      <c r="BR110" s="47">
        <v>5</v>
      </c>
      <c r="BS110" s="47">
        <v>5</v>
      </c>
      <c r="BT110" s="47">
        <v>5</v>
      </c>
      <c r="BU110" s="47">
        <v>4</v>
      </c>
      <c r="BV110" s="47">
        <v>2</v>
      </c>
      <c r="BW110" s="41">
        <f t="shared" si="163"/>
        <v>7</v>
      </c>
      <c r="BX110" s="47">
        <v>6</v>
      </c>
      <c r="BY110" s="47">
        <v>6</v>
      </c>
      <c r="BZ110" s="47">
        <v>9</v>
      </c>
      <c r="CA110" s="47" t="s">
        <v>78</v>
      </c>
      <c r="CB110" s="46" t="s">
        <v>78</v>
      </c>
      <c r="CC110" s="52">
        <v>5.95</v>
      </c>
      <c r="CD110" s="52">
        <f t="shared" si="164"/>
        <v>5.6</v>
      </c>
      <c r="CE110" s="44">
        <f t="shared" si="165"/>
        <v>-0.35000000000000053</v>
      </c>
      <c r="CF110" s="53" t="str">
        <f t="shared" si="166"/>
        <v>â</v>
      </c>
      <c r="CG110" s="52">
        <v>6.3928571428571423</v>
      </c>
      <c r="CH110" s="52">
        <f t="shared" si="167"/>
        <v>6.8214285714285712</v>
      </c>
      <c r="CI110" s="43">
        <f t="shared" si="168"/>
        <v>0.42857142857142883</v>
      </c>
      <c r="CJ110" s="51" t="str">
        <f t="shared" si="169"/>
        <v>â</v>
      </c>
      <c r="CK110" s="47" t="s">
        <v>78</v>
      </c>
      <c r="CL110" s="46" t="s">
        <v>78</v>
      </c>
      <c r="CM110" s="47">
        <v>6</v>
      </c>
      <c r="CN110" s="47">
        <v>6</v>
      </c>
      <c r="CO110" s="47">
        <v>5</v>
      </c>
      <c r="CP110" s="47">
        <v>5</v>
      </c>
      <c r="CQ110" s="47">
        <v>4</v>
      </c>
      <c r="CR110" s="47">
        <v>3</v>
      </c>
      <c r="CS110" s="49">
        <f t="shared" si="170"/>
        <v>8</v>
      </c>
      <c r="CT110" s="48">
        <f t="shared" si="171"/>
        <v>0</v>
      </c>
      <c r="CU110" s="44" t="str">
        <f t="shared" si="172"/>
        <v>Dem.</v>
      </c>
      <c r="CV110" s="47" t="s">
        <v>78</v>
      </c>
      <c r="CW110" s="46" t="s">
        <v>78</v>
      </c>
      <c r="CX110" s="45">
        <f t="shared" si="173"/>
        <v>6.21</v>
      </c>
      <c r="CY110" s="40">
        <f t="shared" si="174"/>
        <v>3</v>
      </c>
      <c r="CZ110" s="39" t="str">
        <f t="shared" si="175"/>
        <v>Limited</v>
      </c>
      <c r="DA110" s="44">
        <f t="shared" si="176"/>
        <v>5.6</v>
      </c>
      <c r="DB110" s="40">
        <f t="shared" si="177"/>
        <v>3</v>
      </c>
      <c r="DC110" s="39" t="str">
        <f t="shared" si="178"/>
        <v>Highly defective democracies</v>
      </c>
      <c r="DD110" s="43">
        <f t="shared" si="179"/>
        <v>6.82</v>
      </c>
      <c r="DE110" s="40">
        <f t="shared" si="180"/>
        <v>3</v>
      </c>
      <c r="DF110" s="39" t="str">
        <f t="shared" si="181"/>
        <v>Functional flaws</v>
      </c>
      <c r="DG110" s="42">
        <f t="shared" si="182"/>
        <v>4.76</v>
      </c>
      <c r="DH110" s="40">
        <f t="shared" si="183"/>
        <v>3</v>
      </c>
      <c r="DI110" s="39" t="str">
        <f t="shared" si="184"/>
        <v>Moderate</v>
      </c>
      <c r="DJ110" s="41">
        <f t="shared" si="185"/>
        <v>5.4</v>
      </c>
      <c r="DK110" s="40">
        <f t="shared" si="186"/>
        <v>3</v>
      </c>
      <c r="DL110" s="39" t="str">
        <f t="shared" si="187"/>
        <v>Moderate</v>
      </c>
    </row>
    <row r="111" spans="1:116">
      <c r="A111" s="61" t="s">
        <v>210</v>
      </c>
      <c r="B111" s="60">
        <v>4</v>
      </c>
      <c r="C111" s="59">
        <f>IF(D111="-","?",RANK(D111,D2:D130,0))</f>
        <v>119</v>
      </c>
      <c r="D111" s="45">
        <f t="shared" si="141"/>
        <v>3.33</v>
      </c>
      <c r="E111" s="44">
        <f t="shared" si="142"/>
        <v>2.8666666666666667</v>
      </c>
      <c r="F111" s="58">
        <f t="shared" si="143"/>
        <v>3.5</v>
      </c>
      <c r="G111" s="47">
        <v>4</v>
      </c>
      <c r="H111" s="47">
        <v>4</v>
      </c>
      <c r="I111" s="47">
        <v>3</v>
      </c>
      <c r="J111" s="47">
        <v>3</v>
      </c>
      <c r="K111" s="58">
        <f t="shared" si="144"/>
        <v>3</v>
      </c>
      <c r="L111" s="47">
        <v>3</v>
      </c>
      <c r="M111" s="47">
        <v>2</v>
      </c>
      <c r="N111" s="47">
        <v>4</v>
      </c>
      <c r="O111" s="47">
        <v>3</v>
      </c>
      <c r="P111" s="58">
        <f t="shared" si="145"/>
        <v>2.5</v>
      </c>
      <c r="Q111" s="47">
        <v>3</v>
      </c>
      <c r="R111" s="47">
        <v>3</v>
      </c>
      <c r="S111" s="47">
        <v>2</v>
      </c>
      <c r="T111" s="47">
        <v>2</v>
      </c>
      <c r="U111" s="58">
        <f t="shared" si="146"/>
        <v>2</v>
      </c>
      <c r="V111" s="47">
        <v>1</v>
      </c>
      <c r="W111" s="47">
        <v>3</v>
      </c>
      <c r="X111" s="58">
        <f t="shared" si="147"/>
        <v>3.3333333333333335</v>
      </c>
      <c r="Y111" s="47">
        <v>3</v>
      </c>
      <c r="Z111" s="47">
        <v>4</v>
      </c>
      <c r="AA111" s="47" t="s">
        <v>100</v>
      </c>
      <c r="AB111" s="47">
        <v>3</v>
      </c>
      <c r="AC111" s="43">
        <f t="shared" si="148"/>
        <v>3.7857142857142856</v>
      </c>
      <c r="AD111" s="57">
        <f t="shared" si="149"/>
        <v>2</v>
      </c>
      <c r="AE111" s="47">
        <v>2</v>
      </c>
      <c r="AF111" s="57">
        <f t="shared" si="150"/>
        <v>3.5</v>
      </c>
      <c r="AG111" s="47">
        <v>3</v>
      </c>
      <c r="AH111" s="47">
        <v>3</v>
      </c>
      <c r="AI111" s="47">
        <v>5</v>
      </c>
      <c r="AJ111" s="47">
        <v>3</v>
      </c>
      <c r="AK111" s="57">
        <f t="shared" si="151"/>
        <v>6.5</v>
      </c>
      <c r="AL111" s="47">
        <v>6</v>
      </c>
      <c r="AM111" s="47">
        <v>7</v>
      </c>
      <c r="AN111" s="57">
        <f t="shared" si="152"/>
        <v>4</v>
      </c>
      <c r="AO111" s="47">
        <v>3</v>
      </c>
      <c r="AP111" s="47">
        <v>5</v>
      </c>
      <c r="AQ111" s="57">
        <f t="shared" si="153"/>
        <v>2</v>
      </c>
      <c r="AR111" s="47">
        <v>1</v>
      </c>
      <c r="AS111" s="47">
        <v>3</v>
      </c>
      <c r="AT111" s="57">
        <f t="shared" si="154"/>
        <v>6</v>
      </c>
      <c r="AU111" s="47">
        <v>6</v>
      </c>
      <c r="AV111" s="57">
        <f t="shared" si="155"/>
        <v>2.5</v>
      </c>
      <c r="AW111" s="47">
        <v>2</v>
      </c>
      <c r="AX111" s="47">
        <v>3</v>
      </c>
      <c r="AY111" s="56">
        <f>IF(AZ111="-","?",RANK(AZ111,AZ2:AZ130,0))</f>
        <v>118</v>
      </c>
      <c r="AZ111" s="42">
        <f t="shared" si="156"/>
        <v>2.56</v>
      </c>
      <c r="BA111" s="41">
        <f t="shared" si="157"/>
        <v>8.5</v>
      </c>
      <c r="BB111" s="47">
        <v>9</v>
      </c>
      <c r="BC111" s="47">
        <v>6</v>
      </c>
      <c r="BD111" s="47">
        <v>9</v>
      </c>
      <c r="BE111" s="47">
        <v>9</v>
      </c>
      <c r="BF111" s="47">
        <v>10</v>
      </c>
      <c r="BG111" s="55">
        <f t="shared" si="158"/>
        <v>8</v>
      </c>
      <c r="BH111" s="54">
        <f t="shared" si="159"/>
        <v>2.65</v>
      </c>
      <c r="BI111" s="41">
        <f t="shared" si="160"/>
        <v>3</v>
      </c>
      <c r="BJ111" s="47">
        <v>3</v>
      </c>
      <c r="BK111" s="47">
        <v>3</v>
      </c>
      <c r="BL111" s="47">
        <v>3</v>
      </c>
      <c r="BM111" s="41">
        <f t="shared" si="161"/>
        <v>2.3333333333333335</v>
      </c>
      <c r="BN111" s="47">
        <v>3</v>
      </c>
      <c r="BO111" s="47">
        <v>2</v>
      </c>
      <c r="BP111" s="47">
        <v>2</v>
      </c>
      <c r="BQ111" s="41">
        <f t="shared" si="162"/>
        <v>2.6</v>
      </c>
      <c r="BR111" s="47">
        <v>5</v>
      </c>
      <c r="BS111" s="47">
        <v>3</v>
      </c>
      <c r="BT111" s="47">
        <v>2</v>
      </c>
      <c r="BU111" s="47">
        <v>2</v>
      </c>
      <c r="BV111" s="47">
        <v>1</v>
      </c>
      <c r="BW111" s="41">
        <f t="shared" si="163"/>
        <v>2.6666666666666665</v>
      </c>
      <c r="BX111" s="47">
        <v>1</v>
      </c>
      <c r="BY111" s="47">
        <v>3</v>
      </c>
      <c r="BZ111" s="47">
        <v>4</v>
      </c>
      <c r="CA111" s="47" t="s">
        <v>78</v>
      </c>
      <c r="CB111" s="46" t="s">
        <v>78</v>
      </c>
      <c r="CC111" s="52">
        <v>3.0166666666666666</v>
      </c>
      <c r="CD111" s="52">
        <f t="shared" si="164"/>
        <v>2.8666666666666667</v>
      </c>
      <c r="CE111" s="44">
        <f t="shared" si="165"/>
        <v>-0.14999999999999991</v>
      </c>
      <c r="CF111" s="53" t="str">
        <f t="shared" si="166"/>
        <v>â</v>
      </c>
      <c r="CG111" s="52">
        <v>4.0357142857142856</v>
      </c>
      <c r="CH111" s="52">
        <f t="shared" si="167"/>
        <v>3.7857142857142856</v>
      </c>
      <c r="CI111" s="43">
        <f t="shared" si="168"/>
        <v>-0.25</v>
      </c>
      <c r="CJ111" s="51" t="str">
        <f t="shared" si="169"/>
        <v>â</v>
      </c>
      <c r="CK111" s="47" t="s">
        <v>78</v>
      </c>
      <c r="CL111" s="46" t="s">
        <v>78</v>
      </c>
      <c r="CM111" s="50">
        <v>3</v>
      </c>
      <c r="CN111" s="50">
        <v>2</v>
      </c>
      <c r="CO111" s="47">
        <v>4</v>
      </c>
      <c r="CP111" s="47">
        <v>3</v>
      </c>
      <c r="CQ111" s="47">
        <v>3</v>
      </c>
      <c r="CR111" s="50">
        <v>2</v>
      </c>
      <c r="CS111" s="49">
        <f t="shared" si="170"/>
        <v>3.5</v>
      </c>
      <c r="CT111" s="48">
        <f t="shared" si="171"/>
        <v>3</v>
      </c>
      <c r="CU111" s="44" t="str">
        <f t="shared" si="172"/>
        <v>Aut.</v>
      </c>
      <c r="CV111" s="47" t="s">
        <v>78</v>
      </c>
      <c r="CW111" s="46" t="s">
        <v>78</v>
      </c>
      <c r="CX111" s="45">
        <f t="shared" si="173"/>
        <v>3.33</v>
      </c>
      <c r="CY111" s="40">
        <f t="shared" si="174"/>
        <v>5</v>
      </c>
      <c r="CZ111" s="39" t="str">
        <f t="shared" si="175"/>
        <v>Failed</v>
      </c>
      <c r="DA111" s="44">
        <f t="shared" si="176"/>
        <v>2.87</v>
      </c>
      <c r="DB111" s="40">
        <f t="shared" si="177"/>
        <v>5</v>
      </c>
      <c r="DC111" s="39" t="str">
        <f t="shared" si="178"/>
        <v>Hard-line autocracies</v>
      </c>
      <c r="DD111" s="43">
        <f t="shared" si="179"/>
        <v>3.79</v>
      </c>
      <c r="DE111" s="40">
        <f t="shared" si="180"/>
        <v>4</v>
      </c>
      <c r="DF111" s="39" t="str">
        <f t="shared" si="181"/>
        <v>Poorly functioning</v>
      </c>
      <c r="DG111" s="42">
        <f t="shared" si="182"/>
        <v>2.56</v>
      </c>
      <c r="DH111" s="40">
        <f t="shared" si="183"/>
        <v>5</v>
      </c>
      <c r="DI111" s="39" t="str">
        <f t="shared" si="184"/>
        <v>Failed</v>
      </c>
      <c r="DJ111" s="41">
        <f t="shared" si="185"/>
        <v>8.5</v>
      </c>
      <c r="DK111" s="40">
        <f t="shared" si="186"/>
        <v>1</v>
      </c>
      <c r="DL111" s="39" t="str">
        <f t="shared" si="187"/>
        <v>Massive</v>
      </c>
    </row>
    <row r="112" spans="1:116">
      <c r="A112" s="61" t="s">
        <v>211</v>
      </c>
      <c r="B112" s="60">
        <v>4</v>
      </c>
      <c r="C112" s="59">
        <f>IF(D112="-","?",RANK(D112,D2:D130,0))</f>
        <v>107</v>
      </c>
      <c r="D112" s="45">
        <f t="shared" si="141"/>
        <v>3.9</v>
      </c>
      <c r="E112" s="44">
        <f t="shared" si="142"/>
        <v>3.1833333333333331</v>
      </c>
      <c r="F112" s="58">
        <f t="shared" si="143"/>
        <v>7</v>
      </c>
      <c r="G112" s="47">
        <v>8</v>
      </c>
      <c r="H112" s="47">
        <v>7</v>
      </c>
      <c r="I112" s="47">
        <v>7</v>
      </c>
      <c r="J112" s="47">
        <v>6</v>
      </c>
      <c r="K112" s="58">
        <f t="shared" si="144"/>
        <v>2</v>
      </c>
      <c r="L112" s="47">
        <v>2</v>
      </c>
      <c r="M112" s="47">
        <v>2</v>
      </c>
      <c r="N112" s="47">
        <v>2</v>
      </c>
      <c r="O112" s="47">
        <v>2</v>
      </c>
      <c r="P112" s="58">
        <f t="shared" si="145"/>
        <v>2.25</v>
      </c>
      <c r="Q112" s="47">
        <v>2</v>
      </c>
      <c r="R112" s="47">
        <v>2</v>
      </c>
      <c r="S112" s="47">
        <v>3</v>
      </c>
      <c r="T112" s="47">
        <v>2</v>
      </c>
      <c r="U112" s="58">
        <f t="shared" si="146"/>
        <v>2</v>
      </c>
      <c r="V112" s="47">
        <v>2</v>
      </c>
      <c r="W112" s="47">
        <v>2</v>
      </c>
      <c r="X112" s="58">
        <f t="shared" si="147"/>
        <v>2.6666666666666665</v>
      </c>
      <c r="Y112" s="47">
        <v>1</v>
      </c>
      <c r="Z112" s="47">
        <v>3</v>
      </c>
      <c r="AA112" s="47" t="s">
        <v>100</v>
      </c>
      <c r="AB112" s="47">
        <v>4</v>
      </c>
      <c r="AC112" s="43">
        <f t="shared" si="148"/>
        <v>4.6071428571428568</v>
      </c>
      <c r="AD112" s="57">
        <f t="shared" si="149"/>
        <v>3</v>
      </c>
      <c r="AE112" s="47">
        <v>3</v>
      </c>
      <c r="AF112" s="57">
        <f t="shared" si="150"/>
        <v>3.75</v>
      </c>
      <c r="AG112" s="47">
        <v>4</v>
      </c>
      <c r="AH112" s="47">
        <v>2</v>
      </c>
      <c r="AI112" s="47">
        <v>5</v>
      </c>
      <c r="AJ112" s="47">
        <v>4</v>
      </c>
      <c r="AK112" s="57">
        <f t="shared" si="151"/>
        <v>7</v>
      </c>
      <c r="AL112" s="47">
        <v>7</v>
      </c>
      <c r="AM112" s="47">
        <v>7</v>
      </c>
      <c r="AN112" s="57">
        <f t="shared" si="152"/>
        <v>4.5</v>
      </c>
      <c r="AO112" s="47">
        <v>4</v>
      </c>
      <c r="AP112" s="47">
        <v>5</v>
      </c>
      <c r="AQ112" s="57">
        <f t="shared" si="153"/>
        <v>4</v>
      </c>
      <c r="AR112" s="47">
        <v>4</v>
      </c>
      <c r="AS112" s="47">
        <v>4</v>
      </c>
      <c r="AT112" s="57">
        <f t="shared" si="154"/>
        <v>7</v>
      </c>
      <c r="AU112" s="47">
        <v>7</v>
      </c>
      <c r="AV112" s="57">
        <f t="shared" si="155"/>
        <v>3</v>
      </c>
      <c r="AW112" s="47">
        <v>3</v>
      </c>
      <c r="AX112" s="47">
        <v>3</v>
      </c>
      <c r="AY112" s="56">
        <f>IF(AZ112="-","?",RANK(AZ112,AZ2:AZ130,0))</f>
        <v>113</v>
      </c>
      <c r="AZ112" s="42">
        <f t="shared" si="156"/>
        <v>3.15</v>
      </c>
      <c r="BA112" s="41">
        <f t="shared" si="157"/>
        <v>6.729166666666667</v>
      </c>
      <c r="BB112" s="47">
        <v>6</v>
      </c>
      <c r="BC112" s="47">
        <v>9</v>
      </c>
      <c r="BD112" s="47">
        <v>5</v>
      </c>
      <c r="BE112" s="47">
        <v>7</v>
      </c>
      <c r="BF112" s="47">
        <v>7</v>
      </c>
      <c r="BG112" s="55">
        <f t="shared" si="158"/>
        <v>6.375</v>
      </c>
      <c r="BH112" s="54">
        <f t="shared" si="159"/>
        <v>3.4</v>
      </c>
      <c r="BI112" s="41">
        <f t="shared" si="160"/>
        <v>4</v>
      </c>
      <c r="BJ112" s="47">
        <v>4</v>
      </c>
      <c r="BK112" s="47">
        <v>3</v>
      </c>
      <c r="BL112" s="47">
        <v>5</v>
      </c>
      <c r="BM112" s="41">
        <f t="shared" si="161"/>
        <v>3</v>
      </c>
      <c r="BN112" s="47">
        <v>3</v>
      </c>
      <c r="BO112" s="47">
        <v>4</v>
      </c>
      <c r="BP112" s="47">
        <v>2</v>
      </c>
      <c r="BQ112" s="41">
        <f t="shared" si="162"/>
        <v>2.6</v>
      </c>
      <c r="BR112" s="47">
        <v>3</v>
      </c>
      <c r="BS112" s="47">
        <v>1</v>
      </c>
      <c r="BT112" s="47">
        <v>4</v>
      </c>
      <c r="BU112" s="47">
        <v>2</v>
      </c>
      <c r="BV112" s="47">
        <v>3</v>
      </c>
      <c r="BW112" s="41">
        <f t="shared" si="163"/>
        <v>4</v>
      </c>
      <c r="BX112" s="47">
        <v>4</v>
      </c>
      <c r="BY112" s="47">
        <v>4</v>
      </c>
      <c r="BZ112" s="47">
        <v>4</v>
      </c>
      <c r="CA112" s="47" t="s">
        <v>78</v>
      </c>
      <c r="CB112" s="46" t="s">
        <v>78</v>
      </c>
      <c r="CC112" s="52">
        <v>3.2333333333333329</v>
      </c>
      <c r="CD112" s="52">
        <f t="shared" si="164"/>
        <v>3.1833333333333331</v>
      </c>
      <c r="CE112" s="44">
        <f t="shared" si="165"/>
        <v>-4.9999999999999822E-2</v>
      </c>
      <c r="CF112" s="53" t="str">
        <f t="shared" si="166"/>
        <v>â</v>
      </c>
      <c r="CG112" s="52">
        <v>4.5357142857142856</v>
      </c>
      <c r="CH112" s="52">
        <f t="shared" si="167"/>
        <v>4.6071428571428568</v>
      </c>
      <c r="CI112" s="43">
        <f t="shared" si="168"/>
        <v>7.1428571428571175E-2</v>
      </c>
      <c r="CJ112" s="51" t="str">
        <f t="shared" si="169"/>
        <v>â</v>
      </c>
      <c r="CK112" s="47" t="s">
        <v>78</v>
      </c>
      <c r="CL112" s="46" t="s">
        <v>78</v>
      </c>
      <c r="CM112" s="50">
        <v>2</v>
      </c>
      <c r="CN112" s="50">
        <v>2</v>
      </c>
      <c r="CO112" s="50">
        <v>2</v>
      </c>
      <c r="CP112" s="50">
        <v>2</v>
      </c>
      <c r="CQ112" s="50">
        <v>2</v>
      </c>
      <c r="CR112" s="50">
        <v>2</v>
      </c>
      <c r="CS112" s="49">
        <f t="shared" si="170"/>
        <v>7</v>
      </c>
      <c r="CT112" s="48">
        <f t="shared" si="171"/>
        <v>6</v>
      </c>
      <c r="CU112" s="44" t="str">
        <f t="shared" si="172"/>
        <v>Aut.</v>
      </c>
      <c r="CV112" s="47" t="s">
        <v>78</v>
      </c>
      <c r="CW112" s="46" t="s">
        <v>78</v>
      </c>
      <c r="CX112" s="45">
        <f t="shared" si="173"/>
        <v>3.9</v>
      </c>
      <c r="CY112" s="40">
        <f t="shared" si="174"/>
        <v>5</v>
      </c>
      <c r="CZ112" s="39" t="str">
        <f t="shared" si="175"/>
        <v>Failed</v>
      </c>
      <c r="DA112" s="44">
        <f t="shared" si="176"/>
        <v>3.18</v>
      </c>
      <c r="DB112" s="40">
        <f t="shared" si="177"/>
        <v>5</v>
      </c>
      <c r="DC112" s="39" t="str">
        <f t="shared" si="178"/>
        <v>Hard-line autocracies</v>
      </c>
      <c r="DD112" s="43">
        <f t="shared" si="179"/>
        <v>4.6100000000000003</v>
      </c>
      <c r="DE112" s="40">
        <f t="shared" si="180"/>
        <v>4</v>
      </c>
      <c r="DF112" s="39" t="str">
        <f t="shared" si="181"/>
        <v>Poorly functioning</v>
      </c>
      <c r="DG112" s="42">
        <f t="shared" si="182"/>
        <v>3.15</v>
      </c>
      <c r="DH112" s="40">
        <f t="shared" si="183"/>
        <v>4</v>
      </c>
      <c r="DI112" s="39" t="str">
        <f t="shared" si="184"/>
        <v>Weak</v>
      </c>
      <c r="DJ112" s="41">
        <f t="shared" si="185"/>
        <v>6.7</v>
      </c>
      <c r="DK112" s="40">
        <f t="shared" si="186"/>
        <v>2</v>
      </c>
      <c r="DL112" s="39" t="str">
        <f t="shared" si="187"/>
        <v>Substantial</v>
      </c>
    </row>
    <row r="113" spans="1:116">
      <c r="A113" s="61" t="s">
        <v>212</v>
      </c>
      <c r="B113" s="60">
        <v>7</v>
      </c>
      <c r="C113" s="59">
        <f>IF(D113="-","?",RANK(D113,D2:D130,0))</f>
        <v>2</v>
      </c>
      <c r="D113" s="45">
        <f t="shared" si="141"/>
        <v>9.5399999999999991</v>
      </c>
      <c r="E113" s="44">
        <f t="shared" si="142"/>
        <v>9.65</v>
      </c>
      <c r="F113" s="58">
        <f t="shared" si="143"/>
        <v>10</v>
      </c>
      <c r="G113" s="47">
        <v>10</v>
      </c>
      <c r="H113" s="47">
        <v>10</v>
      </c>
      <c r="I113" s="47">
        <v>10</v>
      </c>
      <c r="J113" s="47">
        <v>10</v>
      </c>
      <c r="K113" s="58">
        <f t="shared" si="144"/>
        <v>10</v>
      </c>
      <c r="L113" s="47">
        <v>10</v>
      </c>
      <c r="M113" s="47">
        <v>10</v>
      </c>
      <c r="N113" s="47">
        <v>10</v>
      </c>
      <c r="O113" s="47">
        <v>10</v>
      </c>
      <c r="P113" s="58">
        <f t="shared" si="145"/>
        <v>10</v>
      </c>
      <c r="Q113" s="47">
        <v>10</v>
      </c>
      <c r="R113" s="47">
        <v>10</v>
      </c>
      <c r="S113" s="47">
        <v>10</v>
      </c>
      <c r="T113" s="47">
        <v>10</v>
      </c>
      <c r="U113" s="58">
        <f t="shared" si="146"/>
        <v>9.5</v>
      </c>
      <c r="V113" s="47">
        <v>9</v>
      </c>
      <c r="W113" s="47">
        <v>10</v>
      </c>
      <c r="X113" s="58">
        <f t="shared" si="147"/>
        <v>8.75</v>
      </c>
      <c r="Y113" s="47">
        <v>9</v>
      </c>
      <c r="Z113" s="47">
        <v>9</v>
      </c>
      <c r="AA113" s="47">
        <v>9</v>
      </c>
      <c r="AB113" s="47">
        <v>8</v>
      </c>
      <c r="AC113" s="43">
        <f t="shared" si="148"/>
        <v>9.4285714285714288</v>
      </c>
      <c r="AD113" s="57">
        <f t="shared" si="149"/>
        <v>10</v>
      </c>
      <c r="AE113" s="47">
        <v>10</v>
      </c>
      <c r="AF113" s="57">
        <f t="shared" si="150"/>
        <v>9.5</v>
      </c>
      <c r="AG113" s="47">
        <v>9</v>
      </c>
      <c r="AH113" s="47">
        <v>10</v>
      </c>
      <c r="AI113" s="47">
        <v>10</v>
      </c>
      <c r="AJ113" s="47">
        <v>9</v>
      </c>
      <c r="AK113" s="57">
        <f t="shared" si="151"/>
        <v>10</v>
      </c>
      <c r="AL113" s="47">
        <v>10</v>
      </c>
      <c r="AM113" s="47">
        <v>10</v>
      </c>
      <c r="AN113" s="57">
        <f t="shared" si="152"/>
        <v>9.5</v>
      </c>
      <c r="AO113" s="47">
        <v>10</v>
      </c>
      <c r="AP113" s="47">
        <v>9</v>
      </c>
      <c r="AQ113" s="57">
        <f t="shared" si="153"/>
        <v>9</v>
      </c>
      <c r="AR113" s="47">
        <v>9</v>
      </c>
      <c r="AS113" s="47">
        <v>9</v>
      </c>
      <c r="AT113" s="57">
        <f t="shared" si="154"/>
        <v>9</v>
      </c>
      <c r="AU113" s="47">
        <v>9</v>
      </c>
      <c r="AV113" s="57">
        <f t="shared" si="155"/>
        <v>9</v>
      </c>
      <c r="AW113" s="47">
        <v>8</v>
      </c>
      <c r="AX113" s="47">
        <v>10</v>
      </c>
      <c r="AY113" s="56">
        <f>IF(AZ113="-","?",RANK(AZ113,AZ2:AZ130,0))</f>
        <v>1</v>
      </c>
      <c r="AZ113" s="42">
        <f t="shared" si="156"/>
        <v>7.72</v>
      </c>
      <c r="BA113" s="41">
        <f t="shared" si="157"/>
        <v>2</v>
      </c>
      <c r="BB113" s="47">
        <v>2</v>
      </c>
      <c r="BC113" s="47">
        <v>5</v>
      </c>
      <c r="BD113" s="47">
        <v>2</v>
      </c>
      <c r="BE113" s="47">
        <v>1</v>
      </c>
      <c r="BF113" s="47">
        <v>1</v>
      </c>
      <c r="BG113" s="55">
        <f t="shared" si="158"/>
        <v>1</v>
      </c>
      <c r="BH113" s="54">
        <f t="shared" si="159"/>
        <v>9.3833333333333329</v>
      </c>
      <c r="BI113" s="41">
        <f t="shared" si="160"/>
        <v>9.3333333333333339</v>
      </c>
      <c r="BJ113" s="47">
        <v>9</v>
      </c>
      <c r="BK113" s="47">
        <v>10</v>
      </c>
      <c r="BL113" s="47">
        <v>9</v>
      </c>
      <c r="BM113" s="41">
        <f t="shared" si="161"/>
        <v>9</v>
      </c>
      <c r="BN113" s="47">
        <v>9</v>
      </c>
      <c r="BO113" s="47">
        <v>9</v>
      </c>
      <c r="BP113" s="47">
        <v>9</v>
      </c>
      <c r="BQ113" s="41">
        <f t="shared" si="162"/>
        <v>9.1999999999999993</v>
      </c>
      <c r="BR113" s="47">
        <v>10</v>
      </c>
      <c r="BS113" s="47">
        <v>10</v>
      </c>
      <c r="BT113" s="47">
        <v>9</v>
      </c>
      <c r="BU113" s="47">
        <v>9</v>
      </c>
      <c r="BV113" s="47">
        <v>8</v>
      </c>
      <c r="BW113" s="41">
        <f t="shared" si="163"/>
        <v>10</v>
      </c>
      <c r="BX113" s="47">
        <v>10</v>
      </c>
      <c r="BY113" s="47">
        <v>10</v>
      </c>
      <c r="BZ113" s="47">
        <v>10</v>
      </c>
      <c r="CA113" s="47" t="s">
        <v>78</v>
      </c>
      <c r="CB113" s="46" t="s">
        <v>78</v>
      </c>
      <c r="CC113" s="52">
        <v>9.5</v>
      </c>
      <c r="CD113" s="52">
        <f t="shared" si="164"/>
        <v>9.65</v>
      </c>
      <c r="CE113" s="44">
        <f t="shared" si="165"/>
        <v>0.15000000000000036</v>
      </c>
      <c r="CF113" s="53" t="str">
        <f t="shared" si="166"/>
        <v>â</v>
      </c>
      <c r="CG113" s="52">
        <v>9.2857142857142865</v>
      </c>
      <c r="CH113" s="52">
        <f t="shared" si="167"/>
        <v>9.4285714285714288</v>
      </c>
      <c r="CI113" s="43">
        <f t="shared" si="168"/>
        <v>0.14285714285714235</v>
      </c>
      <c r="CJ113" s="51" t="str">
        <f t="shared" si="169"/>
        <v>â</v>
      </c>
      <c r="CK113" s="47" t="s">
        <v>78</v>
      </c>
      <c r="CL113" s="46" t="s">
        <v>78</v>
      </c>
      <c r="CM113" s="47">
        <v>10</v>
      </c>
      <c r="CN113" s="47">
        <v>10</v>
      </c>
      <c r="CO113" s="47">
        <v>10</v>
      </c>
      <c r="CP113" s="47">
        <v>10</v>
      </c>
      <c r="CQ113" s="47">
        <v>10</v>
      </c>
      <c r="CR113" s="47">
        <v>10</v>
      </c>
      <c r="CS113" s="49">
        <f t="shared" si="170"/>
        <v>10</v>
      </c>
      <c r="CT113" s="48">
        <f t="shared" si="171"/>
        <v>0</v>
      </c>
      <c r="CU113" s="44" t="str">
        <f t="shared" si="172"/>
        <v>Dem.</v>
      </c>
      <c r="CV113" s="47" t="s">
        <v>78</v>
      </c>
      <c r="CW113" s="46" t="s">
        <v>78</v>
      </c>
      <c r="CX113" s="45">
        <f t="shared" si="173"/>
        <v>9.5399999999999991</v>
      </c>
      <c r="CY113" s="40">
        <f t="shared" si="174"/>
        <v>1</v>
      </c>
      <c r="CZ113" s="39" t="str">
        <f t="shared" si="175"/>
        <v>Highly advanced</v>
      </c>
      <c r="DA113" s="44">
        <f t="shared" si="176"/>
        <v>9.65</v>
      </c>
      <c r="DB113" s="40">
        <f t="shared" si="177"/>
        <v>1</v>
      </c>
      <c r="DC113" s="39" t="str">
        <f t="shared" si="178"/>
        <v>Democracies in consolidation</v>
      </c>
      <c r="DD113" s="43">
        <f t="shared" si="179"/>
        <v>9.43</v>
      </c>
      <c r="DE113" s="40">
        <f t="shared" si="180"/>
        <v>1</v>
      </c>
      <c r="DF113" s="39" t="str">
        <f t="shared" si="181"/>
        <v>Developed</v>
      </c>
      <c r="DG113" s="42">
        <f t="shared" si="182"/>
        <v>7.72</v>
      </c>
      <c r="DH113" s="40">
        <f t="shared" si="183"/>
        <v>1</v>
      </c>
      <c r="DI113" s="39" t="str">
        <f t="shared" si="184"/>
        <v>Very good</v>
      </c>
      <c r="DJ113" s="41">
        <f t="shared" si="185"/>
        <v>2</v>
      </c>
      <c r="DK113" s="40">
        <f t="shared" si="186"/>
        <v>5</v>
      </c>
      <c r="DL113" s="39" t="str">
        <f t="shared" si="187"/>
        <v>Negligible</v>
      </c>
    </row>
    <row r="114" spans="1:116">
      <c r="A114" s="61" t="s">
        <v>213</v>
      </c>
      <c r="B114" s="60">
        <v>6</v>
      </c>
      <c r="C114" s="59">
        <f>IF(D114="-","?",RANK(D114,D2:D130,0))</f>
        <v>117</v>
      </c>
      <c r="D114" s="45">
        <f t="shared" si="141"/>
        <v>3.5</v>
      </c>
      <c r="E114" s="44">
        <f t="shared" si="142"/>
        <v>3.5</v>
      </c>
      <c r="F114" s="58">
        <f t="shared" si="143"/>
        <v>7</v>
      </c>
      <c r="G114" s="47">
        <v>7</v>
      </c>
      <c r="H114" s="47">
        <v>7</v>
      </c>
      <c r="I114" s="47">
        <v>8</v>
      </c>
      <c r="J114" s="47">
        <v>6</v>
      </c>
      <c r="K114" s="58">
        <f t="shared" si="144"/>
        <v>2.75</v>
      </c>
      <c r="L114" s="47">
        <v>3</v>
      </c>
      <c r="M114" s="47">
        <v>2</v>
      </c>
      <c r="N114" s="47">
        <v>3</v>
      </c>
      <c r="O114" s="47">
        <v>3</v>
      </c>
      <c r="P114" s="58">
        <f t="shared" si="145"/>
        <v>2.75</v>
      </c>
      <c r="Q114" s="47">
        <v>2</v>
      </c>
      <c r="R114" s="47">
        <v>3</v>
      </c>
      <c r="S114" s="47">
        <v>2</v>
      </c>
      <c r="T114" s="47">
        <v>4</v>
      </c>
      <c r="U114" s="58">
        <f t="shared" si="146"/>
        <v>2</v>
      </c>
      <c r="V114" s="47">
        <v>2</v>
      </c>
      <c r="W114" s="47">
        <v>2</v>
      </c>
      <c r="X114" s="58">
        <f t="shared" si="147"/>
        <v>3</v>
      </c>
      <c r="Y114" s="47">
        <v>3</v>
      </c>
      <c r="Z114" s="47">
        <v>2</v>
      </c>
      <c r="AA114" s="47" t="s">
        <v>100</v>
      </c>
      <c r="AB114" s="47">
        <v>4</v>
      </c>
      <c r="AC114" s="43">
        <f t="shared" si="148"/>
        <v>3.5</v>
      </c>
      <c r="AD114" s="57">
        <f t="shared" si="149"/>
        <v>3</v>
      </c>
      <c r="AE114" s="47">
        <v>3</v>
      </c>
      <c r="AF114" s="57">
        <f t="shared" si="150"/>
        <v>3.5</v>
      </c>
      <c r="AG114" s="47">
        <v>4</v>
      </c>
      <c r="AH114" s="47">
        <v>3</v>
      </c>
      <c r="AI114" s="47">
        <v>4</v>
      </c>
      <c r="AJ114" s="47">
        <v>3</v>
      </c>
      <c r="AK114" s="57">
        <f t="shared" si="151"/>
        <v>4</v>
      </c>
      <c r="AL114" s="47">
        <v>4</v>
      </c>
      <c r="AM114" s="47">
        <v>4</v>
      </c>
      <c r="AN114" s="57">
        <f t="shared" si="152"/>
        <v>3.5</v>
      </c>
      <c r="AO114" s="47">
        <v>3</v>
      </c>
      <c r="AP114" s="47">
        <v>4</v>
      </c>
      <c r="AQ114" s="57">
        <f t="shared" si="153"/>
        <v>3.5</v>
      </c>
      <c r="AR114" s="47">
        <v>3</v>
      </c>
      <c r="AS114" s="47">
        <v>4</v>
      </c>
      <c r="AT114" s="57">
        <f t="shared" si="154"/>
        <v>4</v>
      </c>
      <c r="AU114" s="47">
        <v>4</v>
      </c>
      <c r="AV114" s="57">
        <f t="shared" si="155"/>
        <v>3</v>
      </c>
      <c r="AW114" s="47">
        <v>3</v>
      </c>
      <c r="AX114" s="47">
        <v>3</v>
      </c>
      <c r="AY114" s="56">
        <f>IF(AZ114="-","?",RANK(AZ114,AZ2:AZ130,0))</f>
        <v>105</v>
      </c>
      <c r="AZ114" s="42">
        <f t="shared" si="156"/>
        <v>3.51</v>
      </c>
      <c r="BA114" s="41">
        <f t="shared" si="157"/>
        <v>6.520833333333333</v>
      </c>
      <c r="BB114" s="47">
        <v>8</v>
      </c>
      <c r="BC114" s="47">
        <v>8</v>
      </c>
      <c r="BD114" s="47">
        <v>5</v>
      </c>
      <c r="BE114" s="47">
        <v>9</v>
      </c>
      <c r="BF114" s="47">
        <v>3</v>
      </c>
      <c r="BG114" s="55">
        <f t="shared" si="158"/>
        <v>6.125</v>
      </c>
      <c r="BH114" s="54">
        <f t="shared" si="159"/>
        <v>3.8000000000000007</v>
      </c>
      <c r="BI114" s="41">
        <f t="shared" si="160"/>
        <v>4</v>
      </c>
      <c r="BJ114" s="47">
        <v>4</v>
      </c>
      <c r="BK114" s="47">
        <v>4</v>
      </c>
      <c r="BL114" s="47">
        <v>4</v>
      </c>
      <c r="BM114" s="41">
        <f t="shared" si="161"/>
        <v>3.3333333333333335</v>
      </c>
      <c r="BN114" s="47">
        <v>3</v>
      </c>
      <c r="BO114" s="47">
        <v>5</v>
      </c>
      <c r="BP114" s="47">
        <v>2</v>
      </c>
      <c r="BQ114" s="41">
        <f t="shared" si="162"/>
        <v>3.2</v>
      </c>
      <c r="BR114" s="47">
        <v>3</v>
      </c>
      <c r="BS114" s="47">
        <v>2</v>
      </c>
      <c r="BT114" s="47">
        <v>3</v>
      </c>
      <c r="BU114" s="47">
        <v>4</v>
      </c>
      <c r="BV114" s="47">
        <v>4</v>
      </c>
      <c r="BW114" s="41">
        <f t="shared" si="163"/>
        <v>4.666666666666667</v>
      </c>
      <c r="BX114" s="47">
        <v>6</v>
      </c>
      <c r="BY114" s="47">
        <v>3</v>
      </c>
      <c r="BZ114" s="47">
        <v>5</v>
      </c>
      <c r="CA114" s="47" t="s">
        <v>78</v>
      </c>
      <c r="CB114" s="46" t="s">
        <v>78</v>
      </c>
      <c r="CC114" s="52">
        <v>3.6666666666666661</v>
      </c>
      <c r="CD114" s="52">
        <f t="shared" si="164"/>
        <v>3.5</v>
      </c>
      <c r="CE114" s="44">
        <f t="shared" si="165"/>
        <v>-0.16666666666666607</v>
      </c>
      <c r="CF114" s="53" t="str">
        <f t="shared" si="166"/>
        <v>â</v>
      </c>
      <c r="CG114" s="52">
        <v>3.1785714285714284</v>
      </c>
      <c r="CH114" s="52">
        <f t="shared" si="167"/>
        <v>3.5</v>
      </c>
      <c r="CI114" s="43">
        <f t="shared" si="168"/>
        <v>0.32142857142857162</v>
      </c>
      <c r="CJ114" s="51" t="str">
        <f t="shared" si="169"/>
        <v>â</v>
      </c>
      <c r="CK114" s="47" t="s">
        <v>78</v>
      </c>
      <c r="CL114" s="46" t="s">
        <v>78</v>
      </c>
      <c r="CM114" s="50">
        <v>3</v>
      </c>
      <c r="CN114" s="50">
        <v>2</v>
      </c>
      <c r="CO114" s="47">
        <v>3</v>
      </c>
      <c r="CP114" s="47">
        <v>3</v>
      </c>
      <c r="CQ114" s="50">
        <v>2</v>
      </c>
      <c r="CR114" s="47">
        <v>4</v>
      </c>
      <c r="CS114" s="49">
        <f t="shared" si="170"/>
        <v>6.5</v>
      </c>
      <c r="CT114" s="48">
        <f t="shared" si="171"/>
        <v>3</v>
      </c>
      <c r="CU114" s="44" t="str">
        <f t="shared" si="172"/>
        <v>Aut.</v>
      </c>
      <c r="CV114" s="47" t="s">
        <v>78</v>
      </c>
      <c r="CW114" s="46" t="s">
        <v>78</v>
      </c>
      <c r="CX114" s="45">
        <f t="shared" si="173"/>
        <v>3.5</v>
      </c>
      <c r="CY114" s="40">
        <f t="shared" si="174"/>
        <v>5</v>
      </c>
      <c r="CZ114" s="39" t="str">
        <f t="shared" si="175"/>
        <v>Failed</v>
      </c>
      <c r="DA114" s="44">
        <f t="shared" si="176"/>
        <v>3.5</v>
      </c>
      <c r="DB114" s="40">
        <f t="shared" si="177"/>
        <v>5</v>
      </c>
      <c r="DC114" s="39" t="str">
        <f t="shared" si="178"/>
        <v>Hard-line autocracies</v>
      </c>
      <c r="DD114" s="43">
        <f t="shared" si="179"/>
        <v>3.5</v>
      </c>
      <c r="DE114" s="40">
        <f t="shared" si="180"/>
        <v>4</v>
      </c>
      <c r="DF114" s="39" t="str">
        <f t="shared" si="181"/>
        <v>Poorly functioning</v>
      </c>
      <c r="DG114" s="42">
        <f t="shared" si="182"/>
        <v>3.51</v>
      </c>
      <c r="DH114" s="40">
        <f t="shared" si="183"/>
        <v>4</v>
      </c>
      <c r="DI114" s="39" t="str">
        <f t="shared" si="184"/>
        <v>Weak</v>
      </c>
      <c r="DJ114" s="41">
        <f t="shared" si="185"/>
        <v>6.5</v>
      </c>
      <c r="DK114" s="40">
        <f t="shared" si="186"/>
        <v>2</v>
      </c>
      <c r="DL114" s="39" t="str">
        <f t="shared" si="187"/>
        <v>Substantial</v>
      </c>
    </row>
    <row r="115" spans="1:116">
      <c r="A115" s="61" t="s">
        <v>214</v>
      </c>
      <c r="B115" s="60">
        <v>5</v>
      </c>
      <c r="C115" s="59">
        <f>IF(D115="-","?",RANK(D115,D2:D130,0))</f>
        <v>65</v>
      </c>
      <c r="D115" s="45">
        <f t="shared" si="141"/>
        <v>5.6</v>
      </c>
      <c r="E115" s="44">
        <f t="shared" si="142"/>
        <v>6.3</v>
      </c>
      <c r="F115" s="58">
        <f t="shared" si="143"/>
        <v>7.25</v>
      </c>
      <c r="G115" s="47">
        <v>7</v>
      </c>
      <c r="H115" s="47">
        <v>8</v>
      </c>
      <c r="I115" s="47">
        <v>8</v>
      </c>
      <c r="J115" s="47">
        <v>6</v>
      </c>
      <c r="K115" s="58">
        <f t="shared" si="144"/>
        <v>6.75</v>
      </c>
      <c r="L115" s="47">
        <v>7</v>
      </c>
      <c r="M115" s="47">
        <v>8</v>
      </c>
      <c r="N115" s="47">
        <v>6</v>
      </c>
      <c r="O115" s="47">
        <v>6</v>
      </c>
      <c r="P115" s="58">
        <f t="shared" si="145"/>
        <v>6</v>
      </c>
      <c r="Q115" s="47">
        <v>7</v>
      </c>
      <c r="R115" s="47">
        <v>6</v>
      </c>
      <c r="S115" s="47">
        <v>5</v>
      </c>
      <c r="T115" s="47">
        <v>6</v>
      </c>
      <c r="U115" s="58">
        <f t="shared" si="146"/>
        <v>6</v>
      </c>
      <c r="V115" s="47">
        <v>6</v>
      </c>
      <c r="W115" s="47">
        <v>6</v>
      </c>
      <c r="X115" s="58">
        <f t="shared" si="147"/>
        <v>5.5</v>
      </c>
      <c r="Y115" s="47">
        <v>6</v>
      </c>
      <c r="Z115" s="47">
        <v>4</v>
      </c>
      <c r="AA115" s="47">
        <v>7</v>
      </c>
      <c r="AB115" s="47">
        <v>5</v>
      </c>
      <c r="AC115" s="43">
        <f t="shared" si="148"/>
        <v>4.8928571428571432</v>
      </c>
      <c r="AD115" s="57">
        <f t="shared" si="149"/>
        <v>3</v>
      </c>
      <c r="AE115" s="47">
        <v>3</v>
      </c>
      <c r="AF115" s="57">
        <f t="shared" si="150"/>
        <v>5.25</v>
      </c>
      <c r="AG115" s="47">
        <v>5</v>
      </c>
      <c r="AH115" s="47">
        <v>5</v>
      </c>
      <c r="AI115" s="47">
        <v>5</v>
      </c>
      <c r="AJ115" s="47">
        <v>6</v>
      </c>
      <c r="AK115" s="57">
        <f t="shared" si="151"/>
        <v>6.5</v>
      </c>
      <c r="AL115" s="47">
        <v>6</v>
      </c>
      <c r="AM115" s="47">
        <v>7</v>
      </c>
      <c r="AN115" s="57">
        <f t="shared" si="152"/>
        <v>6</v>
      </c>
      <c r="AO115" s="47">
        <v>6</v>
      </c>
      <c r="AP115" s="47">
        <v>6</v>
      </c>
      <c r="AQ115" s="57">
        <f t="shared" si="153"/>
        <v>4</v>
      </c>
      <c r="AR115" s="47">
        <v>4</v>
      </c>
      <c r="AS115" s="47">
        <v>4</v>
      </c>
      <c r="AT115" s="57">
        <f t="shared" si="154"/>
        <v>6</v>
      </c>
      <c r="AU115" s="47">
        <v>6</v>
      </c>
      <c r="AV115" s="57">
        <f t="shared" si="155"/>
        <v>3.5</v>
      </c>
      <c r="AW115" s="47">
        <v>3</v>
      </c>
      <c r="AX115" s="47">
        <v>4</v>
      </c>
      <c r="AY115" s="56">
        <f>IF(AZ115="-","?",RANK(AZ115,AZ2:AZ130,0))</f>
        <v>53</v>
      </c>
      <c r="AZ115" s="42">
        <f t="shared" si="156"/>
        <v>5.38</v>
      </c>
      <c r="BA115" s="41">
        <f t="shared" si="157"/>
        <v>6.895833333333333</v>
      </c>
      <c r="BB115" s="47">
        <v>7</v>
      </c>
      <c r="BC115" s="47">
        <v>7</v>
      </c>
      <c r="BD115" s="47">
        <v>5</v>
      </c>
      <c r="BE115" s="47">
        <v>9</v>
      </c>
      <c r="BF115" s="47">
        <v>9</v>
      </c>
      <c r="BG115" s="55">
        <f t="shared" si="158"/>
        <v>4.375</v>
      </c>
      <c r="BH115" s="54">
        <f t="shared" si="159"/>
        <v>5.7833333333333332</v>
      </c>
      <c r="BI115" s="41">
        <f t="shared" si="160"/>
        <v>6</v>
      </c>
      <c r="BJ115" s="47">
        <v>6</v>
      </c>
      <c r="BK115" s="47">
        <v>6</v>
      </c>
      <c r="BL115" s="47">
        <v>6</v>
      </c>
      <c r="BM115" s="41">
        <f t="shared" si="161"/>
        <v>4.333333333333333</v>
      </c>
      <c r="BN115" s="47">
        <v>4</v>
      </c>
      <c r="BO115" s="47">
        <v>5</v>
      </c>
      <c r="BP115" s="47">
        <v>4</v>
      </c>
      <c r="BQ115" s="41">
        <f t="shared" si="162"/>
        <v>5.8</v>
      </c>
      <c r="BR115" s="47">
        <v>6</v>
      </c>
      <c r="BS115" s="47">
        <v>7</v>
      </c>
      <c r="BT115" s="47">
        <v>7</v>
      </c>
      <c r="BU115" s="47">
        <v>5</v>
      </c>
      <c r="BV115" s="47">
        <v>4</v>
      </c>
      <c r="BW115" s="41">
        <f t="shared" si="163"/>
        <v>7</v>
      </c>
      <c r="BX115" s="47">
        <v>7</v>
      </c>
      <c r="BY115" s="47">
        <v>7</v>
      </c>
      <c r="BZ115" s="47">
        <v>7</v>
      </c>
      <c r="CA115" s="47" t="s">
        <v>78</v>
      </c>
      <c r="CB115" s="46" t="s">
        <v>78</v>
      </c>
      <c r="CC115" s="52">
        <v>6.15</v>
      </c>
      <c r="CD115" s="52">
        <f t="shared" si="164"/>
        <v>6.3</v>
      </c>
      <c r="CE115" s="44">
        <f t="shared" si="165"/>
        <v>0.14999999999999947</v>
      </c>
      <c r="CF115" s="53" t="str">
        <f t="shared" si="166"/>
        <v>â</v>
      </c>
      <c r="CG115" s="52">
        <v>4.9999999999999991</v>
      </c>
      <c r="CH115" s="52">
        <f t="shared" si="167"/>
        <v>4.8928571428571432</v>
      </c>
      <c r="CI115" s="43">
        <f t="shared" si="168"/>
        <v>-0.10714285714285587</v>
      </c>
      <c r="CJ115" s="51" t="str">
        <f t="shared" si="169"/>
        <v>â</v>
      </c>
      <c r="CK115" s="47" t="s">
        <v>78</v>
      </c>
      <c r="CL115" s="46" t="s">
        <v>78</v>
      </c>
      <c r="CM115" s="47">
        <v>7</v>
      </c>
      <c r="CN115" s="47">
        <v>8</v>
      </c>
      <c r="CO115" s="47">
        <v>6</v>
      </c>
      <c r="CP115" s="47">
        <v>6</v>
      </c>
      <c r="CQ115" s="47">
        <v>7</v>
      </c>
      <c r="CR115" s="47">
        <v>6</v>
      </c>
      <c r="CS115" s="49">
        <f t="shared" si="170"/>
        <v>6.5</v>
      </c>
      <c r="CT115" s="48">
        <f t="shared" si="171"/>
        <v>0</v>
      </c>
      <c r="CU115" s="44" t="str">
        <f t="shared" si="172"/>
        <v>Dem.</v>
      </c>
      <c r="CV115" s="47" t="s">
        <v>78</v>
      </c>
      <c r="CW115" s="46" t="s">
        <v>78</v>
      </c>
      <c r="CX115" s="45">
        <f t="shared" si="173"/>
        <v>5.6</v>
      </c>
      <c r="CY115" s="40">
        <f t="shared" si="174"/>
        <v>3</v>
      </c>
      <c r="CZ115" s="39" t="str">
        <f t="shared" si="175"/>
        <v>Limited</v>
      </c>
      <c r="DA115" s="44">
        <f t="shared" si="176"/>
        <v>6.3</v>
      </c>
      <c r="DB115" s="40">
        <f t="shared" si="177"/>
        <v>2</v>
      </c>
      <c r="DC115" s="39" t="str">
        <f t="shared" si="178"/>
        <v>Defective democracies</v>
      </c>
      <c r="DD115" s="43">
        <f t="shared" si="179"/>
        <v>4.8899999999999997</v>
      </c>
      <c r="DE115" s="40">
        <f t="shared" si="180"/>
        <v>4</v>
      </c>
      <c r="DF115" s="39" t="str">
        <f t="shared" si="181"/>
        <v>Poorly functioning</v>
      </c>
      <c r="DG115" s="42">
        <f t="shared" si="182"/>
        <v>5.38</v>
      </c>
      <c r="DH115" s="40">
        <f t="shared" si="183"/>
        <v>3</v>
      </c>
      <c r="DI115" s="39" t="str">
        <f t="shared" si="184"/>
        <v>Moderate</v>
      </c>
      <c r="DJ115" s="41">
        <f t="shared" si="185"/>
        <v>6.9</v>
      </c>
      <c r="DK115" s="40">
        <f t="shared" si="186"/>
        <v>2</v>
      </c>
      <c r="DL115" s="39" t="str">
        <f t="shared" si="187"/>
        <v>Substantial</v>
      </c>
    </row>
    <row r="116" spans="1:116">
      <c r="A116" s="75" t="s">
        <v>215</v>
      </c>
      <c r="B116" s="60">
        <v>7</v>
      </c>
      <c r="C116" s="59">
        <f>IF(D116="-","?",RANK(D116,D2:D130,0))</f>
        <v>64</v>
      </c>
      <c r="D116" s="45">
        <f t="shared" si="141"/>
        <v>5.62</v>
      </c>
      <c r="E116" s="44">
        <f t="shared" si="142"/>
        <v>4.8499999999999996</v>
      </c>
      <c r="F116" s="58">
        <f t="shared" si="143"/>
        <v>6.75</v>
      </c>
      <c r="G116" s="47">
        <v>6</v>
      </c>
      <c r="H116" s="47">
        <v>7</v>
      </c>
      <c r="I116" s="47">
        <v>7</v>
      </c>
      <c r="J116" s="47">
        <v>7</v>
      </c>
      <c r="K116" s="58">
        <f t="shared" si="144"/>
        <v>4.5</v>
      </c>
      <c r="L116" s="47">
        <v>6</v>
      </c>
      <c r="M116" s="47">
        <v>2</v>
      </c>
      <c r="N116" s="47">
        <v>5</v>
      </c>
      <c r="O116" s="47">
        <v>5</v>
      </c>
      <c r="P116" s="58">
        <f t="shared" si="145"/>
        <v>4.75</v>
      </c>
      <c r="Q116" s="47">
        <v>4</v>
      </c>
      <c r="R116" s="47">
        <v>5</v>
      </c>
      <c r="S116" s="47">
        <v>6</v>
      </c>
      <c r="T116" s="47">
        <v>4</v>
      </c>
      <c r="U116" s="58">
        <f t="shared" si="146"/>
        <v>3.5</v>
      </c>
      <c r="V116" s="77">
        <v>4</v>
      </c>
      <c r="W116" s="47">
        <v>3</v>
      </c>
      <c r="X116" s="58">
        <f t="shared" si="147"/>
        <v>4.75</v>
      </c>
      <c r="Y116" s="47">
        <v>4</v>
      </c>
      <c r="Z116" s="47">
        <v>5</v>
      </c>
      <c r="AA116" s="77">
        <v>5</v>
      </c>
      <c r="AB116" s="47">
        <v>5</v>
      </c>
      <c r="AC116" s="43">
        <f t="shared" si="148"/>
        <v>6.3928571428571432</v>
      </c>
      <c r="AD116" s="57">
        <f t="shared" si="149"/>
        <v>6</v>
      </c>
      <c r="AE116" s="47">
        <v>6</v>
      </c>
      <c r="AF116" s="57">
        <f t="shared" si="150"/>
        <v>6.75</v>
      </c>
      <c r="AG116" s="47">
        <v>7</v>
      </c>
      <c r="AH116" s="47">
        <v>5</v>
      </c>
      <c r="AI116" s="47">
        <v>7</v>
      </c>
      <c r="AJ116" s="47">
        <v>8</v>
      </c>
      <c r="AK116" s="57">
        <f t="shared" si="151"/>
        <v>7</v>
      </c>
      <c r="AL116" s="47">
        <v>7</v>
      </c>
      <c r="AM116" s="47">
        <v>7</v>
      </c>
      <c r="AN116" s="57">
        <f t="shared" si="152"/>
        <v>7</v>
      </c>
      <c r="AO116" s="47">
        <v>7</v>
      </c>
      <c r="AP116" s="47">
        <v>7</v>
      </c>
      <c r="AQ116" s="57">
        <f t="shared" si="153"/>
        <v>6</v>
      </c>
      <c r="AR116" s="47">
        <v>6</v>
      </c>
      <c r="AS116" s="47">
        <v>6</v>
      </c>
      <c r="AT116" s="57">
        <f t="shared" si="154"/>
        <v>6</v>
      </c>
      <c r="AU116" s="47">
        <v>6</v>
      </c>
      <c r="AV116" s="57">
        <f t="shared" si="155"/>
        <v>6</v>
      </c>
      <c r="AW116" s="47">
        <v>6</v>
      </c>
      <c r="AX116" s="47">
        <v>6</v>
      </c>
      <c r="AY116" s="56">
        <f>IF(AZ116="-","?",RANK(AZ116,AZ2:AZ130,0))</f>
        <v>93</v>
      </c>
      <c r="AZ116" s="42">
        <f t="shared" si="156"/>
        <v>4.13</v>
      </c>
      <c r="BA116" s="41">
        <f t="shared" si="157"/>
        <v>5.708333333333333</v>
      </c>
      <c r="BB116" s="47">
        <v>5</v>
      </c>
      <c r="BC116" s="47">
        <v>6</v>
      </c>
      <c r="BD116" s="47">
        <v>8</v>
      </c>
      <c r="BE116" s="47">
        <v>5</v>
      </c>
      <c r="BF116" s="47">
        <v>5</v>
      </c>
      <c r="BG116" s="55">
        <f t="shared" si="158"/>
        <v>5.25</v>
      </c>
      <c r="BH116" s="54">
        <f t="shared" si="159"/>
        <v>4.5666666666666664</v>
      </c>
      <c r="BI116" s="41">
        <f t="shared" si="160"/>
        <v>5</v>
      </c>
      <c r="BJ116" s="47">
        <v>5</v>
      </c>
      <c r="BK116" s="47">
        <v>5</v>
      </c>
      <c r="BL116" s="47">
        <v>5</v>
      </c>
      <c r="BM116" s="41">
        <f t="shared" si="161"/>
        <v>4.666666666666667</v>
      </c>
      <c r="BN116" s="47">
        <v>5</v>
      </c>
      <c r="BO116" s="47">
        <v>4</v>
      </c>
      <c r="BP116" s="47">
        <v>5</v>
      </c>
      <c r="BQ116" s="41">
        <f t="shared" si="162"/>
        <v>3.6</v>
      </c>
      <c r="BR116" s="47">
        <v>5</v>
      </c>
      <c r="BS116" s="47">
        <v>3</v>
      </c>
      <c r="BT116" s="47">
        <v>3</v>
      </c>
      <c r="BU116" s="47">
        <v>4</v>
      </c>
      <c r="BV116" s="47">
        <v>3</v>
      </c>
      <c r="BW116" s="41">
        <f t="shared" si="163"/>
        <v>5</v>
      </c>
      <c r="BX116" s="47">
        <v>5</v>
      </c>
      <c r="BY116" s="47">
        <v>5</v>
      </c>
      <c r="BZ116" s="47">
        <v>5</v>
      </c>
      <c r="CA116" s="47" t="s">
        <v>78</v>
      </c>
      <c r="CB116" s="46" t="s">
        <v>78</v>
      </c>
      <c r="CC116" s="52">
        <v>5.3500000000000005</v>
      </c>
      <c r="CD116" s="52">
        <f t="shared" si="164"/>
        <v>4.8499999999999996</v>
      </c>
      <c r="CE116" s="44">
        <f t="shared" si="165"/>
        <v>-0.50000000000000089</v>
      </c>
      <c r="CF116" s="53" t="str">
        <f t="shared" si="166"/>
        <v>è</v>
      </c>
      <c r="CG116" s="52">
        <v>6.3214285714285712</v>
      </c>
      <c r="CH116" s="52">
        <f t="shared" si="167"/>
        <v>6.3928571428571432</v>
      </c>
      <c r="CI116" s="43">
        <f t="shared" si="168"/>
        <v>7.1428571428572063E-2</v>
      </c>
      <c r="CJ116" s="51" t="str">
        <f t="shared" si="169"/>
        <v>â</v>
      </c>
      <c r="CK116" s="47" t="s">
        <v>78</v>
      </c>
      <c r="CL116" s="46" t="s">
        <v>78</v>
      </c>
      <c r="CM116" s="47">
        <v>6</v>
      </c>
      <c r="CN116" s="50">
        <v>2</v>
      </c>
      <c r="CO116" s="47">
        <v>5</v>
      </c>
      <c r="CP116" s="47">
        <v>5</v>
      </c>
      <c r="CQ116" s="47">
        <v>4</v>
      </c>
      <c r="CR116" s="47">
        <v>4</v>
      </c>
      <c r="CS116" s="49">
        <f t="shared" si="170"/>
        <v>6.5</v>
      </c>
      <c r="CT116" s="48">
        <f t="shared" si="171"/>
        <v>1</v>
      </c>
      <c r="CU116" s="44" t="str">
        <f t="shared" si="172"/>
        <v>Aut.</v>
      </c>
      <c r="CV116" s="47" t="s">
        <v>78</v>
      </c>
      <c r="CW116" s="46" t="s">
        <v>78</v>
      </c>
      <c r="CX116" s="45">
        <f t="shared" si="173"/>
        <v>5.62</v>
      </c>
      <c r="CY116" s="40">
        <f t="shared" si="174"/>
        <v>3</v>
      </c>
      <c r="CZ116" s="39" t="str">
        <f t="shared" si="175"/>
        <v>Limited</v>
      </c>
      <c r="DA116" s="44">
        <f t="shared" si="176"/>
        <v>4.8499999999999996</v>
      </c>
      <c r="DB116" s="40">
        <f t="shared" si="177"/>
        <v>4</v>
      </c>
      <c r="DC116" s="39" t="str">
        <f t="shared" si="178"/>
        <v>Moderate autocracies</v>
      </c>
      <c r="DD116" s="43">
        <f t="shared" si="179"/>
        <v>6.39</v>
      </c>
      <c r="DE116" s="40">
        <f t="shared" si="180"/>
        <v>3</v>
      </c>
      <c r="DF116" s="39" t="str">
        <f t="shared" si="181"/>
        <v>Functional flaws</v>
      </c>
      <c r="DG116" s="42">
        <f t="shared" si="182"/>
        <v>4.13</v>
      </c>
      <c r="DH116" s="40">
        <f t="shared" si="183"/>
        <v>4</v>
      </c>
      <c r="DI116" s="39" t="str">
        <f t="shared" si="184"/>
        <v>Weak</v>
      </c>
      <c r="DJ116" s="41">
        <f t="shared" si="185"/>
        <v>5.7</v>
      </c>
      <c r="DK116" s="40">
        <f t="shared" si="186"/>
        <v>3</v>
      </c>
      <c r="DL116" s="39" t="str">
        <f t="shared" si="187"/>
        <v>Moderate</v>
      </c>
    </row>
    <row r="117" spans="1:116">
      <c r="A117" s="61" t="s">
        <v>216</v>
      </c>
      <c r="B117" s="60">
        <v>3</v>
      </c>
      <c r="C117" s="59">
        <f>IF(D117="-","?",RANK(D117,D2:D130,0))</f>
        <v>92</v>
      </c>
      <c r="D117" s="45">
        <f t="shared" si="141"/>
        <v>4.57</v>
      </c>
      <c r="E117" s="44">
        <f t="shared" si="142"/>
        <v>5</v>
      </c>
      <c r="F117" s="58">
        <f t="shared" si="143"/>
        <v>8</v>
      </c>
      <c r="G117" s="47">
        <v>8</v>
      </c>
      <c r="H117" s="47">
        <v>9</v>
      </c>
      <c r="I117" s="47">
        <v>9</v>
      </c>
      <c r="J117" s="47">
        <v>6</v>
      </c>
      <c r="K117" s="58">
        <f t="shared" si="144"/>
        <v>4.75</v>
      </c>
      <c r="L117" s="47">
        <v>5</v>
      </c>
      <c r="M117" s="47">
        <v>2</v>
      </c>
      <c r="N117" s="47">
        <v>6</v>
      </c>
      <c r="O117" s="47">
        <v>6</v>
      </c>
      <c r="P117" s="58">
        <f t="shared" si="145"/>
        <v>4.25</v>
      </c>
      <c r="Q117" s="47">
        <v>4</v>
      </c>
      <c r="R117" s="47">
        <v>4</v>
      </c>
      <c r="S117" s="47">
        <v>4</v>
      </c>
      <c r="T117" s="47">
        <v>5</v>
      </c>
      <c r="U117" s="58">
        <f t="shared" si="146"/>
        <v>3</v>
      </c>
      <c r="V117" s="47">
        <v>3</v>
      </c>
      <c r="W117" s="47">
        <v>3</v>
      </c>
      <c r="X117" s="58">
        <f t="shared" si="147"/>
        <v>5</v>
      </c>
      <c r="Y117" s="47">
        <v>4</v>
      </c>
      <c r="Z117" s="47">
        <v>5</v>
      </c>
      <c r="AA117" s="47" t="s">
        <v>100</v>
      </c>
      <c r="AB117" s="47">
        <v>6</v>
      </c>
      <c r="AC117" s="43">
        <f t="shared" si="148"/>
        <v>4.1428571428571432</v>
      </c>
      <c r="AD117" s="57">
        <f t="shared" si="149"/>
        <v>2</v>
      </c>
      <c r="AE117" s="47">
        <v>2</v>
      </c>
      <c r="AF117" s="57">
        <f t="shared" si="150"/>
        <v>4.5</v>
      </c>
      <c r="AG117" s="47">
        <v>4</v>
      </c>
      <c r="AH117" s="47">
        <v>4</v>
      </c>
      <c r="AI117" s="47">
        <v>5</v>
      </c>
      <c r="AJ117" s="47">
        <v>5</v>
      </c>
      <c r="AK117" s="57">
        <f t="shared" si="151"/>
        <v>6.5</v>
      </c>
      <c r="AL117" s="47">
        <v>7</v>
      </c>
      <c r="AM117" s="47">
        <v>6</v>
      </c>
      <c r="AN117" s="57">
        <f t="shared" si="152"/>
        <v>5</v>
      </c>
      <c r="AO117" s="47">
        <v>5</v>
      </c>
      <c r="AP117" s="47">
        <v>5</v>
      </c>
      <c r="AQ117" s="57">
        <f t="shared" si="153"/>
        <v>3</v>
      </c>
      <c r="AR117" s="47">
        <v>3</v>
      </c>
      <c r="AS117" s="47">
        <v>3</v>
      </c>
      <c r="AT117" s="57">
        <f t="shared" si="154"/>
        <v>5</v>
      </c>
      <c r="AU117" s="47">
        <v>5</v>
      </c>
      <c r="AV117" s="57">
        <f t="shared" si="155"/>
        <v>3</v>
      </c>
      <c r="AW117" s="47">
        <v>3</v>
      </c>
      <c r="AX117" s="47">
        <v>3</v>
      </c>
      <c r="AY117" s="56">
        <f>IF(AZ117="-","?",RANK(AZ117,AZ2:AZ130,0))</f>
        <v>67</v>
      </c>
      <c r="AZ117" s="42">
        <f t="shared" si="156"/>
        <v>4.95</v>
      </c>
      <c r="BA117" s="41">
        <f t="shared" si="157"/>
        <v>6.645833333333333</v>
      </c>
      <c r="BB117" s="47">
        <v>8</v>
      </c>
      <c r="BC117" s="47">
        <v>7</v>
      </c>
      <c r="BD117" s="47">
        <v>3</v>
      </c>
      <c r="BE117" s="47">
        <v>10</v>
      </c>
      <c r="BF117" s="47">
        <v>7</v>
      </c>
      <c r="BG117" s="55">
        <f t="shared" si="158"/>
        <v>4.875</v>
      </c>
      <c r="BH117" s="54">
        <f t="shared" si="159"/>
        <v>5.35</v>
      </c>
      <c r="BI117" s="41">
        <f t="shared" si="160"/>
        <v>4.666666666666667</v>
      </c>
      <c r="BJ117" s="47">
        <v>4</v>
      </c>
      <c r="BK117" s="47">
        <v>5</v>
      </c>
      <c r="BL117" s="47">
        <v>5</v>
      </c>
      <c r="BM117" s="41">
        <f t="shared" si="161"/>
        <v>4.333333333333333</v>
      </c>
      <c r="BN117" s="47">
        <v>4</v>
      </c>
      <c r="BO117" s="47">
        <v>6</v>
      </c>
      <c r="BP117" s="47">
        <v>3</v>
      </c>
      <c r="BQ117" s="41">
        <f t="shared" si="162"/>
        <v>5.4</v>
      </c>
      <c r="BR117" s="47">
        <v>6</v>
      </c>
      <c r="BS117" s="47">
        <v>6</v>
      </c>
      <c r="BT117" s="47">
        <v>5</v>
      </c>
      <c r="BU117" s="47">
        <v>5</v>
      </c>
      <c r="BV117" s="47">
        <v>5</v>
      </c>
      <c r="BW117" s="41">
        <f t="shared" si="163"/>
        <v>7</v>
      </c>
      <c r="BX117" s="47">
        <v>7</v>
      </c>
      <c r="BY117" s="47">
        <v>7</v>
      </c>
      <c r="BZ117" s="47">
        <v>7</v>
      </c>
      <c r="CA117" s="47" t="s">
        <v>78</v>
      </c>
      <c r="CB117" s="46" t="s">
        <v>78</v>
      </c>
      <c r="CC117" s="52">
        <v>4.6833333333333327</v>
      </c>
      <c r="CD117" s="52">
        <f t="shared" si="164"/>
        <v>5</v>
      </c>
      <c r="CE117" s="44">
        <f t="shared" si="165"/>
        <v>0.31666666666666732</v>
      </c>
      <c r="CF117" s="53" t="str">
        <f t="shared" si="166"/>
        <v>â</v>
      </c>
      <c r="CG117" s="52">
        <v>3.8214285714285716</v>
      </c>
      <c r="CH117" s="52">
        <f t="shared" si="167"/>
        <v>4.1428571428571432</v>
      </c>
      <c r="CI117" s="43">
        <f t="shared" si="168"/>
        <v>0.32142857142857162</v>
      </c>
      <c r="CJ117" s="51" t="str">
        <f t="shared" si="169"/>
        <v>â</v>
      </c>
      <c r="CK117" s="47" t="s">
        <v>78</v>
      </c>
      <c r="CL117" s="46" t="s">
        <v>78</v>
      </c>
      <c r="CM117" s="50">
        <v>5</v>
      </c>
      <c r="CN117" s="50">
        <v>2</v>
      </c>
      <c r="CO117" s="47">
        <v>6</v>
      </c>
      <c r="CP117" s="47">
        <v>6</v>
      </c>
      <c r="CQ117" s="47">
        <v>4</v>
      </c>
      <c r="CR117" s="47">
        <v>5</v>
      </c>
      <c r="CS117" s="49">
        <f t="shared" si="170"/>
        <v>7</v>
      </c>
      <c r="CT117" s="48">
        <f t="shared" si="171"/>
        <v>2</v>
      </c>
      <c r="CU117" s="44" t="str">
        <f t="shared" si="172"/>
        <v>Aut.</v>
      </c>
      <c r="CV117" s="47" t="s">
        <v>78</v>
      </c>
      <c r="CW117" s="46" t="s">
        <v>78</v>
      </c>
      <c r="CX117" s="45">
        <f t="shared" si="173"/>
        <v>4.57</v>
      </c>
      <c r="CY117" s="40">
        <f t="shared" si="174"/>
        <v>4</v>
      </c>
      <c r="CZ117" s="39" t="str">
        <f t="shared" si="175"/>
        <v>Very limited</v>
      </c>
      <c r="DA117" s="44">
        <f t="shared" si="176"/>
        <v>5</v>
      </c>
      <c r="DB117" s="40">
        <f t="shared" si="177"/>
        <v>4</v>
      </c>
      <c r="DC117" s="39" t="str">
        <f t="shared" si="178"/>
        <v>Moderate autocracies</v>
      </c>
      <c r="DD117" s="43">
        <f t="shared" si="179"/>
        <v>4.1399999999999997</v>
      </c>
      <c r="DE117" s="40">
        <f t="shared" si="180"/>
        <v>4</v>
      </c>
      <c r="DF117" s="39" t="str">
        <f t="shared" si="181"/>
        <v>Poorly functioning</v>
      </c>
      <c r="DG117" s="42">
        <f t="shared" si="182"/>
        <v>4.95</v>
      </c>
      <c r="DH117" s="40">
        <f t="shared" si="183"/>
        <v>3</v>
      </c>
      <c r="DI117" s="39" t="str">
        <f t="shared" si="184"/>
        <v>Moderate</v>
      </c>
      <c r="DJ117" s="41">
        <f t="shared" si="185"/>
        <v>6.6</v>
      </c>
      <c r="DK117" s="40">
        <f t="shared" si="186"/>
        <v>2</v>
      </c>
      <c r="DL117" s="39" t="str">
        <f t="shared" si="187"/>
        <v>Substantial</v>
      </c>
    </row>
    <row r="118" spans="1:116">
      <c r="A118" s="61" t="s">
        <v>217</v>
      </c>
      <c r="B118" s="60">
        <v>4</v>
      </c>
      <c r="C118" s="59">
        <f>IF(D118="-","?",RANK(D118,D2:D130,0))</f>
        <v>82</v>
      </c>
      <c r="D118" s="45">
        <f t="shared" si="141"/>
        <v>4.9800000000000004</v>
      </c>
      <c r="E118" s="44">
        <f t="shared" si="142"/>
        <v>3.85</v>
      </c>
      <c r="F118" s="58">
        <f t="shared" si="143"/>
        <v>7.75</v>
      </c>
      <c r="G118" s="47">
        <v>8</v>
      </c>
      <c r="H118" s="47">
        <v>9</v>
      </c>
      <c r="I118" s="47">
        <v>7</v>
      </c>
      <c r="J118" s="47">
        <v>7</v>
      </c>
      <c r="K118" s="58">
        <f t="shared" si="144"/>
        <v>3</v>
      </c>
      <c r="L118" s="47">
        <v>3</v>
      </c>
      <c r="M118" s="47">
        <v>2</v>
      </c>
      <c r="N118" s="47">
        <v>4</v>
      </c>
      <c r="O118" s="47">
        <v>3</v>
      </c>
      <c r="P118" s="58">
        <f t="shared" si="145"/>
        <v>3.5</v>
      </c>
      <c r="Q118" s="47">
        <v>3</v>
      </c>
      <c r="R118" s="47">
        <v>4</v>
      </c>
      <c r="S118" s="47">
        <v>3</v>
      </c>
      <c r="T118" s="47">
        <v>4</v>
      </c>
      <c r="U118" s="58">
        <f t="shared" si="146"/>
        <v>2</v>
      </c>
      <c r="V118" s="47">
        <v>2</v>
      </c>
      <c r="W118" s="47">
        <v>2</v>
      </c>
      <c r="X118" s="58">
        <f t="shared" si="147"/>
        <v>3</v>
      </c>
      <c r="Y118" s="47">
        <v>2</v>
      </c>
      <c r="Z118" s="47">
        <v>3</v>
      </c>
      <c r="AA118" s="47" t="s">
        <v>100</v>
      </c>
      <c r="AB118" s="47">
        <v>4</v>
      </c>
      <c r="AC118" s="43">
        <f t="shared" si="148"/>
        <v>6.1071428571428568</v>
      </c>
      <c r="AD118" s="57">
        <f t="shared" si="149"/>
        <v>5</v>
      </c>
      <c r="AE118" s="47">
        <v>5</v>
      </c>
      <c r="AF118" s="57">
        <f t="shared" si="150"/>
        <v>5.75</v>
      </c>
      <c r="AG118" s="47">
        <v>6</v>
      </c>
      <c r="AH118" s="47">
        <v>5</v>
      </c>
      <c r="AI118" s="47">
        <v>7</v>
      </c>
      <c r="AJ118" s="47">
        <v>5</v>
      </c>
      <c r="AK118" s="57">
        <f t="shared" si="151"/>
        <v>7</v>
      </c>
      <c r="AL118" s="47">
        <v>7</v>
      </c>
      <c r="AM118" s="47">
        <v>7</v>
      </c>
      <c r="AN118" s="57">
        <f t="shared" si="152"/>
        <v>6</v>
      </c>
      <c r="AO118" s="47">
        <v>6</v>
      </c>
      <c r="AP118" s="47">
        <v>6</v>
      </c>
      <c r="AQ118" s="57">
        <f t="shared" si="153"/>
        <v>6.5</v>
      </c>
      <c r="AR118" s="47">
        <v>6</v>
      </c>
      <c r="AS118" s="47">
        <v>7</v>
      </c>
      <c r="AT118" s="57">
        <f t="shared" si="154"/>
        <v>7</v>
      </c>
      <c r="AU118" s="47">
        <v>7</v>
      </c>
      <c r="AV118" s="57">
        <f t="shared" si="155"/>
        <v>5.5</v>
      </c>
      <c r="AW118" s="47">
        <v>5</v>
      </c>
      <c r="AX118" s="47">
        <v>6</v>
      </c>
      <c r="AY118" s="56">
        <f>IF(AZ118="-","?",RANK(AZ118,AZ2:AZ130,0))</f>
        <v>87</v>
      </c>
      <c r="AZ118" s="42">
        <f t="shared" si="156"/>
        <v>4.34</v>
      </c>
      <c r="BA118" s="41">
        <f t="shared" si="157"/>
        <v>4.895833333333333</v>
      </c>
      <c r="BB118" s="47">
        <v>5</v>
      </c>
      <c r="BC118" s="47">
        <v>7</v>
      </c>
      <c r="BD118" s="47">
        <v>3</v>
      </c>
      <c r="BE118" s="47">
        <v>5</v>
      </c>
      <c r="BF118" s="47">
        <v>4</v>
      </c>
      <c r="BG118" s="55">
        <f t="shared" si="158"/>
        <v>5.375</v>
      </c>
      <c r="BH118" s="54">
        <f t="shared" si="159"/>
        <v>4.895833333333333</v>
      </c>
      <c r="BI118" s="41">
        <f t="shared" si="160"/>
        <v>3.6666666666666665</v>
      </c>
      <c r="BJ118" s="47">
        <v>4</v>
      </c>
      <c r="BK118" s="47">
        <v>4</v>
      </c>
      <c r="BL118" s="47">
        <v>3</v>
      </c>
      <c r="BM118" s="41">
        <f t="shared" si="161"/>
        <v>5.333333333333333</v>
      </c>
      <c r="BN118" s="47">
        <v>5</v>
      </c>
      <c r="BO118" s="47">
        <v>7</v>
      </c>
      <c r="BP118" s="47">
        <v>4</v>
      </c>
      <c r="BQ118" s="41">
        <f t="shared" si="162"/>
        <v>4.25</v>
      </c>
      <c r="BR118" s="47">
        <v>6</v>
      </c>
      <c r="BS118" s="47">
        <v>2</v>
      </c>
      <c r="BT118" s="47">
        <v>6</v>
      </c>
      <c r="BU118" s="47">
        <v>3</v>
      </c>
      <c r="BV118" s="47" t="s">
        <v>100</v>
      </c>
      <c r="BW118" s="41">
        <f t="shared" si="163"/>
        <v>6.333333333333333</v>
      </c>
      <c r="BX118" s="47">
        <v>6</v>
      </c>
      <c r="BY118" s="47">
        <v>6</v>
      </c>
      <c r="BZ118" s="47">
        <v>7</v>
      </c>
      <c r="CA118" s="47" t="s">
        <v>78</v>
      </c>
      <c r="CB118" s="46" t="s">
        <v>78</v>
      </c>
      <c r="CC118" s="52">
        <v>3.7833333333333332</v>
      </c>
      <c r="CD118" s="52">
        <f t="shared" si="164"/>
        <v>3.85</v>
      </c>
      <c r="CE118" s="44">
        <f t="shared" si="165"/>
        <v>6.6666666666666874E-2</v>
      </c>
      <c r="CF118" s="53" t="str">
        <f t="shared" si="166"/>
        <v>â</v>
      </c>
      <c r="CG118" s="52">
        <v>6.1785714285714279</v>
      </c>
      <c r="CH118" s="52">
        <f t="shared" si="167"/>
        <v>6.1071428571428568</v>
      </c>
      <c r="CI118" s="43">
        <f t="shared" si="168"/>
        <v>-7.1428571428571175E-2</v>
      </c>
      <c r="CJ118" s="51" t="str">
        <f t="shared" si="169"/>
        <v>â</v>
      </c>
      <c r="CK118" s="47" t="s">
        <v>78</v>
      </c>
      <c r="CL118" s="46" t="s">
        <v>78</v>
      </c>
      <c r="CM118" s="50">
        <v>3</v>
      </c>
      <c r="CN118" s="50">
        <v>2</v>
      </c>
      <c r="CO118" s="47">
        <v>4</v>
      </c>
      <c r="CP118" s="47">
        <v>3</v>
      </c>
      <c r="CQ118" s="47">
        <v>3</v>
      </c>
      <c r="CR118" s="47">
        <v>4</v>
      </c>
      <c r="CS118" s="49">
        <f t="shared" si="170"/>
        <v>7.5</v>
      </c>
      <c r="CT118" s="48">
        <f t="shared" si="171"/>
        <v>2</v>
      </c>
      <c r="CU118" s="44" t="str">
        <f t="shared" si="172"/>
        <v>Aut.</v>
      </c>
      <c r="CV118" s="47" t="s">
        <v>78</v>
      </c>
      <c r="CW118" s="46" t="s">
        <v>78</v>
      </c>
      <c r="CX118" s="45">
        <f t="shared" si="173"/>
        <v>4.9800000000000004</v>
      </c>
      <c r="CY118" s="40">
        <f t="shared" si="174"/>
        <v>4</v>
      </c>
      <c r="CZ118" s="39" t="str">
        <f t="shared" si="175"/>
        <v>Very limited</v>
      </c>
      <c r="DA118" s="44">
        <f t="shared" si="176"/>
        <v>3.85</v>
      </c>
      <c r="DB118" s="40">
        <f t="shared" si="177"/>
        <v>5</v>
      </c>
      <c r="DC118" s="39" t="str">
        <f t="shared" si="178"/>
        <v>Hard-line autocracies</v>
      </c>
      <c r="DD118" s="43">
        <f t="shared" si="179"/>
        <v>6.11</v>
      </c>
      <c r="DE118" s="40">
        <f t="shared" si="180"/>
        <v>3</v>
      </c>
      <c r="DF118" s="39" t="str">
        <f t="shared" si="181"/>
        <v>Functional flaws</v>
      </c>
      <c r="DG118" s="42">
        <f t="shared" si="182"/>
        <v>4.34</v>
      </c>
      <c r="DH118" s="40">
        <f t="shared" si="183"/>
        <v>3</v>
      </c>
      <c r="DI118" s="39" t="str">
        <f t="shared" si="184"/>
        <v>Moderate</v>
      </c>
      <c r="DJ118" s="41">
        <f t="shared" si="185"/>
        <v>4.9000000000000004</v>
      </c>
      <c r="DK118" s="40">
        <f t="shared" si="186"/>
        <v>3</v>
      </c>
      <c r="DL118" s="39" t="str">
        <f t="shared" si="187"/>
        <v>Moderate</v>
      </c>
    </row>
    <row r="119" spans="1:116">
      <c r="A119" s="61" t="s">
        <v>218</v>
      </c>
      <c r="B119" s="60">
        <v>4</v>
      </c>
      <c r="C119" s="59">
        <f>IF(D119="-","?",RANK(D119,D2:D130,0))</f>
        <v>20</v>
      </c>
      <c r="D119" s="45">
        <f t="shared" si="141"/>
        <v>7.54</v>
      </c>
      <c r="E119" s="44">
        <f t="shared" si="142"/>
        <v>7.65</v>
      </c>
      <c r="F119" s="58">
        <f t="shared" si="143"/>
        <v>7.75</v>
      </c>
      <c r="G119" s="47">
        <v>8</v>
      </c>
      <c r="H119" s="47">
        <v>7</v>
      </c>
      <c r="I119" s="47">
        <v>7</v>
      </c>
      <c r="J119" s="47">
        <v>9</v>
      </c>
      <c r="K119" s="58">
        <f t="shared" si="144"/>
        <v>7.75</v>
      </c>
      <c r="L119" s="47">
        <v>8</v>
      </c>
      <c r="M119" s="47">
        <v>9</v>
      </c>
      <c r="N119" s="47">
        <v>7</v>
      </c>
      <c r="O119" s="47">
        <v>7</v>
      </c>
      <c r="P119" s="58">
        <f t="shared" si="145"/>
        <v>7.5</v>
      </c>
      <c r="Q119" s="47">
        <v>9</v>
      </c>
      <c r="R119" s="47">
        <v>7</v>
      </c>
      <c r="S119" s="47">
        <v>7</v>
      </c>
      <c r="T119" s="47">
        <v>7</v>
      </c>
      <c r="U119" s="58">
        <f t="shared" si="146"/>
        <v>8</v>
      </c>
      <c r="V119" s="47">
        <v>8</v>
      </c>
      <c r="W119" s="47">
        <v>8</v>
      </c>
      <c r="X119" s="58">
        <f t="shared" si="147"/>
        <v>7.25</v>
      </c>
      <c r="Y119" s="47">
        <v>6</v>
      </c>
      <c r="Z119" s="47">
        <v>8</v>
      </c>
      <c r="AA119" s="47">
        <v>8</v>
      </c>
      <c r="AB119" s="47">
        <v>7</v>
      </c>
      <c r="AC119" s="43">
        <f t="shared" si="148"/>
        <v>7.4285714285714288</v>
      </c>
      <c r="AD119" s="57">
        <f t="shared" si="149"/>
        <v>5</v>
      </c>
      <c r="AE119" s="47">
        <v>5</v>
      </c>
      <c r="AF119" s="57">
        <f t="shared" si="150"/>
        <v>8.5</v>
      </c>
      <c r="AG119" s="47">
        <v>8</v>
      </c>
      <c r="AH119" s="47">
        <v>8</v>
      </c>
      <c r="AI119" s="47">
        <v>9</v>
      </c>
      <c r="AJ119" s="47">
        <v>9</v>
      </c>
      <c r="AK119" s="57">
        <f t="shared" si="151"/>
        <v>8.5</v>
      </c>
      <c r="AL119" s="47">
        <v>9</v>
      </c>
      <c r="AM119" s="47">
        <v>8</v>
      </c>
      <c r="AN119" s="57">
        <f t="shared" si="152"/>
        <v>9</v>
      </c>
      <c r="AO119" s="47">
        <v>9</v>
      </c>
      <c r="AP119" s="47">
        <v>9</v>
      </c>
      <c r="AQ119" s="57">
        <f t="shared" si="153"/>
        <v>6.5</v>
      </c>
      <c r="AR119" s="47">
        <v>6</v>
      </c>
      <c r="AS119" s="47">
        <v>7</v>
      </c>
      <c r="AT119" s="57">
        <f t="shared" si="154"/>
        <v>8</v>
      </c>
      <c r="AU119" s="47">
        <v>8</v>
      </c>
      <c r="AV119" s="57">
        <f t="shared" si="155"/>
        <v>6.5</v>
      </c>
      <c r="AW119" s="47">
        <v>5</v>
      </c>
      <c r="AX119" s="47">
        <v>8</v>
      </c>
      <c r="AY119" s="56">
        <f>IF(AZ119="-","?",RANK(AZ119,AZ2:AZ130,0))</f>
        <v>17</v>
      </c>
      <c r="AZ119" s="42">
        <f t="shared" si="156"/>
        <v>6.6</v>
      </c>
      <c r="BA119" s="41">
        <f t="shared" si="157"/>
        <v>3.8958333333333335</v>
      </c>
      <c r="BB119" s="47">
        <v>3</v>
      </c>
      <c r="BC119" s="47">
        <v>6</v>
      </c>
      <c r="BD119" s="47">
        <v>5</v>
      </c>
      <c r="BE119" s="47">
        <v>1</v>
      </c>
      <c r="BF119" s="47">
        <v>5</v>
      </c>
      <c r="BG119" s="55">
        <f t="shared" si="158"/>
        <v>3.375</v>
      </c>
      <c r="BH119" s="54">
        <f t="shared" si="159"/>
        <v>7.6333333333333329</v>
      </c>
      <c r="BI119" s="41">
        <f t="shared" si="160"/>
        <v>7.666666666666667</v>
      </c>
      <c r="BJ119" s="47">
        <v>8</v>
      </c>
      <c r="BK119" s="47">
        <v>8</v>
      </c>
      <c r="BL119" s="47">
        <v>7</v>
      </c>
      <c r="BM119" s="41">
        <f t="shared" si="161"/>
        <v>7</v>
      </c>
      <c r="BN119" s="47">
        <v>6</v>
      </c>
      <c r="BO119" s="47">
        <v>9</v>
      </c>
      <c r="BP119" s="47">
        <v>6</v>
      </c>
      <c r="BQ119" s="41">
        <f t="shared" si="162"/>
        <v>7.2</v>
      </c>
      <c r="BR119" s="47">
        <v>9</v>
      </c>
      <c r="BS119" s="47">
        <v>9</v>
      </c>
      <c r="BT119" s="47">
        <v>7</v>
      </c>
      <c r="BU119" s="47">
        <v>6</v>
      </c>
      <c r="BV119" s="47">
        <v>5</v>
      </c>
      <c r="BW119" s="41">
        <f t="shared" si="163"/>
        <v>8.6666666666666661</v>
      </c>
      <c r="BX119" s="47">
        <v>9</v>
      </c>
      <c r="BY119" s="47">
        <v>9</v>
      </c>
      <c r="BZ119" s="47">
        <v>8</v>
      </c>
      <c r="CA119" s="47" t="s">
        <v>78</v>
      </c>
      <c r="CB119" s="46" t="s">
        <v>78</v>
      </c>
      <c r="CC119" s="52">
        <v>7.6500000000000012</v>
      </c>
      <c r="CD119" s="52">
        <f t="shared" si="164"/>
        <v>7.65</v>
      </c>
      <c r="CE119" s="44">
        <f t="shared" si="165"/>
        <v>-8.8817841970012523E-16</v>
      </c>
      <c r="CF119" s="53" t="str">
        <f t="shared" si="166"/>
        <v>â</v>
      </c>
      <c r="CG119" s="52">
        <v>7.4285714285714288</v>
      </c>
      <c r="CH119" s="52">
        <f t="shared" si="167"/>
        <v>7.4285714285714288</v>
      </c>
      <c r="CI119" s="43">
        <f t="shared" si="168"/>
        <v>0</v>
      </c>
      <c r="CJ119" s="51" t="str">
        <f t="shared" si="169"/>
        <v>â</v>
      </c>
      <c r="CK119" s="47" t="s">
        <v>78</v>
      </c>
      <c r="CL119" s="46" t="s">
        <v>78</v>
      </c>
      <c r="CM119" s="47">
        <v>8</v>
      </c>
      <c r="CN119" s="47">
        <v>9</v>
      </c>
      <c r="CO119" s="47">
        <v>7</v>
      </c>
      <c r="CP119" s="47">
        <v>7</v>
      </c>
      <c r="CQ119" s="47">
        <v>9</v>
      </c>
      <c r="CR119" s="47">
        <v>7</v>
      </c>
      <c r="CS119" s="49">
        <f t="shared" si="170"/>
        <v>8.5</v>
      </c>
      <c r="CT119" s="48">
        <f t="shared" si="171"/>
        <v>0</v>
      </c>
      <c r="CU119" s="44" t="str">
        <f t="shared" si="172"/>
        <v>Dem.</v>
      </c>
      <c r="CV119" s="47" t="s">
        <v>78</v>
      </c>
      <c r="CW119" s="46" t="s">
        <v>78</v>
      </c>
      <c r="CX119" s="45">
        <f t="shared" si="173"/>
        <v>7.54</v>
      </c>
      <c r="CY119" s="40">
        <f t="shared" si="174"/>
        <v>2</v>
      </c>
      <c r="CZ119" s="39" t="str">
        <f t="shared" si="175"/>
        <v>Advanced</v>
      </c>
      <c r="DA119" s="44">
        <f t="shared" si="176"/>
        <v>7.65</v>
      </c>
      <c r="DB119" s="40">
        <f t="shared" si="177"/>
        <v>2</v>
      </c>
      <c r="DC119" s="39" t="str">
        <f t="shared" si="178"/>
        <v>Defective democracies</v>
      </c>
      <c r="DD119" s="43">
        <f t="shared" si="179"/>
        <v>7.43</v>
      </c>
      <c r="DE119" s="40">
        <f t="shared" si="180"/>
        <v>2</v>
      </c>
      <c r="DF119" s="39" t="str">
        <f t="shared" si="181"/>
        <v>Functioning</v>
      </c>
      <c r="DG119" s="42">
        <f t="shared" si="182"/>
        <v>6.6</v>
      </c>
      <c r="DH119" s="40">
        <f t="shared" si="183"/>
        <v>2</v>
      </c>
      <c r="DI119" s="39" t="str">
        <f t="shared" si="184"/>
        <v>Good</v>
      </c>
      <c r="DJ119" s="41">
        <f t="shared" si="185"/>
        <v>3.9</v>
      </c>
      <c r="DK119" s="40">
        <f t="shared" si="186"/>
        <v>4</v>
      </c>
      <c r="DL119" s="39" t="str">
        <f t="shared" si="187"/>
        <v>Minor</v>
      </c>
    </row>
    <row r="120" spans="1:116">
      <c r="A120" s="61" t="s">
        <v>219</v>
      </c>
      <c r="B120" s="60">
        <v>6</v>
      </c>
      <c r="C120" s="59">
        <f>IF(D120="-","?",RANK(D120,D2:D130,0))</f>
        <v>116</v>
      </c>
      <c r="D120" s="45">
        <f t="shared" si="141"/>
        <v>3.54</v>
      </c>
      <c r="E120" s="44">
        <f t="shared" si="142"/>
        <v>2.833333333333333</v>
      </c>
      <c r="F120" s="58">
        <f t="shared" si="143"/>
        <v>7.75</v>
      </c>
      <c r="G120" s="47">
        <v>9</v>
      </c>
      <c r="H120" s="47">
        <v>7</v>
      </c>
      <c r="I120" s="47">
        <v>9</v>
      </c>
      <c r="J120" s="47">
        <v>6</v>
      </c>
      <c r="K120" s="58">
        <f t="shared" si="144"/>
        <v>1.5</v>
      </c>
      <c r="L120" s="47">
        <v>2</v>
      </c>
      <c r="M120" s="47">
        <v>2</v>
      </c>
      <c r="N120" s="47">
        <v>1</v>
      </c>
      <c r="O120" s="47">
        <v>1</v>
      </c>
      <c r="P120" s="58">
        <f t="shared" si="145"/>
        <v>2.25</v>
      </c>
      <c r="Q120" s="47">
        <v>2</v>
      </c>
      <c r="R120" s="47">
        <v>3</v>
      </c>
      <c r="S120" s="47">
        <v>3</v>
      </c>
      <c r="T120" s="47">
        <v>1</v>
      </c>
      <c r="U120" s="58">
        <f t="shared" si="146"/>
        <v>1</v>
      </c>
      <c r="V120" s="47">
        <v>1</v>
      </c>
      <c r="W120" s="47">
        <v>1</v>
      </c>
      <c r="X120" s="58">
        <f t="shared" si="147"/>
        <v>1.6666666666666667</v>
      </c>
      <c r="Y120" s="47">
        <v>1</v>
      </c>
      <c r="Z120" s="47">
        <v>2</v>
      </c>
      <c r="AA120" s="47" t="s">
        <v>100</v>
      </c>
      <c r="AB120" s="47">
        <v>2</v>
      </c>
      <c r="AC120" s="43">
        <f t="shared" si="148"/>
        <v>4.25</v>
      </c>
      <c r="AD120" s="57">
        <f t="shared" si="149"/>
        <v>4</v>
      </c>
      <c r="AE120" s="47">
        <v>4</v>
      </c>
      <c r="AF120" s="57">
        <f t="shared" si="150"/>
        <v>2.25</v>
      </c>
      <c r="AG120" s="47">
        <v>3</v>
      </c>
      <c r="AH120" s="47">
        <v>2</v>
      </c>
      <c r="AI120" s="47">
        <v>2</v>
      </c>
      <c r="AJ120" s="47">
        <v>2</v>
      </c>
      <c r="AK120" s="57">
        <f t="shared" si="151"/>
        <v>5</v>
      </c>
      <c r="AL120" s="47">
        <v>4</v>
      </c>
      <c r="AM120" s="47">
        <v>6</v>
      </c>
      <c r="AN120" s="57">
        <f t="shared" si="152"/>
        <v>3</v>
      </c>
      <c r="AO120" s="47">
        <v>3</v>
      </c>
      <c r="AP120" s="47">
        <v>3</v>
      </c>
      <c r="AQ120" s="57">
        <f t="shared" si="153"/>
        <v>3.5</v>
      </c>
      <c r="AR120" s="47">
        <v>4</v>
      </c>
      <c r="AS120" s="47">
        <v>3</v>
      </c>
      <c r="AT120" s="57">
        <f t="shared" si="154"/>
        <v>8</v>
      </c>
      <c r="AU120" s="47">
        <v>8</v>
      </c>
      <c r="AV120" s="57">
        <f t="shared" si="155"/>
        <v>4</v>
      </c>
      <c r="AW120" s="47">
        <v>3</v>
      </c>
      <c r="AX120" s="47">
        <v>5</v>
      </c>
      <c r="AY120" s="56">
        <f>IF(AZ120="-","?",RANK(AZ120,AZ2:AZ130,0))</f>
        <v>119</v>
      </c>
      <c r="AZ120" s="42">
        <f t="shared" si="156"/>
        <v>2.2000000000000002</v>
      </c>
      <c r="BA120" s="41">
        <f t="shared" si="157"/>
        <v>5.333333333333333</v>
      </c>
      <c r="BB120" s="47">
        <v>5</v>
      </c>
      <c r="BC120" s="47">
        <v>10</v>
      </c>
      <c r="BD120" s="47">
        <v>3</v>
      </c>
      <c r="BE120" s="47">
        <v>6</v>
      </c>
      <c r="BF120" s="47">
        <v>2</v>
      </c>
      <c r="BG120" s="55">
        <f t="shared" si="158"/>
        <v>6</v>
      </c>
      <c r="BH120" s="54">
        <f t="shared" si="159"/>
        <v>2.4499999999999997</v>
      </c>
      <c r="BI120" s="41">
        <f t="shared" si="160"/>
        <v>2.6666666666666665</v>
      </c>
      <c r="BJ120" s="47">
        <v>3</v>
      </c>
      <c r="BK120" s="47">
        <v>3</v>
      </c>
      <c r="BL120" s="47">
        <v>2</v>
      </c>
      <c r="BM120" s="41">
        <f t="shared" si="161"/>
        <v>2</v>
      </c>
      <c r="BN120" s="47">
        <v>2</v>
      </c>
      <c r="BO120" s="47">
        <v>2</v>
      </c>
      <c r="BP120" s="47">
        <v>2</v>
      </c>
      <c r="BQ120" s="41">
        <f t="shared" si="162"/>
        <v>1.8</v>
      </c>
      <c r="BR120" s="47">
        <v>2</v>
      </c>
      <c r="BS120" s="47">
        <v>1</v>
      </c>
      <c r="BT120" s="47">
        <v>3</v>
      </c>
      <c r="BU120" s="47">
        <v>1</v>
      </c>
      <c r="BV120" s="47">
        <v>2</v>
      </c>
      <c r="BW120" s="41">
        <f t="shared" si="163"/>
        <v>3.3333333333333335</v>
      </c>
      <c r="BX120" s="47">
        <v>3</v>
      </c>
      <c r="BY120" s="47">
        <v>2</v>
      </c>
      <c r="BZ120" s="47">
        <v>5</v>
      </c>
      <c r="CA120" s="47" t="s">
        <v>78</v>
      </c>
      <c r="CB120" s="46" t="s">
        <v>78</v>
      </c>
      <c r="CC120" s="52">
        <v>2.7833333333333337</v>
      </c>
      <c r="CD120" s="52">
        <f t="shared" si="164"/>
        <v>2.833333333333333</v>
      </c>
      <c r="CE120" s="44">
        <f t="shared" si="165"/>
        <v>4.9999999999999378E-2</v>
      </c>
      <c r="CF120" s="53" t="str">
        <f t="shared" si="166"/>
        <v>â</v>
      </c>
      <c r="CG120" s="52">
        <v>4.3214285714285712</v>
      </c>
      <c r="CH120" s="52">
        <f t="shared" si="167"/>
        <v>4.25</v>
      </c>
      <c r="CI120" s="43">
        <f t="shared" si="168"/>
        <v>-7.1428571428571175E-2</v>
      </c>
      <c r="CJ120" s="51" t="str">
        <f t="shared" si="169"/>
        <v>â</v>
      </c>
      <c r="CK120" s="47" t="s">
        <v>78</v>
      </c>
      <c r="CL120" s="46" t="s">
        <v>78</v>
      </c>
      <c r="CM120" s="50">
        <v>2</v>
      </c>
      <c r="CN120" s="50">
        <v>2</v>
      </c>
      <c r="CO120" s="50">
        <v>1</v>
      </c>
      <c r="CP120" s="50">
        <v>1</v>
      </c>
      <c r="CQ120" s="50">
        <v>2</v>
      </c>
      <c r="CR120" s="50">
        <v>1</v>
      </c>
      <c r="CS120" s="49">
        <f t="shared" si="170"/>
        <v>7.5</v>
      </c>
      <c r="CT120" s="48">
        <f t="shared" si="171"/>
        <v>6</v>
      </c>
      <c r="CU120" s="44" t="str">
        <f t="shared" si="172"/>
        <v>Aut.</v>
      </c>
      <c r="CV120" s="47" t="s">
        <v>78</v>
      </c>
      <c r="CW120" s="46" t="s">
        <v>78</v>
      </c>
      <c r="CX120" s="45">
        <f t="shared" si="173"/>
        <v>3.54</v>
      </c>
      <c r="CY120" s="40">
        <f t="shared" si="174"/>
        <v>5</v>
      </c>
      <c r="CZ120" s="39" t="str">
        <f t="shared" si="175"/>
        <v>Failed</v>
      </c>
      <c r="DA120" s="44">
        <f t="shared" si="176"/>
        <v>2.83</v>
      </c>
      <c r="DB120" s="40">
        <f t="shared" si="177"/>
        <v>5</v>
      </c>
      <c r="DC120" s="39" t="str">
        <f t="shared" si="178"/>
        <v>Hard-line autocracies</v>
      </c>
      <c r="DD120" s="43">
        <f t="shared" si="179"/>
        <v>4.25</v>
      </c>
      <c r="DE120" s="40">
        <f t="shared" si="180"/>
        <v>4</v>
      </c>
      <c r="DF120" s="39" t="str">
        <f t="shared" si="181"/>
        <v>Poorly functioning</v>
      </c>
      <c r="DG120" s="42">
        <f t="shared" si="182"/>
        <v>2.2000000000000002</v>
      </c>
      <c r="DH120" s="40">
        <f t="shared" si="183"/>
        <v>5</v>
      </c>
      <c r="DI120" s="39" t="str">
        <f t="shared" si="184"/>
        <v>Failed</v>
      </c>
      <c r="DJ120" s="41">
        <f t="shared" si="185"/>
        <v>5.3</v>
      </c>
      <c r="DK120" s="40">
        <f t="shared" si="186"/>
        <v>3</v>
      </c>
      <c r="DL120" s="39" t="str">
        <f t="shared" si="187"/>
        <v>Moderate</v>
      </c>
    </row>
    <row r="121" spans="1:116">
      <c r="A121" s="61" t="s">
        <v>220</v>
      </c>
      <c r="B121" s="60">
        <v>5</v>
      </c>
      <c r="C121" s="59">
        <f>IF(D121="-","?",RANK(D121,D2:D130,0))</f>
        <v>43</v>
      </c>
      <c r="D121" s="45">
        <f t="shared" si="141"/>
        <v>6.24</v>
      </c>
      <c r="E121" s="44">
        <f t="shared" si="142"/>
        <v>6.7</v>
      </c>
      <c r="F121" s="58">
        <f t="shared" si="143"/>
        <v>7.75</v>
      </c>
      <c r="G121" s="47">
        <v>8</v>
      </c>
      <c r="H121" s="47">
        <v>8</v>
      </c>
      <c r="I121" s="47">
        <v>8</v>
      </c>
      <c r="J121" s="47">
        <v>7</v>
      </c>
      <c r="K121" s="58">
        <f t="shared" si="144"/>
        <v>6</v>
      </c>
      <c r="L121" s="47">
        <v>6</v>
      </c>
      <c r="M121" s="47">
        <v>7</v>
      </c>
      <c r="N121" s="47">
        <v>6</v>
      </c>
      <c r="O121" s="47">
        <v>5</v>
      </c>
      <c r="P121" s="58">
        <f t="shared" si="145"/>
        <v>6</v>
      </c>
      <c r="Q121" s="47">
        <v>6</v>
      </c>
      <c r="R121" s="47">
        <v>7</v>
      </c>
      <c r="S121" s="47">
        <v>5</v>
      </c>
      <c r="T121" s="47">
        <v>6</v>
      </c>
      <c r="U121" s="58">
        <f t="shared" si="146"/>
        <v>7</v>
      </c>
      <c r="V121" s="47">
        <v>7</v>
      </c>
      <c r="W121" s="47">
        <v>7</v>
      </c>
      <c r="X121" s="58">
        <f t="shared" si="147"/>
        <v>6.75</v>
      </c>
      <c r="Y121" s="47">
        <v>7</v>
      </c>
      <c r="Z121" s="47">
        <v>6</v>
      </c>
      <c r="AA121" s="47">
        <v>8</v>
      </c>
      <c r="AB121" s="47">
        <v>6</v>
      </c>
      <c r="AC121" s="43">
        <f t="shared" si="148"/>
        <v>5.7857142857142856</v>
      </c>
      <c r="AD121" s="57">
        <f t="shared" si="149"/>
        <v>4</v>
      </c>
      <c r="AE121" s="47">
        <v>4</v>
      </c>
      <c r="AF121" s="57">
        <f t="shared" si="150"/>
        <v>6.5</v>
      </c>
      <c r="AG121" s="47">
        <v>6</v>
      </c>
      <c r="AH121" s="47">
        <v>6</v>
      </c>
      <c r="AI121" s="47">
        <v>7</v>
      </c>
      <c r="AJ121" s="47">
        <v>7</v>
      </c>
      <c r="AK121" s="57">
        <f t="shared" si="151"/>
        <v>7</v>
      </c>
      <c r="AL121" s="47">
        <v>8</v>
      </c>
      <c r="AM121" s="47">
        <v>6</v>
      </c>
      <c r="AN121" s="57">
        <f t="shared" si="152"/>
        <v>6</v>
      </c>
      <c r="AO121" s="47">
        <v>5</v>
      </c>
      <c r="AP121" s="47">
        <v>7</v>
      </c>
      <c r="AQ121" s="57">
        <f t="shared" si="153"/>
        <v>5</v>
      </c>
      <c r="AR121" s="47">
        <v>4</v>
      </c>
      <c r="AS121" s="47">
        <v>6</v>
      </c>
      <c r="AT121" s="57">
        <f t="shared" si="154"/>
        <v>7</v>
      </c>
      <c r="AU121" s="47">
        <v>7</v>
      </c>
      <c r="AV121" s="57">
        <f t="shared" si="155"/>
        <v>5</v>
      </c>
      <c r="AW121" s="47">
        <v>5</v>
      </c>
      <c r="AX121" s="47">
        <v>5</v>
      </c>
      <c r="AY121" s="56">
        <f>IF(AZ121="-","?",RANK(AZ121,AZ2:AZ130,0))</f>
        <v>37</v>
      </c>
      <c r="AZ121" s="42">
        <f t="shared" si="156"/>
        <v>5.82</v>
      </c>
      <c r="BA121" s="41">
        <f t="shared" si="157"/>
        <v>6.354166666666667</v>
      </c>
      <c r="BB121" s="47">
        <v>7</v>
      </c>
      <c r="BC121" s="47">
        <v>5</v>
      </c>
      <c r="BD121" s="47">
        <v>5</v>
      </c>
      <c r="BE121" s="47">
        <v>9</v>
      </c>
      <c r="BF121" s="47">
        <v>8</v>
      </c>
      <c r="BG121" s="55">
        <f t="shared" si="158"/>
        <v>4.125</v>
      </c>
      <c r="BH121" s="54">
        <f t="shared" si="159"/>
        <v>6.3333333333333339</v>
      </c>
      <c r="BI121" s="41">
        <f t="shared" si="160"/>
        <v>6.666666666666667</v>
      </c>
      <c r="BJ121" s="47">
        <v>6</v>
      </c>
      <c r="BK121" s="47">
        <v>7</v>
      </c>
      <c r="BL121" s="47">
        <v>7</v>
      </c>
      <c r="BM121" s="41">
        <f t="shared" si="161"/>
        <v>5</v>
      </c>
      <c r="BN121" s="47">
        <v>5</v>
      </c>
      <c r="BO121" s="47">
        <v>6</v>
      </c>
      <c r="BP121" s="47">
        <v>4</v>
      </c>
      <c r="BQ121" s="41">
        <f t="shared" si="162"/>
        <v>6</v>
      </c>
      <c r="BR121" s="47">
        <v>7</v>
      </c>
      <c r="BS121" s="47">
        <v>6</v>
      </c>
      <c r="BT121" s="47">
        <v>6</v>
      </c>
      <c r="BU121" s="47">
        <v>6</v>
      </c>
      <c r="BV121" s="47">
        <v>5</v>
      </c>
      <c r="BW121" s="41">
        <f t="shared" si="163"/>
        <v>7.666666666666667</v>
      </c>
      <c r="BX121" s="47">
        <v>7</v>
      </c>
      <c r="BY121" s="47">
        <v>7</v>
      </c>
      <c r="BZ121" s="47">
        <v>9</v>
      </c>
      <c r="CA121" s="47" t="s">
        <v>78</v>
      </c>
      <c r="CB121" s="46" t="s">
        <v>78</v>
      </c>
      <c r="CC121" s="52">
        <v>6.8500000000000005</v>
      </c>
      <c r="CD121" s="52">
        <f t="shared" si="164"/>
        <v>6.7</v>
      </c>
      <c r="CE121" s="44">
        <f t="shared" si="165"/>
        <v>-0.15000000000000036</v>
      </c>
      <c r="CF121" s="53" t="str">
        <f t="shared" si="166"/>
        <v>â</v>
      </c>
      <c r="CG121" s="52">
        <v>5.8214285714285712</v>
      </c>
      <c r="CH121" s="52">
        <f t="shared" si="167"/>
        <v>5.7857142857142856</v>
      </c>
      <c r="CI121" s="43">
        <f t="shared" si="168"/>
        <v>-3.5714285714285587E-2</v>
      </c>
      <c r="CJ121" s="51" t="str">
        <f t="shared" si="169"/>
        <v>â</v>
      </c>
      <c r="CK121" s="47" t="s">
        <v>78</v>
      </c>
      <c r="CL121" s="46" t="s">
        <v>78</v>
      </c>
      <c r="CM121" s="47">
        <v>6</v>
      </c>
      <c r="CN121" s="47">
        <v>7</v>
      </c>
      <c r="CO121" s="47">
        <v>6</v>
      </c>
      <c r="CP121" s="47">
        <v>5</v>
      </c>
      <c r="CQ121" s="47">
        <v>6</v>
      </c>
      <c r="CR121" s="47">
        <v>6</v>
      </c>
      <c r="CS121" s="49">
        <f t="shared" si="170"/>
        <v>7.5</v>
      </c>
      <c r="CT121" s="48">
        <f t="shared" si="171"/>
        <v>0</v>
      </c>
      <c r="CU121" s="44" t="str">
        <f t="shared" si="172"/>
        <v>Dem.</v>
      </c>
      <c r="CV121" s="47" t="s">
        <v>78</v>
      </c>
      <c r="CW121" s="46" t="s">
        <v>78</v>
      </c>
      <c r="CX121" s="45">
        <f t="shared" si="173"/>
        <v>6.24</v>
      </c>
      <c r="CY121" s="40">
        <f t="shared" si="174"/>
        <v>3</v>
      </c>
      <c r="CZ121" s="39" t="str">
        <f t="shared" si="175"/>
        <v>Limited</v>
      </c>
      <c r="DA121" s="44">
        <f t="shared" si="176"/>
        <v>6.7</v>
      </c>
      <c r="DB121" s="40">
        <f t="shared" si="177"/>
        <v>2</v>
      </c>
      <c r="DC121" s="39" t="str">
        <f t="shared" si="178"/>
        <v>Defective democracies</v>
      </c>
      <c r="DD121" s="43">
        <f t="shared" si="179"/>
        <v>5.79</v>
      </c>
      <c r="DE121" s="40">
        <f t="shared" si="180"/>
        <v>3</v>
      </c>
      <c r="DF121" s="39" t="str">
        <f t="shared" si="181"/>
        <v>Functional flaws</v>
      </c>
      <c r="DG121" s="42">
        <f t="shared" si="182"/>
        <v>5.82</v>
      </c>
      <c r="DH121" s="40">
        <f t="shared" si="183"/>
        <v>2</v>
      </c>
      <c r="DI121" s="39" t="str">
        <f t="shared" si="184"/>
        <v>Good</v>
      </c>
      <c r="DJ121" s="41">
        <f t="shared" si="185"/>
        <v>6.4</v>
      </c>
      <c r="DK121" s="40">
        <f t="shared" si="186"/>
        <v>3</v>
      </c>
      <c r="DL121" s="39" t="str">
        <f t="shared" si="187"/>
        <v>Moderate</v>
      </c>
    </row>
    <row r="122" spans="1:116">
      <c r="A122" s="61" t="s">
        <v>221</v>
      </c>
      <c r="B122" s="60">
        <v>6</v>
      </c>
      <c r="C122" s="59">
        <f>IF(D122="-","?",RANK(D122,D2:D130,0))</f>
        <v>55</v>
      </c>
      <c r="D122" s="45">
        <f t="shared" si="141"/>
        <v>5.96</v>
      </c>
      <c r="E122" s="44">
        <f t="shared" si="142"/>
        <v>6.1</v>
      </c>
      <c r="F122" s="58">
        <f t="shared" si="143"/>
        <v>8.75</v>
      </c>
      <c r="G122" s="47">
        <v>9</v>
      </c>
      <c r="H122" s="47">
        <v>9</v>
      </c>
      <c r="I122" s="47">
        <v>9</v>
      </c>
      <c r="J122" s="47">
        <v>8</v>
      </c>
      <c r="K122" s="58">
        <f t="shared" si="144"/>
        <v>6</v>
      </c>
      <c r="L122" s="47">
        <v>7</v>
      </c>
      <c r="M122" s="47">
        <v>6</v>
      </c>
      <c r="N122" s="47">
        <v>5</v>
      </c>
      <c r="O122" s="47">
        <v>6</v>
      </c>
      <c r="P122" s="58">
        <f t="shared" si="145"/>
        <v>5</v>
      </c>
      <c r="Q122" s="47">
        <v>5</v>
      </c>
      <c r="R122" s="47">
        <v>5</v>
      </c>
      <c r="S122" s="47">
        <v>4</v>
      </c>
      <c r="T122" s="47">
        <v>6</v>
      </c>
      <c r="U122" s="58">
        <f t="shared" si="146"/>
        <v>5.5</v>
      </c>
      <c r="V122" s="47">
        <v>6</v>
      </c>
      <c r="W122" s="47">
        <v>5</v>
      </c>
      <c r="X122" s="58">
        <f t="shared" si="147"/>
        <v>5.25</v>
      </c>
      <c r="Y122" s="47">
        <v>4</v>
      </c>
      <c r="Z122" s="47">
        <v>5</v>
      </c>
      <c r="AA122" s="47">
        <v>6</v>
      </c>
      <c r="AB122" s="47">
        <v>6</v>
      </c>
      <c r="AC122" s="43">
        <f t="shared" si="148"/>
        <v>5.8214285714285712</v>
      </c>
      <c r="AD122" s="57">
        <f t="shared" si="149"/>
        <v>5</v>
      </c>
      <c r="AE122" s="47">
        <v>5</v>
      </c>
      <c r="AF122" s="57">
        <f t="shared" si="150"/>
        <v>6.25</v>
      </c>
      <c r="AG122" s="47">
        <v>6</v>
      </c>
      <c r="AH122" s="47">
        <v>6</v>
      </c>
      <c r="AI122" s="47">
        <v>7</v>
      </c>
      <c r="AJ122" s="47">
        <v>6</v>
      </c>
      <c r="AK122" s="57">
        <f t="shared" si="151"/>
        <v>6</v>
      </c>
      <c r="AL122" s="47">
        <v>7</v>
      </c>
      <c r="AM122" s="47">
        <v>5</v>
      </c>
      <c r="AN122" s="57">
        <f t="shared" si="152"/>
        <v>6</v>
      </c>
      <c r="AO122" s="47">
        <v>6</v>
      </c>
      <c r="AP122" s="47">
        <v>6</v>
      </c>
      <c r="AQ122" s="57">
        <f t="shared" si="153"/>
        <v>6</v>
      </c>
      <c r="AR122" s="47">
        <v>6</v>
      </c>
      <c r="AS122" s="47">
        <v>6</v>
      </c>
      <c r="AT122" s="57">
        <f t="shared" si="154"/>
        <v>6</v>
      </c>
      <c r="AU122" s="47">
        <v>6</v>
      </c>
      <c r="AV122" s="57">
        <f t="shared" si="155"/>
        <v>5.5</v>
      </c>
      <c r="AW122" s="47">
        <v>5</v>
      </c>
      <c r="AX122" s="47">
        <v>6</v>
      </c>
      <c r="AY122" s="56">
        <f>IF(AZ122="-","?",RANK(AZ122,AZ2:AZ130,0))</f>
        <v>76</v>
      </c>
      <c r="AZ122" s="42">
        <f t="shared" si="156"/>
        <v>4.62</v>
      </c>
      <c r="BA122" s="41">
        <f t="shared" si="157"/>
        <v>4.020833333333333</v>
      </c>
      <c r="BB122" s="47">
        <v>5</v>
      </c>
      <c r="BC122" s="47">
        <v>5</v>
      </c>
      <c r="BD122" s="47">
        <v>3</v>
      </c>
      <c r="BE122" s="47">
        <v>6</v>
      </c>
      <c r="BF122" s="47">
        <v>1</v>
      </c>
      <c r="BG122" s="55">
        <f t="shared" si="158"/>
        <v>4.125</v>
      </c>
      <c r="BH122" s="54">
        <f t="shared" si="159"/>
        <v>5.3333333333333339</v>
      </c>
      <c r="BI122" s="41">
        <f t="shared" si="160"/>
        <v>5.666666666666667</v>
      </c>
      <c r="BJ122" s="47">
        <v>5</v>
      </c>
      <c r="BK122" s="47">
        <v>6</v>
      </c>
      <c r="BL122" s="47">
        <v>6</v>
      </c>
      <c r="BM122" s="41">
        <f t="shared" si="161"/>
        <v>4</v>
      </c>
      <c r="BN122" s="47">
        <v>4</v>
      </c>
      <c r="BO122" s="47">
        <v>5</v>
      </c>
      <c r="BP122" s="47">
        <v>3</v>
      </c>
      <c r="BQ122" s="41">
        <f t="shared" si="162"/>
        <v>5</v>
      </c>
      <c r="BR122" s="47">
        <v>7</v>
      </c>
      <c r="BS122" s="47">
        <v>5</v>
      </c>
      <c r="BT122" s="47">
        <v>5</v>
      </c>
      <c r="BU122" s="47">
        <v>4</v>
      </c>
      <c r="BV122" s="47">
        <v>4</v>
      </c>
      <c r="BW122" s="41">
        <f t="shared" si="163"/>
        <v>6.666666666666667</v>
      </c>
      <c r="BX122" s="47">
        <v>6</v>
      </c>
      <c r="BY122" s="47">
        <v>6</v>
      </c>
      <c r="BZ122" s="47">
        <v>8</v>
      </c>
      <c r="CA122" s="47" t="s">
        <v>78</v>
      </c>
      <c r="CB122" s="46" t="s">
        <v>78</v>
      </c>
      <c r="CC122" s="52">
        <v>7</v>
      </c>
      <c r="CD122" s="52">
        <f t="shared" si="164"/>
        <v>6.1</v>
      </c>
      <c r="CE122" s="44">
        <f t="shared" si="165"/>
        <v>-0.90000000000000036</v>
      </c>
      <c r="CF122" s="53" t="str">
        <f t="shared" si="166"/>
        <v>è</v>
      </c>
      <c r="CG122" s="52">
        <v>6.1071428571428568</v>
      </c>
      <c r="CH122" s="52">
        <f t="shared" si="167"/>
        <v>5.8214285714285712</v>
      </c>
      <c r="CI122" s="43">
        <f t="shared" si="168"/>
        <v>-0.28571428571428559</v>
      </c>
      <c r="CJ122" s="51" t="str">
        <f t="shared" si="169"/>
        <v>â</v>
      </c>
      <c r="CK122" s="47" t="s">
        <v>78</v>
      </c>
      <c r="CL122" s="46" t="s">
        <v>78</v>
      </c>
      <c r="CM122" s="47">
        <v>7</v>
      </c>
      <c r="CN122" s="47">
        <v>6</v>
      </c>
      <c r="CO122" s="47">
        <v>5</v>
      </c>
      <c r="CP122" s="47">
        <v>6</v>
      </c>
      <c r="CQ122" s="47">
        <v>5</v>
      </c>
      <c r="CR122" s="47">
        <v>6</v>
      </c>
      <c r="CS122" s="49">
        <f t="shared" si="170"/>
        <v>8.5</v>
      </c>
      <c r="CT122" s="48">
        <f t="shared" si="171"/>
        <v>0</v>
      </c>
      <c r="CU122" s="44" t="str">
        <f t="shared" si="172"/>
        <v>Dem.</v>
      </c>
      <c r="CV122" s="47" t="s">
        <v>78</v>
      </c>
      <c r="CW122" s="46" t="s">
        <v>78</v>
      </c>
      <c r="CX122" s="45">
        <f t="shared" si="173"/>
        <v>5.96</v>
      </c>
      <c r="CY122" s="40">
        <f t="shared" si="174"/>
        <v>3</v>
      </c>
      <c r="CZ122" s="39" t="str">
        <f t="shared" si="175"/>
        <v>Limited</v>
      </c>
      <c r="DA122" s="44">
        <f t="shared" si="176"/>
        <v>6.1</v>
      </c>
      <c r="DB122" s="40">
        <f t="shared" si="177"/>
        <v>2</v>
      </c>
      <c r="DC122" s="39" t="str">
        <f t="shared" si="178"/>
        <v>Defective democracies</v>
      </c>
      <c r="DD122" s="43">
        <f t="shared" si="179"/>
        <v>5.82</v>
      </c>
      <c r="DE122" s="40">
        <f t="shared" si="180"/>
        <v>3</v>
      </c>
      <c r="DF122" s="39" t="str">
        <f t="shared" si="181"/>
        <v>Functional flaws</v>
      </c>
      <c r="DG122" s="42">
        <f t="shared" si="182"/>
        <v>4.62</v>
      </c>
      <c r="DH122" s="40">
        <f t="shared" si="183"/>
        <v>3</v>
      </c>
      <c r="DI122" s="39" t="str">
        <f t="shared" si="184"/>
        <v>Moderate</v>
      </c>
      <c r="DJ122" s="41">
        <f t="shared" si="185"/>
        <v>4</v>
      </c>
      <c r="DK122" s="40">
        <f t="shared" si="186"/>
        <v>4</v>
      </c>
      <c r="DL122" s="39" t="str">
        <f t="shared" si="187"/>
        <v>Minor</v>
      </c>
    </row>
    <row r="123" spans="1:116">
      <c r="A123" s="61" t="s">
        <v>222</v>
      </c>
      <c r="B123" s="60">
        <v>4</v>
      </c>
      <c r="C123" s="59">
        <f>IF(D123="-","?",RANK(D123,D2:D130,0))</f>
        <v>60</v>
      </c>
      <c r="D123" s="45">
        <f t="shared" si="141"/>
        <v>5.73</v>
      </c>
      <c r="E123" s="44">
        <f t="shared" si="142"/>
        <v>4.1666666666666661</v>
      </c>
      <c r="F123" s="58">
        <f t="shared" si="143"/>
        <v>8</v>
      </c>
      <c r="G123" s="47">
        <v>10</v>
      </c>
      <c r="H123" s="47">
        <v>7</v>
      </c>
      <c r="I123" s="47">
        <v>7</v>
      </c>
      <c r="J123" s="47">
        <v>8</v>
      </c>
      <c r="K123" s="58">
        <f t="shared" si="144"/>
        <v>2.5</v>
      </c>
      <c r="L123" s="47">
        <v>2</v>
      </c>
      <c r="M123" s="47">
        <v>1</v>
      </c>
      <c r="N123" s="47">
        <v>3</v>
      </c>
      <c r="O123" s="47">
        <v>4</v>
      </c>
      <c r="P123" s="58">
        <f t="shared" si="145"/>
        <v>4.5</v>
      </c>
      <c r="Q123" s="47">
        <v>1</v>
      </c>
      <c r="R123" s="47">
        <v>4</v>
      </c>
      <c r="S123" s="47">
        <v>7</v>
      </c>
      <c r="T123" s="47">
        <v>6</v>
      </c>
      <c r="U123" s="58">
        <f t="shared" si="146"/>
        <v>2.5</v>
      </c>
      <c r="V123" s="47">
        <v>2</v>
      </c>
      <c r="W123" s="47">
        <v>3</v>
      </c>
      <c r="X123" s="58">
        <f t="shared" si="147"/>
        <v>3.3333333333333335</v>
      </c>
      <c r="Y123" s="47">
        <v>1</v>
      </c>
      <c r="Z123" s="47">
        <v>3</v>
      </c>
      <c r="AA123" s="47" t="s">
        <v>100</v>
      </c>
      <c r="AB123" s="47">
        <v>6</v>
      </c>
      <c r="AC123" s="43">
        <f t="shared" si="148"/>
        <v>7.2857142857142856</v>
      </c>
      <c r="AD123" s="57">
        <f t="shared" si="149"/>
        <v>7</v>
      </c>
      <c r="AE123" s="47">
        <v>7</v>
      </c>
      <c r="AF123" s="57">
        <f t="shared" si="150"/>
        <v>7</v>
      </c>
      <c r="AG123" s="47">
        <v>7</v>
      </c>
      <c r="AH123" s="47">
        <v>5</v>
      </c>
      <c r="AI123" s="47">
        <v>9</v>
      </c>
      <c r="AJ123" s="47">
        <v>7</v>
      </c>
      <c r="AK123" s="57">
        <f t="shared" si="151"/>
        <v>8</v>
      </c>
      <c r="AL123" s="47">
        <v>7</v>
      </c>
      <c r="AM123" s="47">
        <v>9</v>
      </c>
      <c r="AN123" s="57">
        <f t="shared" si="152"/>
        <v>6.5</v>
      </c>
      <c r="AO123" s="47">
        <v>6</v>
      </c>
      <c r="AP123" s="47">
        <v>7</v>
      </c>
      <c r="AQ123" s="57">
        <f t="shared" si="153"/>
        <v>8</v>
      </c>
      <c r="AR123" s="47">
        <v>8</v>
      </c>
      <c r="AS123" s="47">
        <v>8</v>
      </c>
      <c r="AT123" s="57">
        <f t="shared" si="154"/>
        <v>9</v>
      </c>
      <c r="AU123" s="47">
        <v>9</v>
      </c>
      <c r="AV123" s="57">
        <f t="shared" si="155"/>
        <v>5.5</v>
      </c>
      <c r="AW123" s="47">
        <v>4</v>
      </c>
      <c r="AX123" s="47">
        <v>7</v>
      </c>
      <c r="AY123" s="56">
        <f>IF(AZ123="-","?",RANK(AZ123,AZ2:AZ130,0))</f>
        <v>59</v>
      </c>
      <c r="AZ123" s="42">
        <f t="shared" si="156"/>
        <v>5.3</v>
      </c>
      <c r="BA123" s="41">
        <f t="shared" si="157"/>
        <v>3.7916666666666665</v>
      </c>
      <c r="BB123" s="47">
        <v>3</v>
      </c>
      <c r="BC123" s="47">
        <v>8</v>
      </c>
      <c r="BD123" s="47">
        <v>3</v>
      </c>
      <c r="BE123" s="47">
        <v>1</v>
      </c>
      <c r="BF123" s="47">
        <v>3</v>
      </c>
      <c r="BG123" s="55">
        <f t="shared" si="158"/>
        <v>4.75</v>
      </c>
      <c r="BH123" s="54">
        <f t="shared" si="159"/>
        <v>6.145833333333333</v>
      </c>
      <c r="BI123" s="41">
        <f t="shared" si="160"/>
        <v>5</v>
      </c>
      <c r="BJ123" s="47">
        <v>5</v>
      </c>
      <c r="BK123" s="47">
        <v>5</v>
      </c>
      <c r="BL123" s="47">
        <v>5</v>
      </c>
      <c r="BM123" s="41">
        <f t="shared" si="161"/>
        <v>7</v>
      </c>
      <c r="BN123" s="47">
        <v>6</v>
      </c>
      <c r="BO123" s="47">
        <v>8</v>
      </c>
      <c r="BP123" s="47">
        <v>7</v>
      </c>
      <c r="BQ123" s="41">
        <f t="shared" si="162"/>
        <v>5.25</v>
      </c>
      <c r="BR123" s="47">
        <v>7</v>
      </c>
      <c r="BS123" s="47">
        <v>2</v>
      </c>
      <c r="BT123" s="47">
        <v>8</v>
      </c>
      <c r="BU123" s="47">
        <v>4</v>
      </c>
      <c r="BV123" s="47" t="s">
        <v>100</v>
      </c>
      <c r="BW123" s="41">
        <f t="shared" si="163"/>
        <v>7.333333333333333</v>
      </c>
      <c r="BX123" s="47">
        <v>8</v>
      </c>
      <c r="BY123" s="47">
        <v>8</v>
      </c>
      <c r="BZ123" s="47">
        <v>6</v>
      </c>
      <c r="CA123" s="47" t="s">
        <v>78</v>
      </c>
      <c r="CB123" s="46" t="s">
        <v>78</v>
      </c>
      <c r="CC123" s="52">
        <v>4.1499999999999995</v>
      </c>
      <c r="CD123" s="52">
        <f t="shared" si="164"/>
        <v>4.1666666666666661</v>
      </c>
      <c r="CE123" s="44">
        <f t="shared" si="165"/>
        <v>1.6666666666666607E-2</v>
      </c>
      <c r="CF123" s="53" t="str">
        <f t="shared" si="166"/>
        <v>â</v>
      </c>
      <c r="CG123" s="52">
        <v>7.5000000000000009</v>
      </c>
      <c r="CH123" s="52">
        <f t="shared" si="167"/>
        <v>7.2857142857142856</v>
      </c>
      <c r="CI123" s="43">
        <f t="shared" si="168"/>
        <v>-0.2142857142857153</v>
      </c>
      <c r="CJ123" s="51" t="str">
        <f t="shared" si="169"/>
        <v>â</v>
      </c>
      <c r="CK123" s="47" t="s">
        <v>78</v>
      </c>
      <c r="CL123" s="46" t="s">
        <v>78</v>
      </c>
      <c r="CM123" s="50">
        <v>2</v>
      </c>
      <c r="CN123" s="50">
        <v>1</v>
      </c>
      <c r="CO123" s="47">
        <v>3</v>
      </c>
      <c r="CP123" s="47">
        <v>4</v>
      </c>
      <c r="CQ123" s="50">
        <v>1</v>
      </c>
      <c r="CR123" s="47">
        <v>6</v>
      </c>
      <c r="CS123" s="49">
        <f t="shared" si="170"/>
        <v>9</v>
      </c>
      <c r="CT123" s="48">
        <f t="shared" si="171"/>
        <v>3</v>
      </c>
      <c r="CU123" s="44" t="str">
        <f t="shared" si="172"/>
        <v>Aut.</v>
      </c>
      <c r="CV123" s="47" t="s">
        <v>78</v>
      </c>
      <c r="CW123" s="46" t="s">
        <v>78</v>
      </c>
      <c r="CX123" s="45">
        <f t="shared" si="173"/>
        <v>5.73</v>
      </c>
      <c r="CY123" s="40">
        <f t="shared" si="174"/>
        <v>3</v>
      </c>
      <c r="CZ123" s="39" t="str">
        <f t="shared" si="175"/>
        <v>Limited</v>
      </c>
      <c r="DA123" s="44">
        <f t="shared" si="176"/>
        <v>4.17</v>
      </c>
      <c r="DB123" s="40">
        <f t="shared" si="177"/>
        <v>4</v>
      </c>
      <c r="DC123" s="39" t="str">
        <f t="shared" si="178"/>
        <v>Moderate autocracies</v>
      </c>
      <c r="DD123" s="43">
        <f t="shared" si="179"/>
        <v>7.29</v>
      </c>
      <c r="DE123" s="40">
        <f t="shared" si="180"/>
        <v>2</v>
      </c>
      <c r="DF123" s="39" t="str">
        <f t="shared" si="181"/>
        <v>Functioning</v>
      </c>
      <c r="DG123" s="42">
        <f t="shared" si="182"/>
        <v>5.3</v>
      </c>
      <c r="DH123" s="40">
        <f t="shared" si="183"/>
        <v>3</v>
      </c>
      <c r="DI123" s="39" t="str">
        <f t="shared" si="184"/>
        <v>Moderate</v>
      </c>
      <c r="DJ123" s="41">
        <f t="shared" si="185"/>
        <v>3.8</v>
      </c>
      <c r="DK123" s="40">
        <f t="shared" si="186"/>
        <v>4</v>
      </c>
      <c r="DL123" s="39" t="str">
        <f t="shared" si="187"/>
        <v>Minor</v>
      </c>
    </row>
    <row r="124" spans="1:116">
      <c r="A124" s="61" t="s">
        <v>223</v>
      </c>
      <c r="B124" s="60">
        <v>2</v>
      </c>
      <c r="C124" s="59">
        <f>IF(D124="-","?",RANK(D124,D2:D130,0))</f>
        <v>4</v>
      </c>
      <c r="D124" s="45">
        <f t="shared" si="141"/>
        <v>9.3000000000000007</v>
      </c>
      <c r="E124" s="44">
        <f t="shared" si="142"/>
        <v>9.9499999999999993</v>
      </c>
      <c r="F124" s="58">
        <f t="shared" si="143"/>
        <v>10</v>
      </c>
      <c r="G124" s="47">
        <v>10</v>
      </c>
      <c r="H124" s="47">
        <v>10</v>
      </c>
      <c r="I124" s="47">
        <v>10</v>
      </c>
      <c r="J124" s="47">
        <v>10</v>
      </c>
      <c r="K124" s="58">
        <f t="shared" si="144"/>
        <v>10</v>
      </c>
      <c r="L124" s="47">
        <v>10</v>
      </c>
      <c r="M124" s="47">
        <v>10</v>
      </c>
      <c r="N124" s="47">
        <v>10</v>
      </c>
      <c r="O124" s="47">
        <v>10</v>
      </c>
      <c r="P124" s="58">
        <f t="shared" si="145"/>
        <v>10</v>
      </c>
      <c r="Q124" s="47">
        <v>10</v>
      </c>
      <c r="R124" s="47">
        <v>10</v>
      </c>
      <c r="S124" s="47">
        <v>10</v>
      </c>
      <c r="T124" s="47">
        <v>10</v>
      </c>
      <c r="U124" s="58">
        <f t="shared" si="146"/>
        <v>10</v>
      </c>
      <c r="V124" s="47">
        <v>10</v>
      </c>
      <c r="W124" s="47">
        <v>10</v>
      </c>
      <c r="X124" s="58">
        <f t="shared" si="147"/>
        <v>9.75</v>
      </c>
      <c r="Y124" s="47">
        <v>10</v>
      </c>
      <c r="Z124" s="47">
        <v>10</v>
      </c>
      <c r="AA124" s="47">
        <v>10</v>
      </c>
      <c r="AB124" s="47">
        <v>9</v>
      </c>
      <c r="AC124" s="43">
        <f t="shared" si="148"/>
        <v>8.6428571428571423</v>
      </c>
      <c r="AD124" s="57">
        <f t="shared" si="149"/>
        <v>8</v>
      </c>
      <c r="AE124" s="47">
        <v>8</v>
      </c>
      <c r="AF124" s="57">
        <f t="shared" si="150"/>
        <v>8.5</v>
      </c>
      <c r="AG124" s="47">
        <v>8</v>
      </c>
      <c r="AH124" s="47">
        <v>8</v>
      </c>
      <c r="AI124" s="47">
        <v>9</v>
      </c>
      <c r="AJ124" s="47">
        <v>9</v>
      </c>
      <c r="AK124" s="57">
        <f t="shared" si="151"/>
        <v>9</v>
      </c>
      <c r="AL124" s="47">
        <v>9</v>
      </c>
      <c r="AM124" s="47">
        <v>9</v>
      </c>
      <c r="AN124" s="57">
        <f t="shared" si="152"/>
        <v>9.5</v>
      </c>
      <c r="AO124" s="47">
        <v>10</v>
      </c>
      <c r="AP124" s="47">
        <v>9</v>
      </c>
      <c r="AQ124" s="57">
        <f t="shared" si="153"/>
        <v>9</v>
      </c>
      <c r="AR124" s="47">
        <v>9</v>
      </c>
      <c r="AS124" s="47">
        <v>9</v>
      </c>
      <c r="AT124" s="57">
        <f t="shared" si="154"/>
        <v>9</v>
      </c>
      <c r="AU124" s="47">
        <v>9</v>
      </c>
      <c r="AV124" s="57">
        <f t="shared" si="155"/>
        <v>7.5</v>
      </c>
      <c r="AW124" s="47">
        <v>8</v>
      </c>
      <c r="AX124" s="47">
        <v>7</v>
      </c>
      <c r="AY124" s="56">
        <f>IF(AZ124="-","?",RANK(AZ124,AZ2:AZ130,0))</f>
        <v>2</v>
      </c>
      <c r="AZ124" s="42">
        <f t="shared" si="156"/>
        <v>7.66</v>
      </c>
      <c r="BA124" s="41">
        <f t="shared" si="157"/>
        <v>1.6666666666666667</v>
      </c>
      <c r="BB124" s="47">
        <v>2</v>
      </c>
      <c r="BC124" s="47">
        <v>2</v>
      </c>
      <c r="BD124" s="47">
        <v>1</v>
      </c>
      <c r="BE124" s="47">
        <v>2</v>
      </c>
      <c r="BF124" s="47">
        <v>2</v>
      </c>
      <c r="BG124" s="55">
        <f t="shared" si="158"/>
        <v>1</v>
      </c>
      <c r="BH124" s="54">
        <f t="shared" si="159"/>
        <v>9.4</v>
      </c>
      <c r="BI124" s="41">
        <f t="shared" si="160"/>
        <v>9.3333333333333339</v>
      </c>
      <c r="BJ124" s="47">
        <v>10</v>
      </c>
      <c r="BK124" s="47">
        <v>9</v>
      </c>
      <c r="BL124" s="47">
        <v>9</v>
      </c>
      <c r="BM124" s="41">
        <f t="shared" si="161"/>
        <v>8.6666666666666661</v>
      </c>
      <c r="BN124" s="47">
        <v>8</v>
      </c>
      <c r="BO124" s="47">
        <v>9</v>
      </c>
      <c r="BP124" s="47">
        <v>9</v>
      </c>
      <c r="BQ124" s="41">
        <f t="shared" si="162"/>
        <v>9.6</v>
      </c>
      <c r="BR124" s="47">
        <v>10</v>
      </c>
      <c r="BS124" s="47">
        <v>10</v>
      </c>
      <c r="BT124" s="47">
        <v>9</v>
      </c>
      <c r="BU124" s="47">
        <v>10</v>
      </c>
      <c r="BV124" s="47">
        <v>9</v>
      </c>
      <c r="BW124" s="41">
        <f t="shared" si="163"/>
        <v>10</v>
      </c>
      <c r="BX124" s="47">
        <v>10</v>
      </c>
      <c r="BY124" s="47">
        <v>10</v>
      </c>
      <c r="BZ124" s="47">
        <v>10</v>
      </c>
      <c r="CA124" s="47" t="s">
        <v>78</v>
      </c>
      <c r="CB124" s="46" t="s">
        <v>78</v>
      </c>
      <c r="CC124" s="52">
        <v>9.9</v>
      </c>
      <c r="CD124" s="52">
        <f t="shared" si="164"/>
        <v>9.9499999999999993</v>
      </c>
      <c r="CE124" s="44">
        <f t="shared" si="165"/>
        <v>4.9999999999998934E-2</v>
      </c>
      <c r="CF124" s="53" t="str">
        <f t="shared" si="166"/>
        <v>â</v>
      </c>
      <c r="CG124" s="52">
        <v>8.6071428571428577</v>
      </c>
      <c r="CH124" s="52">
        <f t="shared" si="167"/>
        <v>8.6428571428571423</v>
      </c>
      <c r="CI124" s="43">
        <f t="shared" si="168"/>
        <v>3.5714285714284699E-2</v>
      </c>
      <c r="CJ124" s="51" t="str">
        <f t="shared" si="169"/>
        <v>â</v>
      </c>
      <c r="CK124" s="47" t="s">
        <v>78</v>
      </c>
      <c r="CL124" s="46" t="s">
        <v>78</v>
      </c>
      <c r="CM124" s="47">
        <v>10</v>
      </c>
      <c r="CN124" s="47">
        <v>10</v>
      </c>
      <c r="CO124" s="47">
        <v>10</v>
      </c>
      <c r="CP124" s="47">
        <v>10</v>
      </c>
      <c r="CQ124" s="47">
        <v>10</v>
      </c>
      <c r="CR124" s="47">
        <v>10</v>
      </c>
      <c r="CS124" s="49">
        <f t="shared" si="170"/>
        <v>10</v>
      </c>
      <c r="CT124" s="48">
        <f t="shared" si="171"/>
        <v>0</v>
      </c>
      <c r="CU124" s="44" t="str">
        <f t="shared" si="172"/>
        <v>Dem.</v>
      </c>
      <c r="CV124" s="47" t="s">
        <v>78</v>
      </c>
      <c r="CW124" s="46" t="s">
        <v>78</v>
      </c>
      <c r="CX124" s="45">
        <f t="shared" si="173"/>
        <v>9.3000000000000007</v>
      </c>
      <c r="CY124" s="40">
        <f t="shared" si="174"/>
        <v>1</v>
      </c>
      <c r="CZ124" s="39" t="str">
        <f t="shared" si="175"/>
        <v>Highly advanced</v>
      </c>
      <c r="DA124" s="44">
        <f t="shared" si="176"/>
        <v>9.9499999999999993</v>
      </c>
      <c r="DB124" s="40">
        <f t="shared" si="177"/>
        <v>1</v>
      </c>
      <c r="DC124" s="39" t="str">
        <f t="shared" si="178"/>
        <v>Democracies in consolidation</v>
      </c>
      <c r="DD124" s="43">
        <f t="shared" si="179"/>
        <v>8.64</v>
      </c>
      <c r="DE124" s="40">
        <f t="shared" si="180"/>
        <v>1</v>
      </c>
      <c r="DF124" s="39" t="str">
        <f t="shared" si="181"/>
        <v>Developed</v>
      </c>
      <c r="DG124" s="42">
        <f t="shared" si="182"/>
        <v>7.66</v>
      </c>
      <c r="DH124" s="40">
        <f t="shared" si="183"/>
        <v>1</v>
      </c>
      <c r="DI124" s="39" t="str">
        <f t="shared" si="184"/>
        <v>Very good</v>
      </c>
      <c r="DJ124" s="41">
        <f t="shared" si="185"/>
        <v>1.7</v>
      </c>
      <c r="DK124" s="40">
        <f t="shared" si="186"/>
        <v>5</v>
      </c>
      <c r="DL124" s="39" t="str">
        <f t="shared" si="187"/>
        <v>Negligible</v>
      </c>
    </row>
    <row r="125" spans="1:116">
      <c r="A125" s="61" t="s">
        <v>224</v>
      </c>
      <c r="B125" s="60">
        <v>6</v>
      </c>
      <c r="C125" s="59">
        <f>IF(D125="-","?",RANK(D125,D2:D130,0))</f>
        <v>123</v>
      </c>
      <c r="D125" s="45">
        <f t="shared" si="141"/>
        <v>3.01</v>
      </c>
      <c r="E125" s="44">
        <f t="shared" si="142"/>
        <v>2.85</v>
      </c>
      <c r="F125" s="58">
        <f t="shared" si="143"/>
        <v>7</v>
      </c>
      <c r="G125" s="47">
        <v>7</v>
      </c>
      <c r="H125" s="47">
        <v>7</v>
      </c>
      <c r="I125" s="47">
        <v>8</v>
      </c>
      <c r="J125" s="47">
        <v>6</v>
      </c>
      <c r="K125" s="58">
        <f t="shared" si="144"/>
        <v>2</v>
      </c>
      <c r="L125" s="47">
        <v>2</v>
      </c>
      <c r="M125" s="47">
        <v>2</v>
      </c>
      <c r="N125" s="47">
        <v>2</v>
      </c>
      <c r="O125" s="47">
        <v>2</v>
      </c>
      <c r="P125" s="58">
        <f t="shared" si="145"/>
        <v>2.25</v>
      </c>
      <c r="Q125" s="47">
        <v>2</v>
      </c>
      <c r="R125" s="47">
        <v>3</v>
      </c>
      <c r="S125" s="47">
        <v>2</v>
      </c>
      <c r="T125" s="47">
        <v>2</v>
      </c>
      <c r="U125" s="58">
        <f t="shared" si="146"/>
        <v>1</v>
      </c>
      <c r="V125" s="47">
        <v>1</v>
      </c>
      <c r="W125" s="47">
        <v>1</v>
      </c>
      <c r="X125" s="58">
        <f t="shared" si="147"/>
        <v>2</v>
      </c>
      <c r="Y125" s="47">
        <v>1</v>
      </c>
      <c r="Z125" s="47">
        <v>2</v>
      </c>
      <c r="AA125" s="47" t="s">
        <v>100</v>
      </c>
      <c r="AB125" s="47">
        <v>3</v>
      </c>
      <c r="AC125" s="43">
        <f t="shared" si="148"/>
        <v>3.1785714285714284</v>
      </c>
      <c r="AD125" s="57">
        <f t="shared" si="149"/>
        <v>2</v>
      </c>
      <c r="AE125" s="47">
        <v>2</v>
      </c>
      <c r="AF125" s="57">
        <f t="shared" si="150"/>
        <v>2.25</v>
      </c>
      <c r="AG125" s="47">
        <v>2</v>
      </c>
      <c r="AH125" s="47">
        <v>3</v>
      </c>
      <c r="AI125" s="47">
        <v>2</v>
      </c>
      <c r="AJ125" s="47">
        <v>2</v>
      </c>
      <c r="AK125" s="57">
        <f t="shared" si="151"/>
        <v>3.5</v>
      </c>
      <c r="AL125" s="47">
        <v>3</v>
      </c>
      <c r="AM125" s="47">
        <v>4</v>
      </c>
      <c r="AN125" s="57">
        <f t="shared" si="152"/>
        <v>3</v>
      </c>
      <c r="AO125" s="47">
        <v>3</v>
      </c>
      <c r="AP125" s="47">
        <v>3</v>
      </c>
      <c r="AQ125" s="57">
        <f t="shared" si="153"/>
        <v>4</v>
      </c>
      <c r="AR125" s="47">
        <v>4</v>
      </c>
      <c r="AS125" s="47">
        <v>4</v>
      </c>
      <c r="AT125" s="57">
        <f t="shared" si="154"/>
        <v>4</v>
      </c>
      <c r="AU125" s="47">
        <v>4</v>
      </c>
      <c r="AV125" s="57">
        <f t="shared" si="155"/>
        <v>3.5</v>
      </c>
      <c r="AW125" s="47">
        <v>3</v>
      </c>
      <c r="AX125" s="47">
        <v>4</v>
      </c>
      <c r="AY125" s="56">
        <f>IF(AZ125="-","?",RANK(AZ125,AZ2:AZ130,0))</f>
        <v>123</v>
      </c>
      <c r="AZ125" s="42">
        <f t="shared" si="156"/>
        <v>1.94</v>
      </c>
      <c r="BA125" s="41">
        <f t="shared" si="157"/>
        <v>6.229166666666667</v>
      </c>
      <c r="BB125" s="47">
        <v>7</v>
      </c>
      <c r="BC125" s="47">
        <v>8</v>
      </c>
      <c r="BD125" s="47">
        <v>5</v>
      </c>
      <c r="BE125" s="47">
        <v>8</v>
      </c>
      <c r="BF125" s="47">
        <v>3</v>
      </c>
      <c r="BG125" s="55">
        <f t="shared" si="158"/>
        <v>6.375</v>
      </c>
      <c r="BH125" s="54">
        <f t="shared" si="159"/>
        <v>2.1166666666666667</v>
      </c>
      <c r="BI125" s="41">
        <f t="shared" si="160"/>
        <v>1.6666666666666667</v>
      </c>
      <c r="BJ125" s="47">
        <v>2</v>
      </c>
      <c r="BK125" s="47">
        <v>2</v>
      </c>
      <c r="BL125" s="47">
        <v>1</v>
      </c>
      <c r="BM125" s="41">
        <f t="shared" si="161"/>
        <v>2.3333333333333335</v>
      </c>
      <c r="BN125" s="47">
        <v>2</v>
      </c>
      <c r="BO125" s="47">
        <v>3</v>
      </c>
      <c r="BP125" s="47">
        <v>2</v>
      </c>
      <c r="BQ125" s="41">
        <f t="shared" si="162"/>
        <v>1.8</v>
      </c>
      <c r="BR125" s="47">
        <v>2</v>
      </c>
      <c r="BS125" s="47">
        <v>2</v>
      </c>
      <c r="BT125" s="47">
        <v>3</v>
      </c>
      <c r="BU125" s="47">
        <v>1</v>
      </c>
      <c r="BV125" s="47">
        <v>1</v>
      </c>
      <c r="BW125" s="41">
        <f t="shared" si="163"/>
        <v>2.6666666666666665</v>
      </c>
      <c r="BX125" s="47">
        <v>3</v>
      </c>
      <c r="BY125" s="47">
        <v>2</v>
      </c>
      <c r="BZ125" s="47">
        <v>3</v>
      </c>
      <c r="CA125" s="47" t="s">
        <v>78</v>
      </c>
      <c r="CB125" s="46" t="s">
        <v>78</v>
      </c>
      <c r="CC125" s="52">
        <v>2.9000000000000004</v>
      </c>
      <c r="CD125" s="52">
        <f t="shared" si="164"/>
        <v>2.85</v>
      </c>
      <c r="CE125" s="44">
        <f t="shared" si="165"/>
        <v>-5.0000000000000266E-2</v>
      </c>
      <c r="CF125" s="53" t="str">
        <f t="shared" si="166"/>
        <v>â</v>
      </c>
      <c r="CG125" s="52">
        <v>3.6071428571428577</v>
      </c>
      <c r="CH125" s="52">
        <f t="shared" si="167"/>
        <v>3.1785714285714284</v>
      </c>
      <c r="CI125" s="43">
        <f t="shared" si="168"/>
        <v>-0.42857142857142927</v>
      </c>
      <c r="CJ125" s="51" t="str">
        <f t="shared" si="169"/>
        <v>â</v>
      </c>
      <c r="CK125" s="47" t="s">
        <v>78</v>
      </c>
      <c r="CL125" s="46" t="s">
        <v>78</v>
      </c>
      <c r="CM125" s="50">
        <v>2</v>
      </c>
      <c r="CN125" s="50">
        <v>2</v>
      </c>
      <c r="CO125" s="50">
        <v>2</v>
      </c>
      <c r="CP125" s="50">
        <v>2</v>
      </c>
      <c r="CQ125" s="50">
        <v>2</v>
      </c>
      <c r="CR125" s="50">
        <v>2</v>
      </c>
      <c r="CS125" s="49">
        <f t="shared" si="170"/>
        <v>6.5</v>
      </c>
      <c r="CT125" s="48">
        <f t="shared" si="171"/>
        <v>6</v>
      </c>
      <c r="CU125" s="44" t="str">
        <f t="shared" si="172"/>
        <v>Aut.</v>
      </c>
      <c r="CV125" s="47" t="s">
        <v>78</v>
      </c>
      <c r="CW125" s="46" t="s">
        <v>78</v>
      </c>
      <c r="CX125" s="45">
        <f t="shared" si="173"/>
        <v>3.01</v>
      </c>
      <c r="CY125" s="40">
        <f t="shared" si="174"/>
        <v>5</v>
      </c>
      <c r="CZ125" s="39" t="str">
        <f t="shared" si="175"/>
        <v>Failed</v>
      </c>
      <c r="DA125" s="44">
        <f t="shared" si="176"/>
        <v>2.85</v>
      </c>
      <c r="DB125" s="40">
        <f t="shared" si="177"/>
        <v>5</v>
      </c>
      <c r="DC125" s="39" t="str">
        <f t="shared" si="178"/>
        <v>Hard-line autocracies</v>
      </c>
      <c r="DD125" s="43">
        <f t="shared" si="179"/>
        <v>3.18</v>
      </c>
      <c r="DE125" s="40">
        <f t="shared" si="180"/>
        <v>4</v>
      </c>
      <c r="DF125" s="39" t="str">
        <f t="shared" si="181"/>
        <v>Poorly functioning</v>
      </c>
      <c r="DG125" s="42">
        <f t="shared" si="182"/>
        <v>1.94</v>
      </c>
      <c r="DH125" s="40">
        <f t="shared" si="183"/>
        <v>5</v>
      </c>
      <c r="DI125" s="39" t="str">
        <f t="shared" si="184"/>
        <v>Failed</v>
      </c>
      <c r="DJ125" s="41">
        <f t="shared" si="185"/>
        <v>6.2</v>
      </c>
      <c r="DK125" s="40">
        <f t="shared" si="186"/>
        <v>3</v>
      </c>
      <c r="DL125" s="39" t="str">
        <f t="shared" si="187"/>
        <v>Moderate</v>
      </c>
    </row>
    <row r="126" spans="1:116">
      <c r="A126" s="61" t="s">
        <v>225</v>
      </c>
      <c r="B126" s="60">
        <v>2</v>
      </c>
      <c r="C126" s="59">
        <f>IF(D126="-","?",RANK(D126,D2:D130,0))</f>
        <v>97</v>
      </c>
      <c r="D126" s="45">
        <f t="shared" si="141"/>
        <v>4.47</v>
      </c>
      <c r="E126" s="44">
        <f t="shared" si="142"/>
        <v>4.4000000000000004</v>
      </c>
      <c r="F126" s="58">
        <f t="shared" si="143"/>
        <v>7.75</v>
      </c>
      <c r="G126" s="47">
        <v>6</v>
      </c>
      <c r="H126" s="47">
        <v>9</v>
      </c>
      <c r="I126" s="47">
        <v>10</v>
      </c>
      <c r="J126" s="47">
        <v>6</v>
      </c>
      <c r="K126" s="58">
        <f t="shared" si="144"/>
        <v>4.5</v>
      </c>
      <c r="L126" s="47">
        <v>6</v>
      </c>
      <c r="M126" s="47">
        <v>2</v>
      </c>
      <c r="N126" s="47">
        <v>6</v>
      </c>
      <c r="O126" s="47">
        <v>4</v>
      </c>
      <c r="P126" s="58">
        <f t="shared" si="145"/>
        <v>2.75</v>
      </c>
      <c r="Q126" s="47">
        <v>2</v>
      </c>
      <c r="R126" s="47">
        <v>2</v>
      </c>
      <c r="S126" s="47">
        <v>2</v>
      </c>
      <c r="T126" s="47">
        <v>5</v>
      </c>
      <c r="U126" s="58">
        <f t="shared" si="146"/>
        <v>3</v>
      </c>
      <c r="V126" s="47">
        <v>3</v>
      </c>
      <c r="W126" s="47">
        <v>3</v>
      </c>
      <c r="X126" s="58">
        <f t="shared" si="147"/>
        <v>4</v>
      </c>
      <c r="Y126" s="47">
        <v>4</v>
      </c>
      <c r="Z126" s="47">
        <v>3</v>
      </c>
      <c r="AA126" s="47" t="s">
        <v>100</v>
      </c>
      <c r="AB126" s="47">
        <v>5</v>
      </c>
      <c r="AC126" s="43">
        <f t="shared" si="148"/>
        <v>4.5357142857142856</v>
      </c>
      <c r="AD126" s="57">
        <f t="shared" si="149"/>
        <v>6</v>
      </c>
      <c r="AE126" s="47">
        <v>6</v>
      </c>
      <c r="AF126" s="57">
        <f t="shared" si="150"/>
        <v>3.75</v>
      </c>
      <c r="AG126" s="47">
        <v>3</v>
      </c>
      <c r="AH126" s="47">
        <v>4</v>
      </c>
      <c r="AI126" s="47">
        <v>4</v>
      </c>
      <c r="AJ126" s="47">
        <v>4</v>
      </c>
      <c r="AK126" s="57">
        <f t="shared" si="151"/>
        <v>3</v>
      </c>
      <c r="AL126" s="47">
        <v>3</v>
      </c>
      <c r="AM126" s="47">
        <v>3</v>
      </c>
      <c r="AN126" s="57">
        <f t="shared" si="152"/>
        <v>3</v>
      </c>
      <c r="AO126" s="47">
        <v>3</v>
      </c>
      <c r="AP126" s="47">
        <v>3</v>
      </c>
      <c r="AQ126" s="57">
        <f t="shared" si="153"/>
        <v>6.5</v>
      </c>
      <c r="AR126" s="47">
        <v>6</v>
      </c>
      <c r="AS126" s="47">
        <v>7</v>
      </c>
      <c r="AT126" s="57">
        <f t="shared" si="154"/>
        <v>5</v>
      </c>
      <c r="AU126" s="47">
        <v>5</v>
      </c>
      <c r="AV126" s="57">
        <f t="shared" si="155"/>
        <v>4.5</v>
      </c>
      <c r="AW126" s="47">
        <v>3</v>
      </c>
      <c r="AX126" s="47">
        <v>6</v>
      </c>
      <c r="AY126" s="56">
        <f>IF(AZ126="-","?",RANK(AZ126,AZ2:AZ130,0))</f>
        <v>121</v>
      </c>
      <c r="AZ126" s="42">
        <f t="shared" si="156"/>
        <v>2.15</v>
      </c>
      <c r="BA126" s="41">
        <f t="shared" si="157"/>
        <v>4.291666666666667</v>
      </c>
      <c r="BB126" s="47">
        <v>4</v>
      </c>
      <c r="BC126" s="47">
        <v>4</v>
      </c>
      <c r="BD126" s="47">
        <v>5</v>
      </c>
      <c r="BE126" s="47">
        <v>2</v>
      </c>
      <c r="BF126" s="47">
        <v>5</v>
      </c>
      <c r="BG126" s="55">
        <f t="shared" si="158"/>
        <v>5.75</v>
      </c>
      <c r="BH126" s="54">
        <f t="shared" si="159"/>
        <v>2.458333333333333</v>
      </c>
      <c r="BI126" s="41">
        <f t="shared" si="160"/>
        <v>2</v>
      </c>
      <c r="BJ126" s="47">
        <v>2</v>
      </c>
      <c r="BK126" s="47">
        <v>2</v>
      </c>
      <c r="BL126" s="47">
        <v>2</v>
      </c>
      <c r="BM126" s="41">
        <f t="shared" si="161"/>
        <v>2.6666666666666665</v>
      </c>
      <c r="BN126" s="47">
        <v>3</v>
      </c>
      <c r="BO126" s="47">
        <v>3</v>
      </c>
      <c r="BP126" s="47">
        <v>2</v>
      </c>
      <c r="BQ126" s="41">
        <f t="shared" si="162"/>
        <v>2.5</v>
      </c>
      <c r="BR126" s="47">
        <v>3</v>
      </c>
      <c r="BS126" s="47">
        <v>3</v>
      </c>
      <c r="BT126" s="47">
        <v>1</v>
      </c>
      <c r="BU126" s="47">
        <v>3</v>
      </c>
      <c r="BV126" s="47" t="s">
        <v>100</v>
      </c>
      <c r="BW126" s="41">
        <f t="shared" si="163"/>
        <v>2.6666666666666665</v>
      </c>
      <c r="BX126" s="47">
        <v>2</v>
      </c>
      <c r="BY126" s="47">
        <v>2</v>
      </c>
      <c r="BZ126" s="47">
        <v>4</v>
      </c>
      <c r="CA126" s="47" t="s">
        <v>78</v>
      </c>
      <c r="CB126" s="46" t="s">
        <v>78</v>
      </c>
      <c r="CC126" s="52">
        <v>4.55</v>
      </c>
      <c r="CD126" s="52">
        <f t="shared" si="164"/>
        <v>4.4000000000000004</v>
      </c>
      <c r="CE126" s="44">
        <f t="shared" si="165"/>
        <v>-0.14999999999999947</v>
      </c>
      <c r="CF126" s="53" t="str">
        <f t="shared" si="166"/>
        <v>â</v>
      </c>
      <c r="CG126" s="52">
        <v>4.75</v>
      </c>
      <c r="CH126" s="52">
        <f t="shared" si="167"/>
        <v>4.5357142857142856</v>
      </c>
      <c r="CI126" s="43">
        <f t="shared" si="168"/>
        <v>-0.21428571428571441</v>
      </c>
      <c r="CJ126" s="51" t="str">
        <f t="shared" si="169"/>
        <v>â</v>
      </c>
      <c r="CK126" s="47" t="s">
        <v>78</v>
      </c>
      <c r="CL126" s="46" t="s">
        <v>78</v>
      </c>
      <c r="CM126" s="47">
        <v>6</v>
      </c>
      <c r="CN126" s="50">
        <v>2</v>
      </c>
      <c r="CO126" s="47">
        <v>6</v>
      </c>
      <c r="CP126" s="47">
        <v>4</v>
      </c>
      <c r="CQ126" s="50">
        <v>2</v>
      </c>
      <c r="CR126" s="47">
        <v>5</v>
      </c>
      <c r="CS126" s="49">
        <f t="shared" si="170"/>
        <v>6</v>
      </c>
      <c r="CT126" s="48">
        <f t="shared" si="171"/>
        <v>2</v>
      </c>
      <c r="CU126" s="44" t="str">
        <f t="shared" si="172"/>
        <v>Aut.</v>
      </c>
      <c r="CV126" s="47" t="s">
        <v>78</v>
      </c>
      <c r="CW126" s="46" t="s">
        <v>78</v>
      </c>
      <c r="CX126" s="45">
        <f t="shared" si="173"/>
        <v>4.47</v>
      </c>
      <c r="CY126" s="40">
        <f t="shared" si="174"/>
        <v>4</v>
      </c>
      <c r="CZ126" s="39" t="str">
        <f t="shared" si="175"/>
        <v>Very limited</v>
      </c>
      <c r="DA126" s="44">
        <f t="shared" si="176"/>
        <v>4.4000000000000004</v>
      </c>
      <c r="DB126" s="40">
        <f t="shared" si="177"/>
        <v>4</v>
      </c>
      <c r="DC126" s="39" t="str">
        <f t="shared" si="178"/>
        <v>Moderate autocracies</v>
      </c>
      <c r="DD126" s="43">
        <f t="shared" si="179"/>
        <v>4.54</v>
      </c>
      <c r="DE126" s="40">
        <f t="shared" si="180"/>
        <v>4</v>
      </c>
      <c r="DF126" s="39" t="str">
        <f t="shared" si="181"/>
        <v>Poorly functioning</v>
      </c>
      <c r="DG126" s="42">
        <f t="shared" si="182"/>
        <v>2.15</v>
      </c>
      <c r="DH126" s="40">
        <f t="shared" si="183"/>
        <v>5</v>
      </c>
      <c r="DI126" s="39" t="str">
        <f t="shared" si="184"/>
        <v>Failed</v>
      </c>
      <c r="DJ126" s="41">
        <f t="shared" si="185"/>
        <v>4.3</v>
      </c>
      <c r="DK126" s="40">
        <f t="shared" si="186"/>
        <v>4</v>
      </c>
      <c r="DL126" s="39" t="str">
        <f t="shared" si="187"/>
        <v>Minor</v>
      </c>
    </row>
    <row r="127" spans="1:116">
      <c r="A127" s="61" t="s">
        <v>226</v>
      </c>
      <c r="B127" s="60">
        <v>7</v>
      </c>
      <c r="C127" s="59">
        <f>IF(D127="-","?",RANK(D127,D2:D130,0))</f>
        <v>86</v>
      </c>
      <c r="D127" s="45">
        <f t="shared" si="141"/>
        <v>4.84</v>
      </c>
      <c r="E127" s="44">
        <f t="shared" si="142"/>
        <v>3.5</v>
      </c>
      <c r="F127" s="58">
        <f t="shared" si="143"/>
        <v>9.25</v>
      </c>
      <c r="G127" s="47">
        <v>10</v>
      </c>
      <c r="H127" s="47">
        <v>9</v>
      </c>
      <c r="I127" s="47">
        <v>10</v>
      </c>
      <c r="J127" s="47">
        <v>8</v>
      </c>
      <c r="K127" s="58">
        <f t="shared" si="144"/>
        <v>2.25</v>
      </c>
      <c r="L127" s="47">
        <v>2</v>
      </c>
      <c r="M127" s="47">
        <v>2</v>
      </c>
      <c r="N127" s="47">
        <v>3</v>
      </c>
      <c r="O127" s="47">
        <v>2</v>
      </c>
      <c r="P127" s="58">
        <f t="shared" si="145"/>
        <v>2.5</v>
      </c>
      <c r="Q127" s="47">
        <v>2</v>
      </c>
      <c r="R127" s="47">
        <v>2</v>
      </c>
      <c r="S127" s="47">
        <v>3</v>
      </c>
      <c r="T127" s="47">
        <v>3</v>
      </c>
      <c r="U127" s="58">
        <f t="shared" si="146"/>
        <v>1.5</v>
      </c>
      <c r="V127" s="47">
        <v>1</v>
      </c>
      <c r="W127" s="47">
        <v>2</v>
      </c>
      <c r="X127" s="58">
        <f t="shared" si="147"/>
        <v>2</v>
      </c>
      <c r="Y127" s="47">
        <v>1</v>
      </c>
      <c r="Z127" s="47">
        <v>2</v>
      </c>
      <c r="AA127" s="47" t="s">
        <v>100</v>
      </c>
      <c r="AB127" s="47">
        <v>3</v>
      </c>
      <c r="AC127" s="43">
        <f t="shared" si="148"/>
        <v>6.1785714285714288</v>
      </c>
      <c r="AD127" s="57">
        <f t="shared" si="149"/>
        <v>5</v>
      </c>
      <c r="AE127" s="47">
        <v>5</v>
      </c>
      <c r="AF127" s="57">
        <f t="shared" si="150"/>
        <v>5.25</v>
      </c>
      <c r="AG127" s="47">
        <v>4</v>
      </c>
      <c r="AH127" s="47">
        <v>5</v>
      </c>
      <c r="AI127" s="47">
        <v>7</v>
      </c>
      <c r="AJ127" s="47">
        <v>5</v>
      </c>
      <c r="AK127" s="57">
        <f t="shared" si="151"/>
        <v>7</v>
      </c>
      <c r="AL127" s="47">
        <v>6</v>
      </c>
      <c r="AM127" s="47">
        <v>8</v>
      </c>
      <c r="AN127" s="57">
        <f t="shared" si="152"/>
        <v>5</v>
      </c>
      <c r="AO127" s="47">
        <v>5</v>
      </c>
      <c r="AP127" s="47">
        <v>5</v>
      </c>
      <c r="AQ127" s="57">
        <f t="shared" si="153"/>
        <v>6</v>
      </c>
      <c r="AR127" s="47">
        <v>6</v>
      </c>
      <c r="AS127" s="47">
        <v>6</v>
      </c>
      <c r="AT127" s="57">
        <f t="shared" si="154"/>
        <v>9</v>
      </c>
      <c r="AU127" s="47">
        <v>9</v>
      </c>
      <c r="AV127" s="57">
        <f t="shared" si="155"/>
        <v>6</v>
      </c>
      <c r="AW127" s="47">
        <v>6</v>
      </c>
      <c r="AX127" s="47">
        <v>6</v>
      </c>
      <c r="AY127" s="56">
        <f>IF(AZ127="-","?",RANK(AZ127,AZ2:AZ130,0))</f>
        <v>62</v>
      </c>
      <c r="AZ127" s="42">
        <f t="shared" si="156"/>
        <v>5.12</v>
      </c>
      <c r="BA127" s="41">
        <f t="shared" si="157"/>
        <v>6.354166666666667</v>
      </c>
      <c r="BB127" s="47">
        <v>5</v>
      </c>
      <c r="BC127" s="47">
        <v>9</v>
      </c>
      <c r="BD127" s="47">
        <v>4</v>
      </c>
      <c r="BE127" s="47">
        <v>8</v>
      </c>
      <c r="BF127" s="47">
        <v>7</v>
      </c>
      <c r="BG127" s="55">
        <f t="shared" si="158"/>
        <v>5.125</v>
      </c>
      <c r="BH127" s="54">
        <f t="shared" si="159"/>
        <v>5.5666666666666664</v>
      </c>
      <c r="BI127" s="41">
        <f t="shared" si="160"/>
        <v>5</v>
      </c>
      <c r="BJ127" s="47">
        <v>5</v>
      </c>
      <c r="BK127" s="47">
        <v>5</v>
      </c>
      <c r="BL127" s="47">
        <v>5</v>
      </c>
      <c r="BM127" s="41">
        <f t="shared" si="161"/>
        <v>5</v>
      </c>
      <c r="BN127" s="47">
        <v>5</v>
      </c>
      <c r="BO127" s="47">
        <v>6</v>
      </c>
      <c r="BP127" s="47">
        <v>4</v>
      </c>
      <c r="BQ127" s="41">
        <f t="shared" si="162"/>
        <v>4.5999999999999996</v>
      </c>
      <c r="BR127" s="47">
        <v>6</v>
      </c>
      <c r="BS127" s="47">
        <v>2</v>
      </c>
      <c r="BT127" s="47">
        <v>7</v>
      </c>
      <c r="BU127" s="47">
        <v>4</v>
      </c>
      <c r="BV127" s="47">
        <v>4</v>
      </c>
      <c r="BW127" s="41">
        <f t="shared" si="163"/>
        <v>7.666666666666667</v>
      </c>
      <c r="BX127" s="47">
        <v>7</v>
      </c>
      <c r="BY127" s="47">
        <v>8</v>
      </c>
      <c r="BZ127" s="47">
        <v>8</v>
      </c>
      <c r="CA127" s="47" t="s">
        <v>78</v>
      </c>
      <c r="CB127" s="46" t="s">
        <v>78</v>
      </c>
      <c r="CC127" s="52">
        <v>3.3</v>
      </c>
      <c r="CD127" s="52">
        <f t="shared" si="164"/>
        <v>3.5</v>
      </c>
      <c r="CE127" s="44">
        <f t="shared" si="165"/>
        <v>0.20000000000000018</v>
      </c>
      <c r="CF127" s="53" t="str">
        <f t="shared" si="166"/>
        <v>â</v>
      </c>
      <c r="CG127" s="52">
        <v>5.9285714285714288</v>
      </c>
      <c r="CH127" s="52">
        <f t="shared" si="167"/>
        <v>6.1785714285714288</v>
      </c>
      <c r="CI127" s="43">
        <f t="shared" si="168"/>
        <v>0.25</v>
      </c>
      <c r="CJ127" s="51" t="str">
        <f t="shared" si="169"/>
        <v>â</v>
      </c>
      <c r="CK127" s="47" t="s">
        <v>78</v>
      </c>
      <c r="CL127" s="46" t="s">
        <v>78</v>
      </c>
      <c r="CM127" s="50">
        <v>2</v>
      </c>
      <c r="CN127" s="50">
        <v>2</v>
      </c>
      <c r="CO127" s="47">
        <v>3</v>
      </c>
      <c r="CP127" s="50">
        <v>2</v>
      </c>
      <c r="CQ127" s="50">
        <v>2</v>
      </c>
      <c r="CR127" s="47">
        <v>3</v>
      </c>
      <c r="CS127" s="49">
        <f t="shared" si="170"/>
        <v>9</v>
      </c>
      <c r="CT127" s="48">
        <f t="shared" si="171"/>
        <v>4</v>
      </c>
      <c r="CU127" s="44" t="str">
        <f t="shared" si="172"/>
        <v>Aut.</v>
      </c>
      <c r="CV127" s="47" t="s">
        <v>78</v>
      </c>
      <c r="CW127" s="46" t="s">
        <v>78</v>
      </c>
      <c r="CX127" s="45">
        <f t="shared" si="173"/>
        <v>4.84</v>
      </c>
      <c r="CY127" s="40">
        <f t="shared" si="174"/>
        <v>4</v>
      </c>
      <c r="CZ127" s="39" t="str">
        <f t="shared" si="175"/>
        <v>Very limited</v>
      </c>
      <c r="DA127" s="44">
        <f t="shared" si="176"/>
        <v>3.5</v>
      </c>
      <c r="DB127" s="40">
        <f t="shared" si="177"/>
        <v>5</v>
      </c>
      <c r="DC127" s="39" t="str">
        <f t="shared" si="178"/>
        <v>Hard-line autocracies</v>
      </c>
      <c r="DD127" s="43">
        <f t="shared" si="179"/>
        <v>6.18</v>
      </c>
      <c r="DE127" s="40">
        <f t="shared" si="180"/>
        <v>3</v>
      </c>
      <c r="DF127" s="39" t="str">
        <f t="shared" si="181"/>
        <v>Functional flaws</v>
      </c>
      <c r="DG127" s="42">
        <f t="shared" si="182"/>
        <v>5.12</v>
      </c>
      <c r="DH127" s="40">
        <f t="shared" si="183"/>
        <v>3</v>
      </c>
      <c r="DI127" s="39" t="str">
        <f t="shared" si="184"/>
        <v>Moderate</v>
      </c>
      <c r="DJ127" s="41">
        <f t="shared" si="185"/>
        <v>6.4</v>
      </c>
      <c r="DK127" s="40">
        <f t="shared" si="186"/>
        <v>3</v>
      </c>
      <c r="DL127" s="39" t="str">
        <f t="shared" si="187"/>
        <v>Moderate</v>
      </c>
    </row>
    <row r="128" spans="1:116">
      <c r="A128" s="61" t="s">
        <v>227</v>
      </c>
      <c r="B128" s="60">
        <v>4</v>
      </c>
      <c r="C128" s="59">
        <f>IF(D128="-","?",RANK(D128,D2:D130,0))</f>
        <v>108</v>
      </c>
      <c r="D128" s="45">
        <f t="shared" si="141"/>
        <v>3.85</v>
      </c>
      <c r="E128" s="44">
        <f t="shared" si="142"/>
        <v>3.7</v>
      </c>
      <c r="F128" s="58">
        <f t="shared" si="143"/>
        <v>4.75</v>
      </c>
      <c r="G128" s="47">
        <v>5</v>
      </c>
      <c r="H128" s="47">
        <v>6</v>
      </c>
      <c r="I128" s="47">
        <v>4</v>
      </c>
      <c r="J128" s="47">
        <v>4</v>
      </c>
      <c r="K128" s="58">
        <f t="shared" si="144"/>
        <v>3.75</v>
      </c>
      <c r="L128" s="47">
        <v>5</v>
      </c>
      <c r="M128" s="47">
        <v>2</v>
      </c>
      <c r="N128" s="47">
        <v>5</v>
      </c>
      <c r="O128" s="47">
        <v>3</v>
      </c>
      <c r="P128" s="58">
        <f t="shared" si="145"/>
        <v>4</v>
      </c>
      <c r="Q128" s="47">
        <v>4</v>
      </c>
      <c r="R128" s="47">
        <v>4</v>
      </c>
      <c r="S128" s="47">
        <v>4</v>
      </c>
      <c r="T128" s="47">
        <v>4</v>
      </c>
      <c r="U128" s="58">
        <f t="shared" si="146"/>
        <v>2</v>
      </c>
      <c r="V128" s="47">
        <v>2</v>
      </c>
      <c r="W128" s="47">
        <v>2</v>
      </c>
      <c r="X128" s="58">
        <f t="shared" si="147"/>
        <v>4</v>
      </c>
      <c r="Y128" s="47">
        <v>4</v>
      </c>
      <c r="Z128" s="47">
        <v>4</v>
      </c>
      <c r="AA128" s="47" t="s">
        <v>100</v>
      </c>
      <c r="AB128" s="47">
        <v>4</v>
      </c>
      <c r="AC128" s="43">
        <f t="shared" si="148"/>
        <v>4</v>
      </c>
      <c r="AD128" s="57">
        <f t="shared" si="149"/>
        <v>2</v>
      </c>
      <c r="AE128" s="47">
        <v>2</v>
      </c>
      <c r="AF128" s="57">
        <f t="shared" si="150"/>
        <v>4.5</v>
      </c>
      <c r="AG128" s="47">
        <v>5</v>
      </c>
      <c r="AH128" s="47">
        <v>3</v>
      </c>
      <c r="AI128" s="47">
        <v>6</v>
      </c>
      <c r="AJ128" s="47">
        <v>4</v>
      </c>
      <c r="AK128" s="57">
        <f t="shared" si="151"/>
        <v>6</v>
      </c>
      <c r="AL128" s="47">
        <v>6</v>
      </c>
      <c r="AM128" s="47">
        <v>6</v>
      </c>
      <c r="AN128" s="57">
        <f t="shared" si="152"/>
        <v>5</v>
      </c>
      <c r="AO128" s="47">
        <v>4</v>
      </c>
      <c r="AP128" s="47">
        <v>6</v>
      </c>
      <c r="AQ128" s="57">
        <f t="shared" si="153"/>
        <v>3</v>
      </c>
      <c r="AR128" s="47">
        <v>3</v>
      </c>
      <c r="AS128" s="47">
        <v>3</v>
      </c>
      <c r="AT128" s="57">
        <f t="shared" si="154"/>
        <v>4</v>
      </c>
      <c r="AU128" s="47">
        <v>4</v>
      </c>
      <c r="AV128" s="57">
        <f t="shared" si="155"/>
        <v>3.5</v>
      </c>
      <c r="AW128" s="47">
        <v>4</v>
      </c>
      <c r="AX128" s="47">
        <v>3</v>
      </c>
      <c r="AY128" s="56">
        <f>IF(AZ128="-","?",RANK(AZ128,AZ2:AZ130,0))</f>
        <v>102</v>
      </c>
      <c r="AZ128" s="42">
        <f t="shared" si="156"/>
        <v>3.67</v>
      </c>
      <c r="BA128" s="41">
        <f t="shared" si="157"/>
        <v>7.9375</v>
      </c>
      <c r="BB128" s="47">
        <v>9</v>
      </c>
      <c r="BC128" s="47">
        <v>6</v>
      </c>
      <c r="BD128" s="47">
        <v>7</v>
      </c>
      <c r="BE128" s="47">
        <v>9</v>
      </c>
      <c r="BF128" s="47">
        <v>10</v>
      </c>
      <c r="BG128" s="55">
        <f t="shared" si="158"/>
        <v>6.625</v>
      </c>
      <c r="BH128" s="54">
        <f t="shared" si="159"/>
        <v>3.8499999999999996</v>
      </c>
      <c r="BI128" s="41">
        <f t="shared" si="160"/>
        <v>2.6666666666666665</v>
      </c>
      <c r="BJ128" s="47">
        <v>3</v>
      </c>
      <c r="BK128" s="47">
        <v>2</v>
      </c>
      <c r="BL128" s="47">
        <v>3</v>
      </c>
      <c r="BM128" s="41">
        <f t="shared" si="161"/>
        <v>3</v>
      </c>
      <c r="BN128" s="47">
        <v>3</v>
      </c>
      <c r="BO128" s="47">
        <v>3</v>
      </c>
      <c r="BP128" s="47">
        <v>3</v>
      </c>
      <c r="BQ128" s="41">
        <f t="shared" si="162"/>
        <v>3.4</v>
      </c>
      <c r="BR128" s="47">
        <v>5</v>
      </c>
      <c r="BS128" s="47">
        <v>2</v>
      </c>
      <c r="BT128" s="47">
        <v>2</v>
      </c>
      <c r="BU128" s="47">
        <v>3</v>
      </c>
      <c r="BV128" s="47">
        <v>5</v>
      </c>
      <c r="BW128" s="41">
        <f t="shared" si="163"/>
        <v>6.333333333333333</v>
      </c>
      <c r="BX128" s="47">
        <v>4</v>
      </c>
      <c r="BY128" s="47">
        <v>6</v>
      </c>
      <c r="BZ128" s="47">
        <v>9</v>
      </c>
      <c r="CA128" s="47" t="s">
        <v>78</v>
      </c>
      <c r="CB128" s="46" t="s">
        <v>78</v>
      </c>
      <c r="CC128" s="52">
        <v>4.2333333333333334</v>
      </c>
      <c r="CD128" s="52">
        <f t="shared" si="164"/>
        <v>3.7</v>
      </c>
      <c r="CE128" s="44">
        <f t="shared" si="165"/>
        <v>-0.53333333333333321</v>
      </c>
      <c r="CF128" s="53" t="str">
        <f t="shared" si="166"/>
        <v>è</v>
      </c>
      <c r="CG128" s="52">
        <v>3.9285714285714284</v>
      </c>
      <c r="CH128" s="52">
        <f t="shared" si="167"/>
        <v>4</v>
      </c>
      <c r="CI128" s="43">
        <f t="shared" si="168"/>
        <v>7.1428571428571619E-2</v>
      </c>
      <c r="CJ128" s="51" t="str">
        <f t="shared" si="169"/>
        <v>â</v>
      </c>
      <c r="CK128" s="47" t="s">
        <v>78</v>
      </c>
      <c r="CL128" s="46" t="s">
        <v>78</v>
      </c>
      <c r="CM128" s="50">
        <v>5</v>
      </c>
      <c r="CN128" s="50">
        <v>2</v>
      </c>
      <c r="CO128" s="47">
        <v>5</v>
      </c>
      <c r="CP128" s="47">
        <v>3</v>
      </c>
      <c r="CQ128" s="47">
        <v>4</v>
      </c>
      <c r="CR128" s="47">
        <v>4</v>
      </c>
      <c r="CS128" s="49">
        <f t="shared" si="170"/>
        <v>4.5</v>
      </c>
      <c r="CT128" s="48">
        <f t="shared" si="171"/>
        <v>2</v>
      </c>
      <c r="CU128" s="44" t="str">
        <f t="shared" si="172"/>
        <v>Aut.</v>
      </c>
      <c r="CV128" s="47" t="s">
        <v>78</v>
      </c>
      <c r="CW128" s="46" t="s">
        <v>78</v>
      </c>
      <c r="CX128" s="45">
        <f t="shared" si="173"/>
        <v>3.85</v>
      </c>
      <c r="CY128" s="40">
        <f t="shared" si="174"/>
        <v>5</v>
      </c>
      <c r="CZ128" s="39" t="str">
        <f t="shared" si="175"/>
        <v>Failed</v>
      </c>
      <c r="DA128" s="44">
        <f t="shared" si="176"/>
        <v>3.7</v>
      </c>
      <c r="DB128" s="40">
        <f t="shared" si="177"/>
        <v>5</v>
      </c>
      <c r="DC128" s="39" t="str">
        <f t="shared" si="178"/>
        <v>Hard-line autocracies</v>
      </c>
      <c r="DD128" s="43">
        <f t="shared" si="179"/>
        <v>4</v>
      </c>
      <c r="DE128" s="40">
        <f t="shared" si="180"/>
        <v>4</v>
      </c>
      <c r="DF128" s="39" t="str">
        <f t="shared" si="181"/>
        <v>Poorly functioning</v>
      </c>
      <c r="DG128" s="42">
        <f t="shared" si="182"/>
        <v>3.67</v>
      </c>
      <c r="DH128" s="40">
        <f t="shared" si="183"/>
        <v>4</v>
      </c>
      <c r="DI128" s="39" t="str">
        <f t="shared" si="184"/>
        <v>Weak</v>
      </c>
      <c r="DJ128" s="41">
        <f t="shared" si="185"/>
        <v>7.9</v>
      </c>
      <c r="DK128" s="40">
        <f t="shared" si="186"/>
        <v>2</v>
      </c>
      <c r="DL128" s="39" t="str">
        <f t="shared" si="187"/>
        <v>Substantial</v>
      </c>
    </row>
    <row r="129" spans="1:116">
      <c r="A129" s="61" t="s">
        <v>228</v>
      </c>
      <c r="B129" s="60">
        <v>5</v>
      </c>
      <c r="C129" s="59">
        <f>IF(D129="-","?",RANK(D129,D2:D130,0))</f>
        <v>55</v>
      </c>
      <c r="D129" s="45">
        <f t="shared" si="141"/>
        <v>5.96</v>
      </c>
      <c r="E129" s="44">
        <f t="shared" si="142"/>
        <v>6.75</v>
      </c>
      <c r="F129" s="58">
        <f t="shared" si="143"/>
        <v>8.5</v>
      </c>
      <c r="G129" s="47">
        <v>9</v>
      </c>
      <c r="H129" s="47">
        <v>9</v>
      </c>
      <c r="I129" s="47">
        <v>9</v>
      </c>
      <c r="J129" s="47">
        <v>7</v>
      </c>
      <c r="K129" s="58">
        <f t="shared" si="144"/>
        <v>7.25</v>
      </c>
      <c r="L129" s="47">
        <v>7</v>
      </c>
      <c r="M129" s="47">
        <v>8</v>
      </c>
      <c r="N129" s="47">
        <v>7</v>
      </c>
      <c r="O129" s="47">
        <v>7</v>
      </c>
      <c r="P129" s="58">
        <f t="shared" si="145"/>
        <v>6</v>
      </c>
      <c r="Q129" s="47">
        <v>7</v>
      </c>
      <c r="R129" s="47">
        <v>7</v>
      </c>
      <c r="S129" s="47">
        <v>4</v>
      </c>
      <c r="T129" s="47">
        <v>6</v>
      </c>
      <c r="U129" s="58">
        <f t="shared" si="146"/>
        <v>6.5</v>
      </c>
      <c r="V129" s="47">
        <v>6</v>
      </c>
      <c r="W129" s="47">
        <v>7</v>
      </c>
      <c r="X129" s="58">
        <f t="shared" si="147"/>
        <v>5.5</v>
      </c>
      <c r="Y129" s="47">
        <v>4</v>
      </c>
      <c r="Z129" s="47">
        <v>5</v>
      </c>
      <c r="AA129" s="47">
        <v>7</v>
      </c>
      <c r="AB129" s="47">
        <v>6</v>
      </c>
      <c r="AC129" s="43">
        <f t="shared" si="148"/>
        <v>5.1785714285714288</v>
      </c>
      <c r="AD129" s="57">
        <f t="shared" si="149"/>
        <v>3</v>
      </c>
      <c r="AE129" s="47">
        <v>3</v>
      </c>
      <c r="AF129" s="57">
        <f t="shared" si="150"/>
        <v>5.75</v>
      </c>
      <c r="AG129" s="47">
        <v>5</v>
      </c>
      <c r="AH129" s="47">
        <v>6</v>
      </c>
      <c r="AI129" s="47">
        <v>6</v>
      </c>
      <c r="AJ129" s="47">
        <v>6</v>
      </c>
      <c r="AK129" s="57">
        <f t="shared" si="151"/>
        <v>7</v>
      </c>
      <c r="AL129" s="47">
        <v>7</v>
      </c>
      <c r="AM129" s="47">
        <v>7</v>
      </c>
      <c r="AN129" s="57">
        <f t="shared" si="152"/>
        <v>6</v>
      </c>
      <c r="AO129" s="47">
        <v>5</v>
      </c>
      <c r="AP129" s="47">
        <v>7</v>
      </c>
      <c r="AQ129" s="57">
        <f t="shared" si="153"/>
        <v>4.5</v>
      </c>
      <c r="AR129" s="47">
        <v>4</v>
      </c>
      <c r="AS129" s="47">
        <v>5</v>
      </c>
      <c r="AT129" s="57">
        <f t="shared" si="154"/>
        <v>7</v>
      </c>
      <c r="AU129" s="47">
        <v>7</v>
      </c>
      <c r="AV129" s="57">
        <f t="shared" si="155"/>
        <v>3</v>
      </c>
      <c r="AW129" s="47">
        <v>3</v>
      </c>
      <c r="AX129" s="47">
        <v>3</v>
      </c>
      <c r="AY129" s="56">
        <f>IF(AZ129="-","?",RANK(AZ129,AZ2:AZ130,0))</f>
        <v>46</v>
      </c>
      <c r="AZ129" s="42">
        <f t="shared" si="156"/>
        <v>5.52</v>
      </c>
      <c r="BA129" s="41">
        <f t="shared" si="157"/>
        <v>6.125</v>
      </c>
      <c r="BB129" s="47">
        <v>7</v>
      </c>
      <c r="BC129" s="47">
        <v>6</v>
      </c>
      <c r="BD129" s="47">
        <v>3</v>
      </c>
      <c r="BE129" s="47">
        <v>9</v>
      </c>
      <c r="BF129" s="47">
        <v>8</v>
      </c>
      <c r="BG129" s="55">
        <f t="shared" si="158"/>
        <v>3.75</v>
      </c>
      <c r="BH129" s="54">
        <f t="shared" si="159"/>
        <v>6.041666666666667</v>
      </c>
      <c r="BI129" s="41">
        <f t="shared" si="160"/>
        <v>5.333333333333333</v>
      </c>
      <c r="BJ129" s="47">
        <v>5</v>
      </c>
      <c r="BK129" s="47">
        <v>6</v>
      </c>
      <c r="BL129" s="47">
        <v>5</v>
      </c>
      <c r="BM129" s="41">
        <f t="shared" si="161"/>
        <v>4.666666666666667</v>
      </c>
      <c r="BN129" s="47">
        <v>5</v>
      </c>
      <c r="BO129" s="47">
        <v>5</v>
      </c>
      <c r="BP129" s="47">
        <v>4</v>
      </c>
      <c r="BQ129" s="41">
        <f t="shared" si="162"/>
        <v>6.5</v>
      </c>
      <c r="BR129" s="47">
        <v>7</v>
      </c>
      <c r="BS129" s="47">
        <v>6</v>
      </c>
      <c r="BT129" s="47">
        <v>7</v>
      </c>
      <c r="BU129" s="47">
        <v>6</v>
      </c>
      <c r="BV129" s="47" t="s">
        <v>100</v>
      </c>
      <c r="BW129" s="41">
        <f t="shared" si="163"/>
        <v>7.666666666666667</v>
      </c>
      <c r="BX129" s="47">
        <v>7</v>
      </c>
      <c r="BY129" s="47">
        <v>8</v>
      </c>
      <c r="BZ129" s="47">
        <v>8</v>
      </c>
      <c r="CA129" s="47" t="s">
        <v>78</v>
      </c>
      <c r="CB129" s="46" t="s">
        <v>78</v>
      </c>
      <c r="CC129" s="52">
        <v>6.65</v>
      </c>
      <c r="CD129" s="52">
        <f t="shared" si="164"/>
        <v>6.75</v>
      </c>
      <c r="CE129" s="44">
        <f t="shared" si="165"/>
        <v>9.9999999999999645E-2</v>
      </c>
      <c r="CF129" s="53" t="str">
        <f t="shared" si="166"/>
        <v>â</v>
      </c>
      <c r="CG129" s="52">
        <v>5.3214285714285712</v>
      </c>
      <c r="CH129" s="52">
        <f t="shared" si="167"/>
        <v>5.1785714285714288</v>
      </c>
      <c r="CI129" s="43">
        <f t="shared" si="168"/>
        <v>-0.14285714285714235</v>
      </c>
      <c r="CJ129" s="51" t="str">
        <f t="shared" si="169"/>
        <v>â</v>
      </c>
      <c r="CK129" s="47" t="s">
        <v>78</v>
      </c>
      <c r="CL129" s="46" t="s">
        <v>78</v>
      </c>
      <c r="CM129" s="47">
        <v>7</v>
      </c>
      <c r="CN129" s="47">
        <v>8</v>
      </c>
      <c r="CO129" s="47">
        <v>7</v>
      </c>
      <c r="CP129" s="47">
        <v>7</v>
      </c>
      <c r="CQ129" s="47">
        <v>7</v>
      </c>
      <c r="CR129" s="47">
        <v>6</v>
      </c>
      <c r="CS129" s="49">
        <f t="shared" si="170"/>
        <v>8</v>
      </c>
      <c r="CT129" s="48">
        <f t="shared" si="171"/>
        <v>0</v>
      </c>
      <c r="CU129" s="44" t="str">
        <f t="shared" si="172"/>
        <v>Dem.</v>
      </c>
      <c r="CV129" s="47" t="s">
        <v>78</v>
      </c>
      <c r="CW129" s="46" t="s">
        <v>78</v>
      </c>
      <c r="CX129" s="45">
        <f t="shared" si="173"/>
        <v>5.96</v>
      </c>
      <c r="CY129" s="40">
        <f t="shared" si="174"/>
        <v>3</v>
      </c>
      <c r="CZ129" s="39" t="str">
        <f t="shared" si="175"/>
        <v>Limited</v>
      </c>
      <c r="DA129" s="44">
        <f t="shared" si="176"/>
        <v>6.75</v>
      </c>
      <c r="DB129" s="40">
        <f t="shared" si="177"/>
        <v>2</v>
      </c>
      <c r="DC129" s="39" t="str">
        <f t="shared" si="178"/>
        <v>Defective democracies</v>
      </c>
      <c r="DD129" s="43">
        <f t="shared" si="179"/>
        <v>5.18</v>
      </c>
      <c r="DE129" s="40">
        <f t="shared" si="180"/>
        <v>3</v>
      </c>
      <c r="DF129" s="39" t="str">
        <f t="shared" si="181"/>
        <v>Functional flaws</v>
      </c>
      <c r="DG129" s="42">
        <f t="shared" si="182"/>
        <v>5.52</v>
      </c>
      <c r="DH129" s="40">
        <f t="shared" si="183"/>
        <v>3</v>
      </c>
      <c r="DI129" s="39" t="str">
        <f t="shared" si="184"/>
        <v>Moderate</v>
      </c>
      <c r="DJ129" s="41">
        <f t="shared" si="185"/>
        <v>6.1</v>
      </c>
      <c r="DK129" s="40">
        <f t="shared" si="186"/>
        <v>3</v>
      </c>
      <c r="DL129" s="39" t="str">
        <f t="shared" si="187"/>
        <v>Moderate</v>
      </c>
    </row>
    <row r="130" spans="1:116">
      <c r="A130" s="75" t="s">
        <v>229</v>
      </c>
      <c r="B130" s="60">
        <v>5</v>
      </c>
      <c r="C130" s="59">
        <f>IF(D130="-","?",RANK(D130,D2:D130,0))</f>
        <v>115</v>
      </c>
      <c r="D130" s="45">
        <f>IF(ISERROR(ROUND(AVERAGE(E130,AC130),2)),"-",ROUND(AVERAGE(E130,AC130),2))</f>
        <v>3.59</v>
      </c>
      <c r="E130" s="44">
        <f>IF(ISERROR(AVERAGE(F130,K130,P130,U130,X130)),"-",AVERAGE(F130,K130,P130,U130,X130))</f>
        <v>4.4000000000000004</v>
      </c>
      <c r="F130" s="58">
        <f>IF(ISERROR(AVERAGE(G130:J130)),"-",AVERAGE(G130:J130))</f>
        <v>7.5</v>
      </c>
      <c r="G130" s="47">
        <v>7</v>
      </c>
      <c r="H130" s="47">
        <v>9</v>
      </c>
      <c r="I130" s="47">
        <v>9</v>
      </c>
      <c r="J130" s="47">
        <v>5</v>
      </c>
      <c r="K130" s="58">
        <f>IF(ISERROR(AVERAGE(L130:O130)),"-",AVERAGE(L130:O130))</f>
        <v>3.25</v>
      </c>
      <c r="L130" s="47">
        <v>3</v>
      </c>
      <c r="M130" s="47">
        <v>2</v>
      </c>
      <c r="N130" s="47">
        <v>4</v>
      </c>
      <c r="O130" s="47">
        <v>4</v>
      </c>
      <c r="P130" s="58">
        <f>IF(ISERROR(AVERAGE(Q130:T130)),"-",AVERAGE(Q130:T130))</f>
        <v>3</v>
      </c>
      <c r="Q130" s="47">
        <v>4</v>
      </c>
      <c r="R130" s="47">
        <v>3</v>
      </c>
      <c r="S130" s="47">
        <v>3</v>
      </c>
      <c r="T130" s="47">
        <v>2</v>
      </c>
      <c r="U130" s="58">
        <f>IF(ISERROR(AVERAGE(V130:W130)),"-",AVERAGE(V130:W130))</f>
        <v>3</v>
      </c>
      <c r="V130" s="47">
        <v>3</v>
      </c>
      <c r="W130" s="47">
        <v>3</v>
      </c>
      <c r="X130" s="58">
        <f>IF(ISERROR(AVERAGE(Y130:AB130)),"-",AVERAGE(Y130:AB130))</f>
        <v>5.25</v>
      </c>
      <c r="Y130" s="47">
        <v>6</v>
      </c>
      <c r="Z130" s="47">
        <v>4</v>
      </c>
      <c r="AA130" s="77">
        <v>6</v>
      </c>
      <c r="AB130" s="47">
        <v>5</v>
      </c>
      <c r="AC130" s="43">
        <f>IF(ISERROR(AVERAGE(AD130,AF130,AK130,AN130,AQ130,AT130,AV130)),"-",AVERAGE(AD130,AF130,AK130,AN130,AQ130,AT130,AV130))</f>
        <v>2.7857142857142856</v>
      </c>
      <c r="AD130" s="57">
        <f>IF(ISERROR(AVERAGE(AE130)),"-",AVERAGE(AE130))</f>
        <v>3</v>
      </c>
      <c r="AE130" s="47">
        <v>3</v>
      </c>
      <c r="AF130" s="57">
        <f>IF(ISERROR(AVERAGE(AG130:AJ130)),"-",AVERAGE(AG130:AJ130))</f>
        <v>3</v>
      </c>
      <c r="AG130" s="47">
        <v>3</v>
      </c>
      <c r="AH130" s="47">
        <v>3</v>
      </c>
      <c r="AI130" s="47">
        <v>2</v>
      </c>
      <c r="AJ130" s="47">
        <v>4</v>
      </c>
      <c r="AK130" s="57">
        <f>IF(ISERROR(AVERAGE(AL130:AM130)),"-",AVERAGE(AL130:AM130))</f>
        <v>3</v>
      </c>
      <c r="AL130" s="47">
        <v>3</v>
      </c>
      <c r="AM130" s="47">
        <v>3</v>
      </c>
      <c r="AN130" s="57">
        <f>IF(ISERROR(AVERAGE(AO130:AP130)),"-",AVERAGE(AO130:AP130))</f>
        <v>2.5</v>
      </c>
      <c r="AO130" s="47">
        <v>2</v>
      </c>
      <c r="AP130" s="47">
        <v>3</v>
      </c>
      <c r="AQ130" s="57">
        <f>IF(ISERROR(AVERAGE(AR130:AS130)),"-",AVERAGE(AR130:AS130))</f>
        <v>2.5</v>
      </c>
      <c r="AR130" s="47">
        <v>2</v>
      </c>
      <c r="AS130" s="47">
        <v>3</v>
      </c>
      <c r="AT130" s="57">
        <f>IF(ISERROR(AVERAGE(AU130)),"-",AVERAGE(AU130))</f>
        <v>2</v>
      </c>
      <c r="AU130" s="47">
        <v>2</v>
      </c>
      <c r="AV130" s="57">
        <f>IF(ISERROR(AVERAGE(AW130:AX130)),"-",AVERAGE(AW130:AX130))</f>
        <v>3.5</v>
      </c>
      <c r="AW130" s="47">
        <v>3</v>
      </c>
      <c r="AX130" s="47">
        <v>4</v>
      </c>
      <c r="AY130" s="56">
        <f>IF(AZ130="-","?",RANK(AZ130,AZ2:AZ130,0))</f>
        <v>120</v>
      </c>
      <c r="AZ130" s="42">
        <f>IF(OR(ISERROR(AVERAGE(BA130)),ISERROR(AVERAGE(BH130))),"-",ROUND(BH130*(1+(BA130-1)*(0.25/9))*10/12.5,2))</f>
        <v>2.17</v>
      </c>
      <c r="BA130" s="41">
        <f>IF(ISERROR(AVERAGE(BB130:BG130)),"-",AVERAGE(BB130:BG130))</f>
        <v>7.125</v>
      </c>
      <c r="BB130" s="47">
        <v>7</v>
      </c>
      <c r="BC130" s="47">
        <v>7</v>
      </c>
      <c r="BD130" s="47">
        <v>7</v>
      </c>
      <c r="BE130" s="47">
        <v>10</v>
      </c>
      <c r="BF130" s="47">
        <v>6</v>
      </c>
      <c r="BG130" s="55">
        <f t="shared" si="158"/>
        <v>5.75</v>
      </c>
      <c r="BH130" s="54">
        <f>IF(ISERROR(AVERAGE(BI130,BM130,BQ130,BW130)),"-",AVERAGE(BI130,BM130,BQ130,BW130))</f>
        <v>2.3166666666666664</v>
      </c>
      <c r="BI130" s="41">
        <f>IF(ISERROR(AVERAGE(BJ130:BL130)),"-",AVERAGE(BJ130:BL130))</f>
        <v>2.3333333333333335</v>
      </c>
      <c r="BJ130" s="47">
        <v>2</v>
      </c>
      <c r="BK130" s="47">
        <v>3</v>
      </c>
      <c r="BL130" s="47">
        <v>2</v>
      </c>
      <c r="BM130" s="41">
        <f>IF(ISERROR(AVERAGE(BN130:BP130)),"-",AVERAGE(BN130:BP130))</f>
        <v>1.6666666666666667</v>
      </c>
      <c r="BN130" s="47">
        <v>2</v>
      </c>
      <c r="BO130" s="47">
        <v>2</v>
      </c>
      <c r="BP130" s="47">
        <v>1</v>
      </c>
      <c r="BQ130" s="41">
        <f>IF(ISERROR(AVERAGE(BR130:BV130)),"-",AVERAGE(BR130:BV130))</f>
        <v>2.6</v>
      </c>
      <c r="BR130" s="47">
        <v>4</v>
      </c>
      <c r="BS130" s="47">
        <v>3</v>
      </c>
      <c r="BT130" s="47">
        <v>2</v>
      </c>
      <c r="BU130" s="47">
        <v>2</v>
      </c>
      <c r="BV130" s="47">
        <v>2</v>
      </c>
      <c r="BW130" s="41">
        <f>IF(ISERROR(AVERAGE(BX130:BZ130)),"-",AVERAGE(BX130:BZ130))</f>
        <v>2.6666666666666665</v>
      </c>
      <c r="BX130" s="47">
        <v>3</v>
      </c>
      <c r="BY130" s="47">
        <v>2</v>
      </c>
      <c r="BZ130" s="47">
        <v>3</v>
      </c>
      <c r="CA130" s="47" t="s">
        <v>78</v>
      </c>
      <c r="CB130" s="46" t="s">
        <v>78</v>
      </c>
      <c r="CC130" s="52">
        <v>3.9499999999999997</v>
      </c>
      <c r="CD130" s="52">
        <f t="shared" si="164"/>
        <v>4.4000000000000004</v>
      </c>
      <c r="CE130" s="44">
        <f>IF(OR(CC130="-",CD130="-"),"-",(SUM(CD130-CC130)))</f>
        <v>0.45000000000000062</v>
      </c>
      <c r="CF130" s="53" t="str">
        <f>IF(CE130="-","",IF(CE130&gt;=1,"ã",IF(CE130&gt;=0.5,"æ",IF(CE130&gt;=-0.49,"â",IF(CE130&gt;=-0.99,"è","ä")))))</f>
        <v>â</v>
      </c>
      <c r="CG130" s="52">
        <v>2.0714285714285712</v>
      </c>
      <c r="CH130" s="52">
        <f t="shared" si="167"/>
        <v>2.7857142857142856</v>
      </c>
      <c r="CI130" s="43">
        <f>IF(OR(CG130="-",CH130="-"),"-",(SUM(CH130-CG130)))</f>
        <v>0.71428571428571441</v>
      </c>
      <c r="CJ130" s="51" t="str">
        <f>IF(CI130="-","",IF(CI130&gt;=1,"ã",IF(CI130&gt;=0.5,"æ",IF(CI130&gt;=-0.49,"â",IF(CI130&gt;=-0.99,"è","ä")))))</f>
        <v>æ</v>
      </c>
      <c r="CK130" s="47" t="s">
        <v>78</v>
      </c>
      <c r="CL130" s="46" t="s">
        <v>78</v>
      </c>
      <c r="CM130" s="50">
        <v>3</v>
      </c>
      <c r="CN130" s="50">
        <v>2</v>
      </c>
      <c r="CO130" s="47">
        <v>4</v>
      </c>
      <c r="CP130" s="47">
        <v>4</v>
      </c>
      <c r="CQ130" s="47">
        <v>4</v>
      </c>
      <c r="CR130" s="50">
        <v>2</v>
      </c>
      <c r="CS130" s="49">
        <f t="shared" si="170"/>
        <v>6</v>
      </c>
      <c r="CT130" s="48">
        <f>IF(CM130="-","-",(IF(CM130&lt;6,1,0)+IF(CN130&lt;3,1,0)+IF(CO130&lt;3,1,0)+IF(CP130&lt;3,1,0)+IF(CQ130&lt;3,1,0)+IF(CR130&lt;3,1,0)+IF(CS130&lt;3,1,0)))</f>
        <v>3</v>
      </c>
      <c r="CU130" s="44" t="str">
        <f>IF(CT130="-","",IF(CT130=0,"Dem.","Aut."))</f>
        <v>Aut.</v>
      </c>
      <c r="CV130" s="47" t="s">
        <v>78</v>
      </c>
      <c r="CW130" s="46" t="s">
        <v>78</v>
      </c>
      <c r="CX130" s="45">
        <f t="shared" si="173"/>
        <v>3.59</v>
      </c>
      <c r="CY130" s="40">
        <f>IF(CX130="-","-",IF(CX130&gt;=8.5,1,IF(CX130&gt;=7,2,IF(CX130&gt;=5.5,3,IF(CX130&gt;=4,4,5)))))</f>
        <v>5</v>
      </c>
      <c r="CZ130" s="39" t="str">
        <f>IF(CY130="-","",IF(CY130=1,"Highly advanced",IF(CY130=2,"Advanced",IF(CY130=3,"Limited",IF(CY130=4,"Very limited","Failed")))))</f>
        <v>Failed</v>
      </c>
      <c r="DA130" s="44">
        <f t="shared" si="176"/>
        <v>4.4000000000000004</v>
      </c>
      <c r="DB130" s="40">
        <f>IF(OR(DA130="-",CT130="-"),"-",IF(AND(DA130&gt;=8,CT130=0),1,IF(AND(DA130&gt;=6,CT130=0),2,IF(AND(DA130&gt;=1,CT130=0),3,IF(AND(DA130&gt;=4,CT130&gt;0),4,5)))))</f>
        <v>4</v>
      </c>
      <c r="DC130" s="39" t="str">
        <f>IF(DB130="-","",IF(DB130=1,"Democracies in consolidation",IF(DB130=2,"Defective democracies",IF(DB130=3,"Highly defective democracies",IF(DB130=4,"Moderate autocracies","Hard-line autocracies")))))</f>
        <v>Moderate autocracies</v>
      </c>
      <c r="DD130" s="43">
        <f t="shared" si="179"/>
        <v>2.79</v>
      </c>
      <c r="DE130" s="40">
        <f>IF(DD130="-","-",IF(DD130&gt;=8,1,IF(DD130&gt;=7,2,IF(DD130&gt;=5,3,IF(DD130&gt;=3,4,5)))))</f>
        <v>5</v>
      </c>
      <c r="DF130" s="39" t="str">
        <f>IF(DE130="-","",IF(DE130=1,"Developed",IF(DE130=2,"Functioning",IF(DE130=3,"Functional flaws",IF(DE130=4,"Poorly functioning","Rudimentary")))))</f>
        <v>Rudimentary</v>
      </c>
      <c r="DG130" s="42">
        <f t="shared" si="182"/>
        <v>2.17</v>
      </c>
      <c r="DH130" s="40">
        <f>IF(DG130="-","-",IF(DG130&gt;=7,1,IF(DG130&gt;=5.6,2,IF(DG130&gt;=4.3,3,IF(DG130&gt;=3,4,5)))))</f>
        <v>5</v>
      </c>
      <c r="DI130" s="39" t="str">
        <f>IF(DH130="-","",IF(DH130=1,"Very good",IF(DH130=2,"Good",IF(DH130=3,"Moderate",IF(DH130=4,"Weak","Failed")))))</f>
        <v>Failed</v>
      </c>
      <c r="DJ130" s="41">
        <f t="shared" si="185"/>
        <v>7.1</v>
      </c>
      <c r="DK130" s="40">
        <f>IF(DJ130="-","-",IF(DJ130&gt;=8.5,1,IF(DJ130&gt;=6.5,2,IF(DJ130&gt;=4.5,3,IF(DJ130&gt;=2.5,4,5)))))</f>
        <v>2</v>
      </c>
      <c r="DL130" s="39" t="str">
        <f>IF(DK130="-","",IF(DK130=1,"Massive",IF(DK130=2,"Substantial",IF(DK130=3,"Moderate",IF(DK130=4,"Minor","Negligible")))))</f>
        <v>Substantial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L130"/>
  <sheetViews>
    <sheetView workbookViewId="0" xr3:uid="{842E5F09-E766-5B8D-85AF-A39847EA96FD}">
      <pane xSplit="1" ySplit="1" topLeftCell="B2" activePane="bottomRight" state="frozenSplit"/>
      <selection pane="bottomLeft"/>
      <selection pane="topRight"/>
      <selection pane="bottomRight"/>
    </sheetView>
  </sheetViews>
  <sheetFormatPr defaultColWidth="11.42578125" defaultRowHeight="12.75"/>
  <cols>
    <col min="1" max="1" width="25.7109375" style="38" customWidth="1"/>
    <col min="2" max="2" width="2.7109375" style="38" customWidth="1"/>
    <col min="3" max="3" width="4.7109375" style="38" customWidth="1"/>
    <col min="4" max="5" width="7.7109375" style="38" customWidth="1"/>
    <col min="6" max="6" width="5.7109375" style="38" customWidth="1"/>
    <col min="7" max="10" width="3.7109375" style="38" customWidth="1"/>
    <col min="11" max="11" width="5.7109375" style="38" customWidth="1"/>
    <col min="12" max="15" width="3.7109375" style="38" customWidth="1"/>
    <col min="16" max="16" width="5.7109375" style="38" customWidth="1"/>
    <col min="17" max="20" width="3.7109375" style="38" customWidth="1"/>
    <col min="21" max="21" width="5.7109375" style="38" customWidth="1"/>
    <col min="22" max="23" width="3.7109375" style="38" customWidth="1"/>
    <col min="24" max="24" width="5.7109375" style="38" customWidth="1"/>
    <col min="25" max="28" width="3.7109375" style="38" customWidth="1"/>
    <col min="29" max="29" width="7.7109375" style="38" customWidth="1"/>
    <col min="30" max="30" width="5.7109375" style="38" customWidth="1"/>
    <col min="31" max="31" width="3.7109375" style="38" customWidth="1"/>
    <col min="32" max="32" width="5.7109375" style="38" customWidth="1"/>
    <col min="33" max="36" width="3.7109375" style="38" customWidth="1"/>
    <col min="37" max="37" width="5.7109375" style="38" customWidth="1"/>
    <col min="38" max="39" width="3.7109375" style="38" customWidth="1"/>
    <col min="40" max="40" width="5.7109375" style="38" customWidth="1"/>
    <col min="41" max="42" width="3.7109375" style="38" customWidth="1"/>
    <col min="43" max="43" width="5.7109375" style="38" customWidth="1"/>
    <col min="44" max="45" width="3.7109375" style="38" customWidth="1"/>
    <col min="46" max="46" width="5.7109375" style="38" customWidth="1"/>
    <col min="47" max="47" width="3.7109375" style="38" customWidth="1"/>
    <col min="48" max="48" width="5.7109375" style="38" customWidth="1"/>
    <col min="49" max="50" width="3.7109375" style="38" customWidth="1"/>
    <col min="51" max="51" width="4.7109375" style="38" customWidth="1"/>
    <col min="52" max="52" width="7.7109375" style="38" customWidth="1"/>
    <col min="53" max="53" width="5.7109375" style="38" customWidth="1"/>
    <col min="54" max="58" width="3.7109375" style="38" customWidth="1"/>
    <col min="59" max="59" width="4.7109375" style="38" customWidth="1"/>
    <col min="60" max="60" width="7.7109375" style="38" customWidth="1"/>
    <col min="61" max="61" width="5.7109375" style="38" customWidth="1"/>
    <col min="62" max="64" width="3.7109375" style="38" customWidth="1"/>
    <col min="65" max="65" width="5.7109375" style="38" customWidth="1"/>
    <col min="66" max="68" width="3.7109375" style="38" customWidth="1"/>
    <col min="69" max="69" width="5.7109375" style="38" customWidth="1"/>
    <col min="70" max="74" width="3.7109375" style="38" customWidth="1"/>
    <col min="75" max="75" width="5.7109375" style="38" customWidth="1"/>
    <col min="76" max="78" width="3.7109375" style="38" customWidth="1"/>
    <col min="79" max="79" width="10.7109375" style="38" customWidth="1"/>
    <col min="80" max="80" width="7.7109375" style="38" customWidth="1"/>
    <col min="81" max="88" width="5.7109375" style="38" customWidth="1"/>
    <col min="89" max="89" width="10.7109375" style="38" customWidth="1"/>
    <col min="90" max="90" width="7.7109375" style="38" customWidth="1"/>
    <col min="91" max="97" width="3.7109375" style="38" customWidth="1"/>
    <col min="98" max="99" width="5.7109375" style="38" customWidth="1"/>
    <col min="100" max="100" width="10.7109375" style="38" customWidth="1"/>
    <col min="101" max="102" width="7.7109375" style="38" customWidth="1"/>
    <col min="103" max="103" width="5.7109375" style="38" customWidth="1"/>
    <col min="104" max="104" width="15.7109375" style="38" customWidth="1"/>
    <col min="105" max="105" width="7.7109375" style="38" customWidth="1"/>
    <col min="106" max="106" width="5.7109375" style="38" customWidth="1"/>
    <col min="107" max="107" width="15.7109375" style="38" customWidth="1"/>
    <col min="108" max="108" width="7.7109375" style="38" customWidth="1"/>
    <col min="109" max="109" width="5.7109375" style="38" customWidth="1"/>
    <col min="110" max="110" width="15.7109375" style="38" customWidth="1"/>
    <col min="111" max="111" width="7.7109375" style="38" customWidth="1"/>
    <col min="112" max="112" width="5.7109375" style="38" customWidth="1"/>
    <col min="113" max="113" width="15.7109375" style="38" customWidth="1"/>
    <col min="114" max="114" width="7.7109375" style="38" customWidth="1"/>
    <col min="115" max="115" width="5.7109375" style="38" customWidth="1"/>
    <col min="116" max="116" width="15.7109375" style="38" customWidth="1"/>
    <col min="117" max="16384" width="11.42578125" style="38"/>
  </cols>
  <sheetData>
    <row r="1" spans="1:116" ht="200.1" customHeight="1" thickBot="1">
      <c r="A1" s="73" t="s">
        <v>0</v>
      </c>
      <c r="B1" s="72" t="s">
        <v>1</v>
      </c>
      <c r="C1" s="66" t="s">
        <v>2</v>
      </c>
      <c r="D1" s="66" t="s">
        <v>3</v>
      </c>
      <c r="E1" s="65" t="s">
        <v>4</v>
      </c>
      <c r="F1" s="71" t="s">
        <v>5</v>
      </c>
      <c r="G1" s="68" t="s">
        <v>6</v>
      </c>
      <c r="H1" s="68" t="s">
        <v>7</v>
      </c>
      <c r="I1" s="68" t="s">
        <v>8</v>
      </c>
      <c r="J1" s="68" t="s">
        <v>9</v>
      </c>
      <c r="K1" s="71" t="s">
        <v>10</v>
      </c>
      <c r="L1" s="68" t="s">
        <v>11</v>
      </c>
      <c r="M1" s="68" t="s">
        <v>12</v>
      </c>
      <c r="N1" s="68" t="s">
        <v>13</v>
      </c>
      <c r="O1" s="68" t="s">
        <v>14</v>
      </c>
      <c r="P1" s="71" t="s">
        <v>15</v>
      </c>
      <c r="Q1" s="68" t="s">
        <v>16</v>
      </c>
      <c r="R1" s="68" t="s">
        <v>17</v>
      </c>
      <c r="S1" s="68" t="s">
        <v>18</v>
      </c>
      <c r="T1" s="68" t="s">
        <v>19</v>
      </c>
      <c r="U1" s="71" t="s">
        <v>20</v>
      </c>
      <c r="V1" s="68" t="s">
        <v>21</v>
      </c>
      <c r="W1" s="68" t="s">
        <v>22</v>
      </c>
      <c r="X1" s="71" t="s">
        <v>23</v>
      </c>
      <c r="Y1" s="68" t="s">
        <v>24</v>
      </c>
      <c r="Z1" s="68" t="s">
        <v>25</v>
      </c>
      <c r="AA1" s="68" t="s">
        <v>26</v>
      </c>
      <c r="AB1" s="68" t="s">
        <v>27</v>
      </c>
      <c r="AC1" s="64" t="s">
        <v>28</v>
      </c>
      <c r="AD1" s="70" t="s">
        <v>29</v>
      </c>
      <c r="AE1" s="68" t="s">
        <v>30</v>
      </c>
      <c r="AF1" s="70" t="s">
        <v>31</v>
      </c>
      <c r="AG1" s="68" t="s">
        <v>32</v>
      </c>
      <c r="AH1" s="68" t="s">
        <v>33</v>
      </c>
      <c r="AI1" s="68" t="s">
        <v>34</v>
      </c>
      <c r="AJ1" s="68" t="s">
        <v>35</v>
      </c>
      <c r="AK1" s="70" t="s">
        <v>36</v>
      </c>
      <c r="AL1" s="68" t="s">
        <v>37</v>
      </c>
      <c r="AM1" s="68" t="s">
        <v>38</v>
      </c>
      <c r="AN1" s="70" t="s">
        <v>39</v>
      </c>
      <c r="AO1" s="68" t="s">
        <v>40</v>
      </c>
      <c r="AP1" s="68" t="s">
        <v>41</v>
      </c>
      <c r="AQ1" s="70" t="s">
        <v>42</v>
      </c>
      <c r="AR1" s="68" t="s">
        <v>43</v>
      </c>
      <c r="AS1" s="68" t="s">
        <v>44</v>
      </c>
      <c r="AT1" s="70" t="s">
        <v>45</v>
      </c>
      <c r="AU1" s="68" t="s">
        <v>46</v>
      </c>
      <c r="AV1" s="70" t="s">
        <v>47</v>
      </c>
      <c r="AW1" s="68" t="s">
        <v>48</v>
      </c>
      <c r="AX1" s="68" t="s">
        <v>49</v>
      </c>
      <c r="AY1" s="63" t="s">
        <v>50</v>
      </c>
      <c r="AZ1" s="63" t="s">
        <v>51</v>
      </c>
      <c r="BA1" s="62" t="s">
        <v>52</v>
      </c>
      <c r="BB1" s="68" t="s">
        <v>53</v>
      </c>
      <c r="BC1" s="68" t="s">
        <v>54</v>
      </c>
      <c r="BD1" s="68" t="s">
        <v>55</v>
      </c>
      <c r="BE1" s="68" t="s">
        <v>56</v>
      </c>
      <c r="BF1" s="68" t="s">
        <v>57</v>
      </c>
      <c r="BG1" s="68" t="s">
        <v>58</v>
      </c>
      <c r="BH1" s="69" t="s">
        <v>59</v>
      </c>
      <c r="BI1" s="62" t="s">
        <v>60</v>
      </c>
      <c r="BJ1" s="68" t="s">
        <v>61</v>
      </c>
      <c r="BK1" s="68" t="s">
        <v>62</v>
      </c>
      <c r="BL1" s="68" t="s">
        <v>63</v>
      </c>
      <c r="BM1" s="62" t="s">
        <v>64</v>
      </c>
      <c r="BN1" s="68" t="s">
        <v>65</v>
      </c>
      <c r="BO1" s="68" t="s">
        <v>66</v>
      </c>
      <c r="BP1" s="68" t="s">
        <v>67</v>
      </c>
      <c r="BQ1" s="62" t="s">
        <v>68</v>
      </c>
      <c r="BR1" s="68" t="s">
        <v>69</v>
      </c>
      <c r="BS1" s="68" t="s">
        <v>70</v>
      </c>
      <c r="BT1" s="68" t="s">
        <v>71</v>
      </c>
      <c r="BU1" s="68" t="s">
        <v>72</v>
      </c>
      <c r="BV1" s="68" t="s">
        <v>73</v>
      </c>
      <c r="BW1" s="62" t="s">
        <v>74</v>
      </c>
      <c r="BX1" s="68" t="s">
        <v>75</v>
      </c>
      <c r="BY1" s="68" t="s">
        <v>76</v>
      </c>
      <c r="BZ1" s="68" t="s">
        <v>77</v>
      </c>
      <c r="CA1" s="68" t="s">
        <v>78</v>
      </c>
      <c r="CB1" s="67" t="s">
        <v>79</v>
      </c>
      <c r="CC1" s="68" t="s">
        <v>233</v>
      </c>
      <c r="CD1" s="68" t="s">
        <v>230</v>
      </c>
      <c r="CE1" s="65" t="s">
        <v>82</v>
      </c>
      <c r="CF1" s="65" t="s">
        <v>78</v>
      </c>
      <c r="CG1" s="68" t="s">
        <v>234</v>
      </c>
      <c r="CH1" s="68" t="s">
        <v>235</v>
      </c>
      <c r="CI1" s="64" t="s">
        <v>85</v>
      </c>
      <c r="CJ1" s="64" t="s">
        <v>78</v>
      </c>
      <c r="CK1" s="68" t="s">
        <v>78</v>
      </c>
      <c r="CL1" s="67" t="s">
        <v>86</v>
      </c>
      <c r="CM1" s="68" t="s">
        <v>87</v>
      </c>
      <c r="CN1" s="68" t="s">
        <v>88</v>
      </c>
      <c r="CO1" s="68" t="s">
        <v>89</v>
      </c>
      <c r="CP1" s="68" t="s">
        <v>90</v>
      </c>
      <c r="CQ1" s="68" t="s">
        <v>91</v>
      </c>
      <c r="CR1" s="68" t="s">
        <v>92</v>
      </c>
      <c r="CS1" s="68" t="s">
        <v>93</v>
      </c>
      <c r="CT1" s="65" t="s">
        <v>94</v>
      </c>
      <c r="CU1" s="65" t="s">
        <v>95</v>
      </c>
      <c r="CV1" s="68" t="s">
        <v>78</v>
      </c>
      <c r="CW1" s="67" t="s">
        <v>96</v>
      </c>
      <c r="CX1" s="66" t="s">
        <v>3</v>
      </c>
      <c r="CY1" s="66" t="s">
        <v>97</v>
      </c>
      <c r="CZ1" s="66" t="s">
        <v>98</v>
      </c>
      <c r="DA1" s="65" t="s">
        <v>4</v>
      </c>
      <c r="DB1" s="65" t="s">
        <v>97</v>
      </c>
      <c r="DC1" s="65" t="s">
        <v>98</v>
      </c>
      <c r="DD1" s="64" t="s">
        <v>28</v>
      </c>
      <c r="DE1" s="64" t="s">
        <v>97</v>
      </c>
      <c r="DF1" s="64" t="s">
        <v>98</v>
      </c>
      <c r="DG1" s="63" t="s">
        <v>51</v>
      </c>
      <c r="DH1" s="63" t="s">
        <v>97</v>
      </c>
      <c r="DI1" s="63" t="s">
        <v>98</v>
      </c>
      <c r="DJ1" s="62" t="s">
        <v>52</v>
      </c>
      <c r="DK1" s="62" t="s">
        <v>97</v>
      </c>
      <c r="DL1" s="62" t="s">
        <v>98</v>
      </c>
    </row>
    <row r="2" spans="1:116">
      <c r="A2" s="61" t="s">
        <v>99</v>
      </c>
      <c r="B2" s="60">
        <v>7</v>
      </c>
      <c r="C2" s="59">
        <f>IF(D2="-","?",RANK(D2,D2:D130,0))</f>
        <v>124</v>
      </c>
      <c r="D2" s="45">
        <f t="shared" ref="D2:D33" si="0">IF(ISERROR(ROUND(AVERAGE(E2,AC2),2)),"-",ROUND(AVERAGE(E2,AC2),2))</f>
        <v>2.81</v>
      </c>
      <c r="E2" s="44">
        <f t="shared" ref="E2:E33" si="1">IF(ISERROR(AVERAGE(F2,K2,P2,U2,X2)),"-",AVERAGE(F2,K2,P2,U2,X2))</f>
        <v>2.8</v>
      </c>
      <c r="F2" s="58">
        <f t="shared" ref="F2:F33" si="2">IF(ISERROR(AVERAGE(G2:J2)),"-",AVERAGE(G2:J2))</f>
        <v>2.75</v>
      </c>
      <c r="G2" s="47">
        <v>1</v>
      </c>
      <c r="H2" s="47">
        <v>6</v>
      </c>
      <c r="I2" s="47">
        <v>3</v>
      </c>
      <c r="J2" s="47">
        <v>1</v>
      </c>
      <c r="K2" s="58">
        <f t="shared" ref="K2:K33" si="3">IF(ISERROR(AVERAGE(L2:O2)),"-",AVERAGE(L2:O2))</f>
        <v>4</v>
      </c>
      <c r="L2" s="47">
        <v>6</v>
      </c>
      <c r="M2" s="47">
        <v>2</v>
      </c>
      <c r="N2" s="47">
        <v>4</v>
      </c>
      <c r="O2" s="47">
        <v>4</v>
      </c>
      <c r="P2" s="58">
        <f t="shared" ref="P2:P33" si="4">IF(ISERROR(AVERAGE(Q2:T2)),"-",AVERAGE(Q2:T2))</f>
        <v>2.25</v>
      </c>
      <c r="Q2" s="47">
        <v>3</v>
      </c>
      <c r="R2" s="47">
        <v>2</v>
      </c>
      <c r="S2" s="47">
        <v>2</v>
      </c>
      <c r="T2" s="47">
        <v>2</v>
      </c>
      <c r="U2" s="58">
        <f t="shared" ref="U2:U33" si="5">IF(ISERROR(AVERAGE(V2:W2)),"-",AVERAGE(V2:W2))</f>
        <v>3</v>
      </c>
      <c r="V2" s="47">
        <v>3</v>
      </c>
      <c r="W2" s="47">
        <v>3</v>
      </c>
      <c r="X2" s="58">
        <f t="shared" ref="X2:X33" si="6">IF(ISERROR(AVERAGE(Y2:AB2)),"-",AVERAGE(Y2:AB2))</f>
        <v>2</v>
      </c>
      <c r="Y2" s="47">
        <v>2</v>
      </c>
      <c r="Z2" s="47">
        <v>2</v>
      </c>
      <c r="AA2" s="47" t="s">
        <v>100</v>
      </c>
      <c r="AB2" s="47">
        <v>2</v>
      </c>
      <c r="AC2" s="43">
        <f t="shared" ref="AC2:AC33" si="7">IF(ISERROR(AVERAGE(AD2,AF2,AK2,AN2,AQ2,AT2,AV2)),"-",AVERAGE(AD2,AF2,AK2,AN2,AQ2,AT2,AV2))</f>
        <v>2.8214285714285716</v>
      </c>
      <c r="AD2" s="57">
        <f t="shared" ref="AD2:AD33" si="8">IF(ISERROR(AVERAGE(AE2)),"-",AVERAGE(AE2))</f>
        <v>1</v>
      </c>
      <c r="AE2" s="47">
        <v>1</v>
      </c>
      <c r="AF2" s="57">
        <f t="shared" ref="AF2:AF33" si="9">IF(ISERROR(AVERAGE(AG2:AJ2)),"-",AVERAGE(AG2:AJ2))</f>
        <v>2.75</v>
      </c>
      <c r="AG2" s="47">
        <v>3</v>
      </c>
      <c r="AH2" s="47">
        <v>2</v>
      </c>
      <c r="AI2" s="47">
        <v>3</v>
      </c>
      <c r="AJ2" s="47">
        <v>3</v>
      </c>
      <c r="AK2" s="57">
        <f t="shared" ref="AK2:AK33" si="10">IF(ISERROR(AVERAGE(AL2:AM2)),"-",AVERAGE(AL2:AM2))</f>
        <v>4.5</v>
      </c>
      <c r="AL2" s="47">
        <v>5</v>
      </c>
      <c r="AM2" s="47">
        <v>4</v>
      </c>
      <c r="AN2" s="57">
        <f t="shared" ref="AN2:AN33" si="11">IF(ISERROR(AVERAGE(AO2:AP2)),"-",AVERAGE(AO2:AP2))</f>
        <v>3.5</v>
      </c>
      <c r="AO2" s="47">
        <v>2</v>
      </c>
      <c r="AP2" s="47">
        <v>5</v>
      </c>
      <c r="AQ2" s="57">
        <f t="shared" ref="AQ2:AQ33" si="12">IF(ISERROR(AVERAGE(AR2:AS2)),"-",AVERAGE(AR2:AS2))</f>
        <v>1.5</v>
      </c>
      <c r="AR2" s="47">
        <v>1</v>
      </c>
      <c r="AS2" s="47">
        <v>2</v>
      </c>
      <c r="AT2" s="57">
        <f t="shared" ref="AT2:AT33" si="13">IF(ISERROR(AVERAGE(AU2)),"-",AVERAGE(AU2))</f>
        <v>5</v>
      </c>
      <c r="AU2" s="47">
        <v>5</v>
      </c>
      <c r="AV2" s="57">
        <f t="shared" ref="AV2:AV33" si="14">IF(ISERROR(AVERAGE(AW2:AX2)),"-",AVERAGE(AW2:AX2))</f>
        <v>1.5</v>
      </c>
      <c r="AW2" s="47">
        <v>2</v>
      </c>
      <c r="AX2" s="47">
        <v>1</v>
      </c>
      <c r="AY2" s="56">
        <f>IF(AZ2="-","?",RANK(AZ2,AZ2:AZ130,0))</f>
        <v>105</v>
      </c>
      <c r="AZ2" s="42">
        <f t="shared" ref="AZ2:AZ33" si="15">IF(OR(ISERROR(AVERAGE(BA2)),ISERROR(AVERAGE(BH2))),"-",ROUND(BH2*(1+(BA2-1)*(0.25/9))*10/12.5,2))</f>
        <v>3.68</v>
      </c>
      <c r="BA2" s="41">
        <f t="shared" ref="BA2:BA33" si="16">IF(ISERROR(AVERAGE(BB2:BG2)),"-",AVERAGE(BB2:BG2))</f>
        <v>9.75</v>
      </c>
      <c r="BB2" s="47">
        <v>10</v>
      </c>
      <c r="BC2" s="47">
        <v>10</v>
      </c>
      <c r="BD2" s="47">
        <v>10</v>
      </c>
      <c r="BE2" s="47">
        <v>10</v>
      </c>
      <c r="BF2" s="47">
        <v>10</v>
      </c>
      <c r="BG2" s="55">
        <f t="shared" ref="BG2:BG33" si="17">IF(OR(F2="-",P2="-"),"-",11-(F2+P2)/2)</f>
        <v>8.5</v>
      </c>
      <c r="BH2" s="54">
        <f t="shared" ref="BH2:BH33" si="18">IF(ISERROR(AVERAGE(BI2,BM2,BQ2,BW2)),"-",AVERAGE(BI2,BM2,BQ2,BW2))</f>
        <v>3.7</v>
      </c>
      <c r="BI2" s="41">
        <f t="shared" ref="BI2:BI33" si="19">IF(ISERROR(AVERAGE(BJ2:BL2)),"-",AVERAGE(BJ2:BL2))</f>
        <v>3</v>
      </c>
      <c r="BJ2" s="47">
        <v>3</v>
      </c>
      <c r="BK2" s="47">
        <v>3</v>
      </c>
      <c r="BL2" s="47">
        <v>3</v>
      </c>
      <c r="BM2" s="41">
        <f t="shared" ref="BM2:BM33" si="20">IF(ISERROR(AVERAGE(BN2:BP2)),"-",AVERAGE(BN2:BP2))</f>
        <v>2</v>
      </c>
      <c r="BN2" s="47">
        <v>2</v>
      </c>
      <c r="BO2" s="47">
        <v>3</v>
      </c>
      <c r="BP2" s="47">
        <v>1</v>
      </c>
      <c r="BQ2" s="41">
        <f t="shared" ref="BQ2:BQ33" si="21">IF(ISERROR(AVERAGE(BR2:BV2)),"-",AVERAGE(BR2:BV2))</f>
        <v>3.8</v>
      </c>
      <c r="BR2" s="47">
        <v>3</v>
      </c>
      <c r="BS2" s="47">
        <v>4</v>
      </c>
      <c r="BT2" s="47">
        <v>4</v>
      </c>
      <c r="BU2" s="47">
        <v>3</v>
      </c>
      <c r="BV2" s="47">
        <v>5</v>
      </c>
      <c r="BW2" s="41">
        <f t="shared" ref="BW2:BW33" si="22">IF(ISERROR(AVERAGE(BX2:BZ2)),"-",AVERAGE(BX2:BZ2))</f>
        <v>6</v>
      </c>
      <c r="BX2" s="47">
        <v>6</v>
      </c>
      <c r="BY2" s="47">
        <v>6</v>
      </c>
      <c r="BZ2" s="47">
        <v>6</v>
      </c>
      <c r="CA2" s="47" t="s">
        <v>78</v>
      </c>
      <c r="CB2" s="46" t="s">
        <v>78</v>
      </c>
      <c r="CC2" s="52">
        <v>3.5666666666666664</v>
      </c>
      <c r="CD2" s="52">
        <f t="shared" ref="CD2:CD33" si="23">IF(ISERROR(AVERAGE(F2,K2,P2,U2,X2)),"-",AVERAGE(F2,K2,P2,U2,X2))</f>
        <v>2.8</v>
      </c>
      <c r="CE2" s="44">
        <f t="shared" ref="CE2:CE33" si="24">IF(OR(CC2="-",CD2="-"),"-",(SUM(CD2-CC2)))</f>
        <v>-0.76666666666666661</v>
      </c>
      <c r="CF2" s="53" t="str">
        <f t="shared" ref="CF2:CF33" si="25">IF(CE2="-","",IF(CE2&gt;=1,"ã",IF(CE2&gt;=0.5,"æ",IF(CE2&gt;=-0.49,"â",IF(CE2&gt;=-0.99,"è","ä")))))</f>
        <v>è</v>
      </c>
      <c r="CG2" s="52">
        <v>2.8571428571428572</v>
      </c>
      <c r="CH2" s="52">
        <f t="shared" ref="CH2:CH33" si="26">IF(ISERROR(AVERAGE(AD2,AF2,AK2,AN2,AQ2,AT2,AV2)),"-",AVERAGE(AD2,AF2,AK2,AN2,AQ2,AT2,AV2))</f>
        <v>2.8214285714285716</v>
      </c>
      <c r="CI2" s="43">
        <f t="shared" ref="CI2:CI33" si="27">IF(OR(CG2="-",CH2="-"),"-",(SUM(CH2-CG2)))</f>
        <v>-3.5714285714285587E-2</v>
      </c>
      <c r="CJ2" s="51" t="str">
        <f t="shared" ref="CJ2:CJ33" si="28">IF(CI2="-","",IF(CI2&gt;=1,"ã",IF(CI2&gt;=0.5,"æ",IF(CI2&gt;=-0.49,"â",IF(CI2&gt;=-0.99,"è","ä")))))</f>
        <v>â</v>
      </c>
      <c r="CK2" s="47" t="s">
        <v>78</v>
      </c>
      <c r="CL2" s="46" t="s">
        <v>78</v>
      </c>
      <c r="CM2" s="47">
        <v>6</v>
      </c>
      <c r="CN2" s="50">
        <v>2</v>
      </c>
      <c r="CO2" s="47">
        <v>4</v>
      </c>
      <c r="CP2" s="47">
        <v>4</v>
      </c>
      <c r="CQ2" s="47">
        <v>3</v>
      </c>
      <c r="CR2" s="50">
        <v>2</v>
      </c>
      <c r="CS2" s="50">
        <f t="shared" ref="CS2:CS33" si="29">IF(OR(G2="-",J2="-",G2="",J2=""),"-",(G2+J2)/2)</f>
        <v>1</v>
      </c>
      <c r="CT2" s="48">
        <f t="shared" ref="CT2:CT33" si="30">IF(CM2="-","-",(IF(CM2&lt;6,1,0)+IF(CN2&lt;3,1,0)+IF(CO2&lt;3,1,0)+IF(CP2&lt;3,1,0)+IF(CQ2&lt;3,1,0)+IF(CR2&lt;3,1,0)+IF(CS2&lt;3,1,0)))</f>
        <v>3</v>
      </c>
      <c r="CU2" s="44" t="str">
        <f t="shared" ref="CU2:CU33" si="31">IF(CT2="-","",IF(CT2=0,"Dem.","Aut."))</f>
        <v>Aut.</v>
      </c>
      <c r="CV2" s="47" t="s">
        <v>78</v>
      </c>
      <c r="CW2" s="46" t="s">
        <v>78</v>
      </c>
      <c r="CX2" s="45">
        <f t="shared" ref="CX2:CX33" si="32">IF(ISERROR(ROUND(AVERAGE(E2,AC2),2)),"-",ROUND(AVERAGE(E2,AC2),2))</f>
        <v>2.81</v>
      </c>
      <c r="CY2" s="40">
        <f t="shared" ref="CY2:CY33" si="33">IF(CX2="-","-",IF(CX2&gt;=8.5,1,IF(CX2&gt;=7,2,IF(CX2&gt;=5.5,3,IF(CX2&gt;=4,4,5)))))</f>
        <v>5</v>
      </c>
      <c r="CZ2" s="39" t="str">
        <f t="shared" ref="CZ2:CZ33" si="34">IF(CY2="-","",IF(CY2=1,"Highly advanced",IF(CY2=2,"Advanced",IF(CY2=3,"Limited",IF(CY2=4,"Very limited","Failed")))))</f>
        <v>Failed</v>
      </c>
      <c r="DA2" s="44">
        <f t="shared" ref="DA2:DA33" si="35">IF(ISERROR(ROUND(AVERAGE(F2,K2,P2,U2,X2),2)),"-",ROUND(AVERAGE(F2,K2,P2,U2,X2),2))</f>
        <v>2.8</v>
      </c>
      <c r="DB2" s="40">
        <f t="shared" ref="DB2:DB33" si="36">IF(OR(DA2="-",CT2="-"),"-",IF(AND(DA2&gt;=8,CT2=0),1,IF(AND(DA2&gt;=6,CT2=0),2,IF(AND(DA2&gt;=1,CT2=0),3,IF(AND(DA2&gt;=4,CT2&gt;0),4,5)))))</f>
        <v>5</v>
      </c>
      <c r="DC2" s="39" t="str">
        <f t="shared" ref="DC2:DC33" si="37">IF(DB2="-","",IF(DB2=1,"Democracies in consolidation",IF(DB2=2,"Defective democracies",IF(DB2=3,"Highly defective democracies",IF(DB2=4,"Moderate autocracies","Hard-line autocracies")))))</f>
        <v>Hard-line autocracies</v>
      </c>
      <c r="DD2" s="43">
        <f t="shared" ref="DD2:DD33" si="38">IF(ISERROR(ROUND(AVERAGE(AD2,AF2,AK2,AN2,AQ2,AT2,AV2),2)),"-",ROUND(AVERAGE(AD2,AF2,AK2,AN2,AQ2,AT2,AV2),2))</f>
        <v>2.82</v>
      </c>
      <c r="DE2" s="40">
        <f t="shared" ref="DE2:DE33" si="39">IF(DD2="-","-",IF(DD2&gt;=8,1,IF(DD2&gt;=7,2,IF(DD2&gt;=5,3,IF(DD2&gt;=3,4,5)))))</f>
        <v>5</v>
      </c>
      <c r="DF2" s="39" t="str">
        <f t="shared" ref="DF2:DF33" si="40">IF(DE2="-","",IF(DE2=1,"Developed",IF(DE2=2,"Functioning",IF(DE2=3,"Functional flaws",IF(DE2=4,"Poorly functioning","Rudimentary")))))</f>
        <v>Rudimentary</v>
      </c>
      <c r="DG2" s="42">
        <f t="shared" ref="DG2:DG33" si="41">IF(OR(ISERROR(AVERAGE(BA2)),ISERROR(AVERAGE(BH2))),"-",ROUND(BH2*(1+(BA2-1)*(0.25/9))*10/12.5,2))</f>
        <v>3.68</v>
      </c>
      <c r="DH2" s="40">
        <f t="shared" ref="DH2:DH33" si="42">IF(DG2="-","-",IF(DG2&gt;=7,1,IF(DG2&gt;=5.6,2,IF(DG2&gt;=4.3,3,IF(DG2&gt;=3,4,5)))))</f>
        <v>4</v>
      </c>
      <c r="DI2" s="39" t="str">
        <f t="shared" ref="DI2:DI33" si="43">IF(DH2="-","",IF(DH2=1,"Very good",IF(DH2=2,"Good",IF(DH2=3,"Moderate",IF(DH2=4,"Weak","Failed")))))</f>
        <v>Weak</v>
      </c>
      <c r="DJ2" s="41">
        <f t="shared" ref="DJ2:DJ33" si="44">IF(ISERROR(IF(BA2="-","-",ROUND(BA2,1))),"-",IF(BA2="-","-",ROUND(BA2,1)))</f>
        <v>9.8000000000000007</v>
      </c>
      <c r="DK2" s="40">
        <f t="shared" ref="DK2:DK33" si="45">IF(DJ2="-","-",IF(DJ2&gt;=8.5,1,IF(DJ2&gt;=6.5,2,IF(DJ2&gt;=4.5,3,IF(DJ2&gt;=2.5,4,5)))))</f>
        <v>1</v>
      </c>
      <c r="DL2" s="39" t="str">
        <f t="shared" ref="DL2:DL33" si="46">IF(DK2="-","",IF(DK2=1,"Massive",IF(DK2=2,"Substantial",IF(DK2=3,"Moderate",IF(DK2=4,"Minor","Negligible")))))</f>
        <v>Massive</v>
      </c>
    </row>
    <row r="3" spans="1:116">
      <c r="A3" s="61" t="s">
        <v>101</v>
      </c>
      <c r="B3" s="60">
        <v>1</v>
      </c>
      <c r="C3" s="59">
        <f>IF(D3="-","?",RANK(D3,D2:D130,0))</f>
        <v>30</v>
      </c>
      <c r="D3" s="45">
        <f t="shared" si="0"/>
        <v>7.17</v>
      </c>
      <c r="E3" s="44">
        <f t="shared" si="1"/>
        <v>7.55</v>
      </c>
      <c r="F3" s="58">
        <f t="shared" si="2"/>
        <v>8.75</v>
      </c>
      <c r="G3" s="47">
        <v>9</v>
      </c>
      <c r="H3" s="47">
        <v>9</v>
      </c>
      <c r="I3" s="47">
        <v>10</v>
      </c>
      <c r="J3" s="47">
        <v>7</v>
      </c>
      <c r="K3" s="58">
        <f t="shared" si="3"/>
        <v>8.25</v>
      </c>
      <c r="L3" s="47">
        <v>8</v>
      </c>
      <c r="M3" s="47">
        <v>8</v>
      </c>
      <c r="N3" s="47">
        <v>9</v>
      </c>
      <c r="O3" s="47">
        <v>8</v>
      </c>
      <c r="P3" s="58">
        <f t="shared" si="4"/>
        <v>6.25</v>
      </c>
      <c r="Q3" s="47">
        <v>7</v>
      </c>
      <c r="R3" s="47">
        <v>5</v>
      </c>
      <c r="S3" s="47">
        <v>5</v>
      </c>
      <c r="T3" s="47">
        <v>8</v>
      </c>
      <c r="U3" s="58">
        <f t="shared" si="5"/>
        <v>8</v>
      </c>
      <c r="V3" s="47">
        <v>7</v>
      </c>
      <c r="W3" s="47">
        <v>9</v>
      </c>
      <c r="X3" s="58">
        <f t="shared" si="6"/>
        <v>6.5</v>
      </c>
      <c r="Y3" s="47">
        <v>6</v>
      </c>
      <c r="Z3" s="47">
        <v>6</v>
      </c>
      <c r="AA3" s="47">
        <v>8</v>
      </c>
      <c r="AB3" s="47">
        <v>6</v>
      </c>
      <c r="AC3" s="43">
        <f t="shared" si="7"/>
        <v>6.7857142857142856</v>
      </c>
      <c r="AD3" s="57">
        <f t="shared" si="8"/>
        <v>6</v>
      </c>
      <c r="AE3" s="47">
        <v>6</v>
      </c>
      <c r="AF3" s="57">
        <f t="shared" si="9"/>
        <v>7.5</v>
      </c>
      <c r="AG3" s="47">
        <v>6</v>
      </c>
      <c r="AH3" s="47">
        <v>7</v>
      </c>
      <c r="AI3" s="47">
        <v>10</v>
      </c>
      <c r="AJ3" s="47">
        <v>7</v>
      </c>
      <c r="AK3" s="57">
        <f t="shared" si="10"/>
        <v>8.5</v>
      </c>
      <c r="AL3" s="47">
        <v>9</v>
      </c>
      <c r="AM3" s="47">
        <v>8</v>
      </c>
      <c r="AN3" s="57">
        <f t="shared" si="11"/>
        <v>7.5</v>
      </c>
      <c r="AO3" s="47">
        <v>7</v>
      </c>
      <c r="AP3" s="47">
        <v>8</v>
      </c>
      <c r="AQ3" s="57">
        <f t="shared" si="12"/>
        <v>6</v>
      </c>
      <c r="AR3" s="47">
        <v>6</v>
      </c>
      <c r="AS3" s="47">
        <v>6</v>
      </c>
      <c r="AT3" s="57">
        <f t="shared" si="13"/>
        <v>7</v>
      </c>
      <c r="AU3" s="47">
        <v>7</v>
      </c>
      <c r="AV3" s="57">
        <f t="shared" si="14"/>
        <v>5</v>
      </c>
      <c r="AW3" s="47">
        <v>5</v>
      </c>
      <c r="AX3" s="47">
        <v>5</v>
      </c>
      <c r="AY3" s="56">
        <f>IF(AZ3="-","?",RANK(AZ3,AZ2:AZ130,0))</f>
        <v>38</v>
      </c>
      <c r="AZ3" s="42">
        <f t="shared" si="15"/>
        <v>5.85</v>
      </c>
      <c r="BA3" s="41">
        <f t="shared" si="16"/>
        <v>4.416666666666667</v>
      </c>
      <c r="BB3" s="47">
        <v>6</v>
      </c>
      <c r="BC3" s="47">
        <v>7</v>
      </c>
      <c r="BD3" s="47">
        <v>2</v>
      </c>
      <c r="BE3" s="47">
        <v>6</v>
      </c>
      <c r="BF3" s="47">
        <v>2</v>
      </c>
      <c r="BG3" s="55">
        <f t="shared" si="17"/>
        <v>3.5</v>
      </c>
      <c r="BH3" s="54">
        <f t="shared" si="18"/>
        <v>6.6833333333333336</v>
      </c>
      <c r="BI3" s="41">
        <f t="shared" si="19"/>
        <v>6.333333333333333</v>
      </c>
      <c r="BJ3" s="47">
        <v>7</v>
      </c>
      <c r="BK3" s="47">
        <v>6</v>
      </c>
      <c r="BL3" s="47">
        <v>6</v>
      </c>
      <c r="BM3" s="41">
        <f t="shared" si="20"/>
        <v>4.666666666666667</v>
      </c>
      <c r="BN3" s="47">
        <v>4</v>
      </c>
      <c r="BO3" s="47">
        <v>6</v>
      </c>
      <c r="BP3" s="47">
        <v>4</v>
      </c>
      <c r="BQ3" s="41">
        <f t="shared" si="21"/>
        <v>7.4</v>
      </c>
      <c r="BR3" s="47">
        <v>10</v>
      </c>
      <c r="BS3" s="47">
        <v>8</v>
      </c>
      <c r="BT3" s="47">
        <v>6</v>
      </c>
      <c r="BU3" s="47">
        <v>7</v>
      </c>
      <c r="BV3" s="47">
        <v>6</v>
      </c>
      <c r="BW3" s="41">
        <f t="shared" si="22"/>
        <v>8.3333333333333339</v>
      </c>
      <c r="BX3" s="47">
        <v>8</v>
      </c>
      <c r="BY3" s="47">
        <v>8</v>
      </c>
      <c r="BZ3" s="47">
        <v>9</v>
      </c>
      <c r="CA3" s="47" t="s">
        <v>78</v>
      </c>
      <c r="CB3" s="46" t="s">
        <v>78</v>
      </c>
      <c r="CC3" s="52">
        <v>7.4999999999999991</v>
      </c>
      <c r="CD3" s="52">
        <f t="shared" si="23"/>
        <v>7.55</v>
      </c>
      <c r="CE3" s="44">
        <f t="shared" si="24"/>
        <v>5.0000000000000711E-2</v>
      </c>
      <c r="CF3" s="53" t="str">
        <f t="shared" si="25"/>
        <v>â</v>
      </c>
      <c r="CG3" s="52">
        <v>6.6428571428571423</v>
      </c>
      <c r="CH3" s="52">
        <f t="shared" si="26"/>
        <v>6.7857142857142856</v>
      </c>
      <c r="CI3" s="43">
        <f t="shared" si="27"/>
        <v>0.14285714285714324</v>
      </c>
      <c r="CJ3" s="51" t="str">
        <f t="shared" si="28"/>
        <v>â</v>
      </c>
      <c r="CK3" s="47" t="s">
        <v>78</v>
      </c>
      <c r="CL3" s="46" t="s">
        <v>78</v>
      </c>
      <c r="CM3" s="47">
        <v>8</v>
      </c>
      <c r="CN3" s="47">
        <v>8</v>
      </c>
      <c r="CO3" s="47">
        <v>9</v>
      </c>
      <c r="CP3" s="47">
        <v>8</v>
      </c>
      <c r="CQ3" s="47">
        <v>7</v>
      </c>
      <c r="CR3" s="47">
        <v>8</v>
      </c>
      <c r="CS3" s="49">
        <f t="shared" si="29"/>
        <v>8</v>
      </c>
      <c r="CT3" s="48">
        <f t="shared" si="30"/>
        <v>0</v>
      </c>
      <c r="CU3" s="44" t="str">
        <f t="shared" si="31"/>
        <v>Dem.</v>
      </c>
      <c r="CV3" s="47" t="s">
        <v>78</v>
      </c>
      <c r="CW3" s="46" t="s">
        <v>78</v>
      </c>
      <c r="CX3" s="45">
        <f t="shared" si="32"/>
        <v>7.17</v>
      </c>
      <c r="CY3" s="40">
        <f t="shared" si="33"/>
        <v>2</v>
      </c>
      <c r="CZ3" s="39" t="str">
        <f t="shared" si="34"/>
        <v>Advanced</v>
      </c>
      <c r="DA3" s="44">
        <f t="shared" si="35"/>
        <v>7.55</v>
      </c>
      <c r="DB3" s="40">
        <f t="shared" si="36"/>
        <v>2</v>
      </c>
      <c r="DC3" s="39" t="str">
        <f t="shared" si="37"/>
        <v>Defective democracies</v>
      </c>
      <c r="DD3" s="43">
        <f t="shared" si="38"/>
        <v>6.79</v>
      </c>
      <c r="DE3" s="40">
        <f t="shared" si="39"/>
        <v>3</v>
      </c>
      <c r="DF3" s="39" t="str">
        <f t="shared" si="40"/>
        <v>Functional flaws</v>
      </c>
      <c r="DG3" s="42">
        <f t="shared" si="41"/>
        <v>5.85</v>
      </c>
      <c r="DH3" s="40">
        <f t="shared" si="42"/>
        <v>2</v>
      </c>
      <c r="DI3" s="39" t="str">
        <f t="shared" si="43"/>
        <v>Good</v>
      </c>
      <c r="DJ3" s="41">
        <f t="shared" si="44"/>
        <v>4.4000000000000004</v>
      </c>
      <c r="DK3" s="40">
        <f t="shared" si="45"/>
        <v>4</v>
      </c>
      <c r="DL3" s="39" t="str">
        <f t="shared" si="46"/>
        <v>Minor</v>
      </c>
    </row>
    <row r="4" spans="1:116">
      <c r="A4" s="61" t="s">
        <v>102</v>
      </c>
      <c r="B4" s="60">
        <v>4</v>
      </c>
      <c r="C4" s="59">
        <f>IF(D4="-","?",RANK(D4,D2:D130,0))</f>
        <v>85</v>
      </c>
      <c r="D4" s="45">
        <f t="shared" si="0"/>
        <v>4.8600000000000003</v>
      </c>
      <c r="E4" s="44">
        <f t="shared" si="1"/>
        <v>4.3666666666666663</v>
      </c>
      <c r="F4" s="58">
        <f t="shared" si="2"/>
        <v>7</v>
      </c>
      <c r="G4" s="47">
        <v>7</v>
      </c>
      <c r="H4" s="47">
        <v>8</v>
      </c>
      <c r="I4" s="47">
        <v>6</v>
      </c>
      <c r="J4" s="47">
        <v>7</v>
      </c>
      <c r="K4" s="58">
        <f t="shared" si="3"/>
        <v>4.25</v>
      </c>
      <c r="L4" s="47">
        <v>4</v>
      </c>
      <c r="M4" s="47">
        <v>2</v>
      </c>
      <c r="N4" s="47">
        <v>5</v>
      </c>
      <c r="O4" s="47">
        <v>6</v>
      </c>
      <c r="P4" s="58">
        <f t="shared" si="4"/>
        <v>4.25</v>
      </c>
      <c r="Q4" s="47">
        <v>4</v>
      </c>
      <c r="R4" s="47">
        <v>4</v>
      </c>
      <c r="S4" s="47">
        <v>4</v>
      </c>
      <c r="T4" s="47">
        <v>5</v>
      </c>
      <c r="U4" s="58">
        <f t="shared" si="5"/>
        <v>2</v>
      </c>
      <c r="V4" s="47">
        <v>2</v>
      </c>
      <c r="W4" s="47">
        <v>2</v>
      </c>
      <c r="X4" s="58">
        <f t="shared" si="6"/>
        <v>4.333333333333333</v>
      </c>
      <c r="Y4" s="47">
        <v>4</v>
      </c>
      <c r="Z4" s="47">
        <v>5</v>
      </c>
      <c r="AA4" s="47" t="s">
        <v>100</v>
      </c>
      <c r="AB4" s="47">
        <v>4</v>
      </c>
      <c r="AC4" s="43">
        <f t="shared" si="7"/>
        <v>5.3571428571428568</v>
      </c>
      <c r="AD4" s="57">
        <f t="shared" si="8"/>
        <v>5</v>
      </c>
      <c r="AE4" s="47">
        <v>5</v>
      </c>
      <c r="AF4" s="57">
        <f t="shared" si="9"/>
        <v>4.5</v>
      </c>
      <c r="AG4" s="47">
        <v>4</v>
      </c>
      <c r="AH4" s="47">
        <v>4</v>
      </c>
      <c r="AI4" s="47">
        <v>6</v>
      </c>
      <c r="AJ4" s="47">
        <v>4</v>
      </c>
      <c r="AK4" s="57">
        <f t="shared" si="10"/>
        <v>6.5</v>
      </c>
      <c r="AL4" s="47">
        <v>6</v>
      </c>
      <c r="AM4" s="47">
        <v>7</v>
      </c>
      <c r="AN4" s="57">
        <f t="shared" si="11"/>
        <v>5</v>
      </c>
      <c r="AO4" s="47">
        <v>6</v>
      </c>
      <c r="AP4" s="47">
        <v>4</v>
      </c>
      <c r="AQ4" s="57">
        <f t="shared" si="12"/>
        <v>5.5</v>
      </c>
      <c r="AR4" s="47">
        <v>6</v>
      </c>
      <c r="AS4" s="47">
        <v>5</v>
      </c>
      <c r="AT4" s="57">
        <f t="shared" si="13"/>
        <v>7</v>
      </c>
      <c r="AU4" s="47">
        <v>7</v>
      </c>
      <c r="AV4" s="57">
        <f t="shared" si="14"/>
        <v>4</v>
      </c>
      <c r="AW4" s="47">
        <v>4</v>
      </c>
      <c r="AX4" s="47">
        <v>4</v>
      </c>
      <c r="AY4" s="56">
        <f>IF(AZ4="-","?",RANK(AZ4,AZ2:AZ130,0))</f>
        <v>102</v>
      </c>
      <c r="AZ4" s="42">
        <f t="shared" si="15"/>
        <v>3.92</v>
      </c>
      <c r="BA4" s="41">
        <f t="shared" si="16"/>
        <v>5.729166666666667</v>
      </c>
      <c r="BB4" s="47">
        <v>6</v>
      </c>
      <c r="BC4" s="47">
        <v>6</v>
      </c>
      <c r="BD4" s="47">
        <v>7</v>
      </c>
      <c r="BE4" s="47">
        <v>5</v>
      </c>
      <c r="BF4" s="47">
        <v>5</v>
      </c>
      <c r="BG4" s="55">
        <f t="shared" si="17"/>
        <v>5.375</v>
      </c>
      <c r="BH4" s="54">
        <f t="shared" si="18"/>
        <v>4.333333333333333</v>
      </c>
      <c r="BI4" s="41">
        <f t="shared" si="19"/>
        <v>4</v>
      </c>
      <c r="BJ4" s="47">
        <v>4</v>
      </c>
      <c r="BK4" s="47">
        <v>4</v>
      </c>
      <c r="BL4" s="47">
        <v>4</v>
      </c>
      <c r="BM4" s="41">
        <f t="shared" si="20"/>
        <v>3.6666666666666665</v>
      </c>
      <c r="BN4" s="47">
        <v>3</v>
      </c>
      <c r="BO4" s="47">
        <v>5</v>
      </c>
      <c r="BP4" s="47">
        <v>3</v>
      </c>
      <c r="BQ4" s="41">
        <f t="shared" si="21"/>
        <v>4</v>
      </c>
      <c r="BR4" s="47">
        <v>4</v>
      </c>
      <c r="BS4" s="47">
        <v>3</v>
      </c>
      <c r="BT4" s="47">
        <v>3</v>
      </c>
      <c r="BU4" s="47">
        <v>4</v>
      </c>
      <c r="BV4" s="47">
        <v>6</v>
      </c>
      <c r="BW4" s="41">
        <f t="shared" si="22"/>
        <v>5.666666666666667</v>
      </c>
      <c r="BX4" s="47">
        <v>5</v>
      </c>
      <c r="BY4" s="47">
        <v>6</v>
      </c>
      <c r="BZ4" s="47">
        <v>6</v>
      </c>
      <c r="CA4" s="47" t="s">
        <v>78</v>
      </c>
      <c r="CB4" s="46" t="s">
        <v>78</v>
      </c>
      <c r="CC4" s="52">
        <v>4.2666666666666666</v>
      </c>
      <c r="CD4" s="52">
        <f t="shared" si="23"/>
        <v>4.3666666666666663</v>
      </c>
      <c r="CE4" s="44">
        <f t="shared" si="24"/>
        <v>9.9999999999999645E-2</v>
      </c>
      <c r="CF4" s="53" t="str">
        <f t="shared" si="25"/>
        <v>â</v>
      </c>
      <c r="CG4" s="52">
        <v>5.1785714285714279</v>
      </c>
      <c r="CH4" s="52">
        <f t="shared" si="26"/>
        <v>5.3571428571428568</v>
      </c>
      <c r="CI4" s="43">
        <f t="shared" si="27"/>
        <v>0.17857142857142883</v>
      </c>
      <c r="CJ4" s="51" t="str">
        <f t="shared" si="28"/>
        <v>â</v>
      </c>
      <c r="CK4" s="47" t="s">
        <v>78</v>
      </c>
      <c r="CL4" s="46" t="s">
        <v>78</v>
      </c>
      <c r="CM4" s="50">
        <v>4</v>
      </c>
      <c r="CN4" s="50">
        <v>2</v>
      </c>
      <c r="CO4" s="47">
        <v>5</v>
      </c>
      <c r="CP4" s="47">
        <v>6</v>
      </c>
      <c r="CQ4" s="47">
        <v>4</v>
      </c>
      <c r="CR4" s="47">
        <v>5</v>
      </c>
      <c r="CS4" s="49">
        <f t="shared" si="29"/>
        <v>7</v>
      </c>
      <c r="CT4" s="48">
        <f t="shared" si="30"/>
        <v>2</v>
      </c>
      <c r="CU4" s="44" t="str">
        <f t="shared" si="31"/>
        <v>Aut.</v>
      </c>
      <c r="CV4" s="47" t="s">
        <v>78</v>
      </c>
      <c r="CW4" s="46" t="s">
        <v>78</v>
      </c>
      <c r="CX4" s="45">
        <f t="shared" si="32"/>
        <v>4.8600000000000003</v>
      </c>
      <c r="CY4" s="40">
        <f t="shared" si="33"/>
        <v>4</v>
      </c>
      <c r="CZ4" s="39" t="str">
        <f t="shared" si="34"/>
        <v>Very limited</v>
      </c>
      <c r="DA4" s="44">
        <f t="shared" si="35"/>
        <v>4.37</v>
      </c>
      <c r="DB4" s="40">
        <f t="shared" si="36"/>
        <v>4</v>
      </c>
      <c r="DC4" s="39" t="str">
        <f t="shared" si="37"/>
        <v>Moderate autocracies</v>
      </c>
      <c r="DD4" s="43">
        <f t="shared" si="38"/>
        <v>5.36</v>
      </c>
      <c r="DE4" s="40">
        <f t="shared" si="39"/>
        <v>3</v>
      </c>
      <c r="DF4" s="39" t="str">
        <f t="shared" si="40"/>
        <v>Functional flaws</v>
      </c>
      <c r="DG4" s="42">
        <f t="shared" si="41"/>
        <v>3.92</v>
      </c>
      <c r="DH4" s="40">
        <f t="shared" si="42"/>
        <v>4</v>
      </c>
      <c r="DI4" s="39" t="str">
        <f t="shared" si="43"/>
        <v>Weak</v>
      </c>
      <c r="DJ4" s="41">
        <f t="shared" si="44"/>
        <v>5.7</v>
      </c>
      <c r="DK4" s="40">
        <f t="shared" si="45"/>
        <v>3</v>
      </c>
      <c r="DL4" s="39" t="str">
        <f t="shared" si="46"/>
        <v>Moderate</v>
      </c>
    </row>
    <row r="5" spans="1:116">
      <c r="A5" s="74" t="s">
        <v>103</v>
      </c>
      <c r="B5" s="60">
        <v>5</v>
      </c>
      <c r="C5" s="59">
        <f>IF(D5="-","?",RANK(D5,D2:D130,0))</f>
        <v>94</v>
      </c>
      <c r="D5" s="45">
        <f t="shared" si="0"/>
        <v>4.5599999999999996</v>
      </c>
      <c r="E5" s="44">
        <f t="shared" si="1"/>
        <v>4.8666666666666663</v>
      </c>
      <c r="F5" s="58">
        <f t="shared" si="2"/>
        <v>8</v>
      </c>
      <c r="G5" s="47">
        <v>7</v>
      </c>
      <c r="H5" s="47">
        <v>8</v>
      </c>
      <c r="I5" s="47">
        <v>10</v>
      </c>
      <c r="J5" s="47">
        <v>7</v>
      </c>
      <c r="K5" s="58">
        <f t="shared" si="3"/>
        <v>5</v>
      </c>
      <c r="L5" s="47">
        <v>6</v>
      </c>
      <c r="M5" s="47">
        <v>3</v>
      </c>
      <c r="N5" s="47">
        <v>5</v>
      </c>
      <c r="O5" s="47">
        <v>6</v>
      </c>
      <c r="P5" s="58">
        <f t="shared" si="4"/>
        <v>4</v>
      </c>
      <c r="Q5" s="47">
        <v>4</v>
      </c>
      <c r="R5" s="47">
        <v>4</v>
      </c>
      <c r="S5" s="47">
        <v>4</v>
      </c>
      <c r="T5" s="47">
        <v>4</v>
      </c>
      <c r="U5" s="58">
        <f t="shared" si="5"/>
        <v>3</v>
      </c>
      <c r="V5" s="47">
        <v>3</v>
      </c>
      <c r="W5" s="47">
        <v>3</v>
      </c>
      <c r="X5" s="58">
        <f t="shared" si="6"/>
        <v>4.333333333333333</v>
      </c>
      <c r="Y5" s="47">
        <v>4</v>
      </c>
      <c r="Z5" s="47">
        <v>3</v>
      </c>
      <c r="AA5" s="47" t="s">
        <v>100</v>
      </c>
      <c r="AB5" s="47">
        <v>6</v>
      </c>
      <c r="AC5" s="43">
        <f t="shared" si="7"/>
        <v>4.25</v>
      </c>
      <c r="AD5" s="57">
        <f t="shared" si="8"/>
        <v>2</v>
      </c>
      <c r="AE5" s="47">
        <v>2</v>
      </c>
      <c r="AF5" s="57">
        <f t="shared" si="9"/>
        <v>3.75</v>
      </c>
      <c r="AG5" s="47">
        <v>3</v>
      </c>
      <c r="AH5" s="47">
        <v>2</v>
      </c>
      <c r="AI5" s="47">
        <v>5</v>
      </c>
      <c r="AJ5" s="47">
        <v>5</v>
      </c>
      <c r="AK5" s="57">
        <f t="shared" si="10"/>
        <v>6</v>
      </c>
      <c r="AL5" s="47">
        <v>6</v>
      </c>
      <c r="AM5" s="47">
        <v>6</v>
      </c>
      <c r="AN5" s="57">
        <f t="shared" si="11"/>
        <v>4.5</v>
      </c>
      <c r="AO5" s="47">
        <v>4</v>
      </c>
      <c r="AP5" s="47">
        <v>5</v>
      </c>
      <c r="AQ5" s="57">
        <f t="shared" si="12"/>
        <v>3.5</v>
      </c>
      <c r="AR5" s="47">
        <v>3</v>
      </c>
      <c r="AS5" s="47">
        <v>4</v>
      </c>
      <c r="AT5" s="57">
        <f t="shared" si="13"/>
        <v>7</v>
      </c>
      <c r="AU5" s="47">
        <v>7</v>
      </c>
      <c r="AV5" s="57">
        <f t="shared" si="14"/>
        <v>3</v>
      </c>
      <c r="AW5" s="47">
        <v>3</v>
      </c>
      <c r="AX5" s="47">
        <v>3</v>
      </c>
      <c r="AY5" s="56">
        <f>IF(AZ5="-","?",RANK(AZ5,AZ2:AZ130,0))</f>
        <v>97</v>
      </c>
      <c r="AZ5" s="42">
        <f t="shared" si="15"/>
        <v>4.03</v>
      </c>
      <c r="BA5" s="41">
        <f t="shared" si="16"/>
        <v>6.666666666666667</v>
      </c>
      <c r="BB5" s="47">
        <v>7</v>
      </c>
      <c r="BC5" s="47">
        <v>8</v>
      </c>
      <c r="BD5" s="47">
        <v>4</v>
      </c>
      <c r="BE5" s="47">
        <v>7</v>
      </c>
      <c r="BF5" s="47">
        <v>9</v>
      </c>
      <c r="BG5" s="55">
        <f t="shared" si="17"/>
        <v>5</v>
      </c>
      <c r="BH5" s="54">
        <f t="shared" si="18"/>
        <v>4.3499999999999996</v>
      </c>
      <c r="BI5" s="41">
        <f t="shared" si="19"/>
        <v>4.333333333333333</v>
      </c>
      <c r="BJ5" s="47">
        <v>4</v>
      </c>
      <c r="BK5" s="47">
        <v>5</v>
      </c>
      <c r="BL5" s="47">
        <v>4</v>
      </c>
      <c r="BM5" s="41">
        <f t="shared" si="20"/>
        <v>3.3333333333333335</v>
      </c>
      <c r="BN5" s="47">
        <v>3</v>
      </c>
      <c r="BO5" s="47">
        <v>5</v>
      </c>
      <c r="BP5" s="47">
        <v>2</v>
      </c>
      <c r="BQ5" s="41">
        <f t="shared" si="21"/>
        <v>4.4000000000000004</v>
      </c>
      <c r="BR5" s="47">
        <v>5</v>
      </c>
      <c r="BS5" s="47">
        <v>5</v>
      </c>
      <c r="BT5" s="47">
        <v>5</v>
      </c>
      <c r="BU5" s="47">
        <v>4</v>
      </c>
      <c r="BV5" s="47">
        <v>3</v>
      </c>
      <c r="BW5" s="41">
        <f t="shared" si="22"/>
        <v>5.333333333333333</v>
      </c>
      <c r="BX5" s="47">
        <v>5</v>
      </c>
      <c r="BY5" s="47">
        <v>5</v>
      </c>
      <c r="BZ5" s="47">
        <v>6</v>
      </c>
      <c r="CA5" s="47" t="s">
        <v>78</v>
      </c>
      <c r="CB5" s="46" t="s">
        <v>78</v>
      </c>
      <c r="CC5" s="52">
        <v>3.9666666666666668</v>
      </c>
      <c r="CD5" s="52">
        <f t="shared" si="23"/>
        <v>4.8666666666666663</v>
      </c>
      <c r="CE5" s="44">
        <f t="shared" si="24"/>
        <v>0.89999999999999947</v>
      </c>
      <c r="CF5" s="53" t="str">
        <f t="shared" si="25"/>
        <v>æ</v>
      </c>
      <c r="CG5" s="52">
        <v>3.6785714285714284</v>
      </c>
      <c r="CH5" s="52">
        <f t="shared" si="26"/>
        <v>4.25</v>
      </c>
      <c r="CI5" s="43">
        <f t="shared" si="27"/>
        <v>0.57142857142857162</v>
      </c>
      <c r="CJ5" s="51" t="str">
        <f t="shared" si="28"/>
        <v>æ</v>
      </c>
      <c r="CK5" s="47" t="s">
        <v>78</v>
      </c>
      <c r="CL5" s="46" t="s">
        <v>78</v>
      </c>
      <c r="CM5" s="47">
        <v>6</v>
      </c>
      <c r="CN5" s="47">
        <v>3</v>
      </c>
      <c r="CO5" s="47">
        <v>5</v>
      </c>
      <c r="CP5" s="47">
        <v>6</v>
      </c>
      <c r="CQ5" s="47">
        <v>4</v>
      </c>
      <c r="CR5" s="47">
        <v>4</v>
      </c>
      <c r="CS5" s="49">
        <f t="shared" si="29"/>
        <v>7</v>
      </c>
      <c r="CT5" s="48">
        <f t="shared" si="30"/>
        <v>0</v>
      </c>
      <c r="CU5" s="44" t="str">
        <f t="shared" si="31"/>
        <v>Dem.</v>
      </c>
      <c r="CV5" s="47" t="s">
        <v>78</v>
      </c>
      <c r="CW5" s="46" t="s">
        <v>78</v>
      </c>
      <c r="CX5" s="45">
        <f t="shared" si="32"/>
        <v>4.5599999999999996</v>
      </c>
      <c r="CY5" s="40">
        <f t="shared" si="33"/>
        <v>4</v>
      </c>
      <c r="CZ5" s="39" t="str">
        <f t="shared" si="34"/>
        <v>Very limited</v>
      </c>
      <c r="DA5" s="44">
        <f t="shared" si="35"/>
        <v>4.87</v>
      </c>
      <c r="DB5" s="40">
        <f t="shared" si="36"/>
        <v>3</v>
      </c>
      <c r="DC5" s="39" t="str">
        <f t="shared" si="37"/>
        <v>Highly defective democracies</v>
      </c>
      <c r="DD5" s="43">
        <f t="shared" si="38"/>
        <v>4.25</v>
      </c>
      <c r="DE5" s="40">
        <f t="shared" si="39"/>
        <v>4</v>
      </c>
      <c r="DF5" s="39" t="str">
        <f t="shared" si="40"/>
        <v>Poorly functioning</v>
      </c>
      <c r="DG5" s="42">
        <f t="shared" si="41"/>
        <v>4.03</v>
      </c>
      <c r="DH5" s="40">
        <f t="shared" si="42"/>
        <v>4</v>
      </c>
      <c r="DI5" s="39" t="str">
        <f t="shared" si="43"/>
        <v>Weak</v>
      </c>
      <c r="DJ5" s="41">
        <f t="shared" si="44"/>
        <v>6.7</v>
      </c>
      <c r="DK5" s="40">
        <f t="shared" si="45"/>
        <v>2</v>
      </c>
      <c r="DL5" s="39" t="str">
        <f t="shared" si="46"/>
        <v>Substantial</v>
      </c>
    </row>
    <row r="6" spans="1:116">
      <c r="A6" s="61" t="s">
        <v>104</v>
      </c>
      <c r="B6" s="60">
        <v>2</v>
      </c>
      <c r="C6" s="59">
        <f>IF(D6="-","?",RANK(D6,D2:D130,0))</f>
        <v>29</v>
      </c>
      <c r="D6" s="45">
        <f t="shared" si="0"/>
        <v>7.25</v>
      </c>
      <c r="E6" s="44">
        <f t="shared" si="1"/>
        <v>7.9</v>
      </c>
      <c r="F6" s="58">
        <f t="shared" si="2"/>
        <v>9</v>
      </c>
      <c r="G6" s="47">
        <v>8</v>
      </c>
      <c r="H6" s="47">
        <v>10</v>
      </c>
      <c r="I6" s="47">
        <v>10</v>
      </c>
      <c r="J6" s="47">
        <v>8</v>
      </c>
      <c r="K6" s="58">
        <f t="shared" si="3"/>
        <v>9.5</v>
      </c>
      <c r="L6" s="47">
        <v>10</v>
      </c>
      <c r="M6" s="47">
        <v>10</v>
      </c>
      <c r="N6" s="47">
        <v>10</v>
      </c>
      <c r="O6" s="47">
        <v>8</v>
      </c>
      <c r="P6" s="58">
        <f t="shared" si="4"/>
        <v>5.75</v>
      </c>
      <c r="Q6" s="47">
        <v>5</v>
      </c>
      <c r="R6" s="47">
        <v>6</v>
      </c>
      <c r="S6" s="47">
        <v>5</v>
      </c>
      <c r="T6" s="47">
        <v>7</v>
      </c>
      <c r="U6" s="58">
        <f t="shared" si="5"/>
        <v>8</v>
      </c>
      <c r="V6" s="47">
        <v>7</v>
      </c>
      <c r="W6" s="47">
        <v>9</v>
      </c>
      <c r="X6" s="58">
        <f t="shared" si="6"/>
        <v>7.25</v>
      </c>
      <c r="Y6" s="47">
        <v>6</v>
      </c>
      <c r="Z6" s="47">
        <v>7</v>
      </c>
      <c r="AA6" s="47">
        <v>9</v>
      </c>
      <c r="AB6" s="47">
        <v>7</v>
      </c>
      <c r="AC6" s="43">
        <f t="shared" si="7"/>
        <v>6.6071428571428568</v>
      </c>
      <c r="AD6" s="57">
        <f t="shared" si="8"/>
        <v>7</v>
      </c>
      <c r="AE6" s="47">
        <v>7</v>
      </c>
      <c r="AF6" s="57">
        <f t="shared" si="9"/>
        <v>6.25</v>
      </c>
      <c r="AG6" s="47">
        <v>6</v>
      </c>
      <c r="AH6" s="47">
        <v>5</v>
      </c>
      <c r="AI6" s="47">
        <v>7</v>
      </c>
      <c r="AJ6" s="47">
        <v>7</v>
      </c>
      <c r="AK6" s="57">
        <f t="shared" si="10"/>
        <v>6</v>
      </c>
      <c r="AL6" s="47">
        <v>6</v>
      </c>
      <c r="AM6" s="47">
        <v>6</v>
      </c>
      <c r="AN6" s="57">
        <f t="shared" si="11"/>
        <v>7</v>
      </c>
      <c r="AO6" s="47">
        <v>7</v>
      </c>
      <c r="AP6" s="47">
        <v>7</v>
      </c>
      <c r="AQ6" s="57">
        <f t="shared" si="12"/>
        <v>6.5</v>
      </c>
      <c r="AR6" s="47">
        <v>6</v>
      </c>
      <c r="AS6" s="47">
        <v>7</v>
      </c>
      <c r="AT6" s="57">
        <f t="shared" si="13"/>
        <v>8</v>
      </c>
      <c r="AU6" s="47">
        <v>8</v>
      </c>
      <c r="AV6" s="57">
        <f t="shared" si="14"/>
        <v>5.5</v>
      </c>
      <c r="AW6" s="47">
        <v>5</v>
      </c>
      <c r="AX6" s="47">
        <v>6</v>
      </c>
      <c r="AY6" s="56">
        <f>IF(AZ6="-","?",RANK(AZ6,AZ2:AZ130,0))</f>
        <v>52</v>
      </c>
      <c r="AZ6" s="42">
        <f t="shared" si="15"/>
        <v>5.51</v>
      </c>
      <c r="BA6" s="41">
        <f t="shared" si="16"/>
        <v>2.9375</v>
      </c>
      <c r="BB6" s="47">
        <v>4</v>
      </c>
      <c r="BC6" s="47">
        <v>4</v>
      </c>
      <c r="BD6" s="47">
        <v>3</v>
      </c>
      <c r="BE6" s="47">
        <v>2</v>
      </c>
      <c r="BF6" s="47">
        <v>1</v>
      </c>
      <c r="BG6" s="55">
        <f t="shared" si="17"/>
        <v>3.625</v>
      </c>
      <c r="BH6" s="54">
        <f t="shared" si="18"/>
        <v>6.5333333333333332</v>
      </c>
      <c r="BI6" s="41">
        <f t="shared" si="19"/>
        <v>5.666666666666667</v>
      </c>
      <c r="BJ6" s="47">
        <v>6</v>
      </c>
      <c r="BK6" s="47">
        <v>6</v>
      </c>
      <c r="BL6" s="47">
        <v>5</v>
      </c>
      <c r="BM6" s="41">
        <f t="shared" si="20"/>
        <v>5.666666666666667</v>
      </c>
      <c r="BN6" s="47">
        <v>6</v>
      </c>
      <c r="BO6" s="47">
        <v>6</v>
      </c>
      <c r="BP6" s="47">
        <v>5</v>
      </c>
      <c r="BQ6" s="41">
        <f t="shared" si="21"/>
        <v>7.8</v>
      </c>
      <c r="BR6" s="47">
        <v>9</v>
      </c>
      <c r="BS6" s="47">
        <v>9</v>
      </c>
      <c r="BT6" s="47">
        <v>7</v>
      </c>
      <c r="BU6" s="47">
        <v>6</v>
      </c>
      <c r="BV6" s="47">
        <v>8</v>
      </c>
      <c r="BW6" s="41">
        <f t="shared" si="22"/>
        <v>7</v>
      </c>
      <c r="BX6" s="47">
        <v>7</v>
      </c>
      <c r="BY6" s="47">
        <v>6</v>
      </c>
      <c r="BZ6" s="47">
        <v>8</v>
      </c>
      <c r="CA6" s="47" t="s">
        <v>78</v>
      </c>
      <c r="CB6" s="46" t="s">
        <v>78</v>
      </c>
      <c r="CC6" s="52">
        <v>7.85</v>
      </c>
      <c r="CD6" s="52">
        <f t="shared" si="23"/>
        <v>7.9</v>
      </c>
      <c r="CE6" s="44">
        <f t="shared" si="24"/>
        <v>5.0000000000000711E-2</v>
      </c>
      <c r="CF6" s="53" t="str">
        <f t="shared" si="25"/>
        <v>â</v>
      </c>
      <c r="CG6" s="52">
        <v>6.8214285714285712</v>
      </c>
      <c r="CH6" s="52">
        <f t="shared" si="26"/>
        <v>6.6071428571428568</v>
      </c>
      <c r="CI6" s="43">
        <f t="shared" si="27"/>
        <v>-0.21428571428571441</v>
      </c>
      <c r="CJ6" s="51" t="str">
        <f t="shared" si="28"/>
        <v>â</v>
      </c>
      <c r="CK6" s="47" t="s">
        <v>78</v>
      </c>
      <c r="CL6" s="46" t="s">
        <v>78</v>
      </c>
      <c r="CM6" s="47">
        <v>10</v>
      </c>
      <c r="CN6" s="47">
        <v>10</v>
      </c>
      <c r="CO6" s="47">
        <v>10</v>
      </c>
      <c r="CP6" s="47">
        <v>8</v>
      </c>
      <c r="CQ6" s="47">
        <v>5</v>
      </c>
      <c r="CR6" s="47">
        <v>7</v>
      </c>
      <c r="CS6" s="49">
        <f t="shared" si="29"/>
        <v>8</v>
      </c>
      <c r="CT6" s="48">
        <f t="shared" si="30"/>
        <v>0</v>
      </c>
      <c r="CU6" s="44" t="str">
        <f t="shared" si="31"/>
        <v>Dem.</v>
      </c>
      <c r="CV6" s="47" t="s">
        <v>78</v>
      </c>
      <c r="CW6" s="46" t="s">
        <v>78</v>
      </c>
      <c r="CX6" s="45">
        <f t="shared" si="32"/>
        <v>7.25</v>
      </c>
      <c r="CY6" s="40">
        <f t="shared" si="33"/>
        <v>2</v>
      </c>
      <c r="CZ6" s="39" t="str">
        <f t="shared" si="34"/>
        <v>Advanced</v>
      </c>
      <c r="DA6" s="44">
        <f t="shared" si="35"/>
        <v>7.9</v>
      </c>
      <c r="DB6" s="40">
        <f t="shared" si="36"/>
        <v>2</v>
      </c>
      <c r="DC6" s="39" t="str">
        <f t="shared" si="37"/>
        <v>Defective democracies</v>
      </c>
      <c r="DD6" s="43">
        <f t="shared" si="38"/>
        <v>6.61</v>
      </c>
      <c r="DE6" s="40">
        <f t="shared" si="39"/>
        <v>3</v>
      </c>
      <c r="DF6" s="39" t="str">
        <f t="shared" si="40"/>
        <v>Functional flaws</v>
      </c>
      <c r="DG6" s="42">
        <f t="shared" si="41"/>
        <v>5.51</v>
      </c>
      <c r="DH6" s="40">
        <f t="shared" si="42"/>
        <v>3</v>
      </c>
      <c r="DI6" s="39" t="str">
        <f t="shared" si="43"/>
        <v>Moderate</v>
      </c>
      <c r="DJ6" s="41">
        <f t="shared" si="44"/>
        <v>2.9</v>
      </c>
      <c r="DK6" s="40">
        <f t="shared" si="45"/>
        <v>4</v>
      </c>
      <c r="DL6" s="39" t="str">
        <f t="shared" si="46"/>
        <v>Minor</v>
      </c>
    </row>
    <row r="7" spans="1:116">
      <c r="A7" s="75" t="s">
        <v>105</v>
      </c>
      <c r="B7" s="60">
        <v>6</v>
      </c>
      <c r="C7" s="59">
        <f>IF(D7="-","?",RANK(D7,D2:D130,0))</f>
        <v>62</v>
      </c>
      <c r="D7" s="45">
        <f t="shared" si="0"/>
        <v>5.75</v>
      </c>
      <c r="E7" s="44">
        <f t="shared" si="1"/>
        <v>5</v>
      </c>
      <c r="F7" s="58">
        <f t="shared" si="2"/>
        <v>8.75</v>
      </c>
      <c r="G7" s="47">
        <v>9</v>
      </c>
      <c r="H7" s="47">
        <v>9</v>
      </c>
      <c r="I7" s="47">
        <v>9</v>
      </c>
      <c r="J7" s="47">
        <v>8</v>
      </c>
      <c r="K7" s="58">
        <f t="shared" si="3"/>
        <v>4</v>
      </c>
      <c r="L7" s="47">
        <v>5</v>
      </c>
      <c r="M7" s="47">
        <v>2</v>
      </c>
      <c r="N7" s="47">
        <v>5</v>
      </c>
      <c r="O7" s="47">
        <v>4</v>
      </c>
      <c r="P7" s="58">
        <f t="shared" si="4"/>
        <v>4.5</v>
      </c>
      <c r="Q7" s="47">
        <v>4</v>
      </c>
      <c r="R7" s="47">
        <v>4</v>
      </c>
      <c r="S7" s="47">
        <v>4</v>
      </c>
      <c r="T7" s="47">
        <v>6</v>
      </c>
      <c r="U7" s="58">
        <f t="shared" si="5"/>
        <v>2</v>
      </c>
      <c r="V7" s="47">
        <v>2</v>
      </c>
      <c r="W7" s="47">
        <v>2</v>
      </c>
      <c r="X7" s="58">
        <f t="shared" si="6"/>
        <v>5.75</v>
      </c>
      <c r="Y7" s="47">
        <v>6</v>
      </c>
      <c r="Z7" s="47">
        <v>5</v>
      </c>
      <c r="AA7" s="77">
        <v>7</v>
      </c>
      <c r="AB7" s="47">
        <v>5</v>
      </c>
      <c r="AC7" s="43">
        <f t="shared" si="7"/>
        <v>6.5</v>
      </c>
      <c r="AD7" s="57">
        <f t="shared" si="8"/>
        <v>4</v>
      </c>
      <c r="AE7" s="47">
        <v>4</v>
      </c>
      <c r="AF7" s="57">
        <f t="shared" si="9"/>
        <v>6.5</v>
      </c>
      <c r="AG7" s="47">
        <v>7</v>
      </c>
      <c r="AH7" s="47">
        <v>4</v>
      </c>
      <c r="AI7" s="47">
        <v>9</v>
      </c>
      <c r="AJ7" s="47">
        <v>6</v>
      </c>
      <c r="AK7" s="57">
        <f t="shared" si="10"/>
        <v>8</v>
      </c>
      <c r="AL7" s="47">
        <v>8</v>
      </c>
      <c r="AM7" s="47">
        <v>8</v>
      </c>
      <c r="AN7" s="57">
        <f t="shared" si="11"/>
        <v>8</v>
      </c>
      <c r="AO7" s="47">
        <v>8</v>
      </c>
      <c r="AP7" s="47">
        <v>8</v>
      </c>
      <c r="AQ7" s="57">
        <f t="shared" si="12"/>
        <v>5.5</v>
      </c>
      <c r="AR7" s="47">
        <v>6</v>
      </c>
      <c r="AS7" s="47">
        <v>5</v>
      </c>
      <c r="AT7" s="57">
        <f t="shared" si="13"/>
        <v>8</v>
      </c>
      <c r="AU7" s="47">
        <v>8</v>
      </c>
      <c r="AV7" s="57">
        <f t="shared" si="14"/>
        <v>5.5</v>
      </c>
      <c r="AW7" s="47">
        <v>6</v>
      </c>
      <c r="AX7" s="47">
        <v>5</v>
      </c>
      <c r="AY7" s="56">
        <f>IF(AZ7="-","?",RANK(AZ7,AZ2:AZ130,0))</f>
        <v>85</v>
      </c>
      <c r="AZ7" s="42">
        <f t="shared" si="15"/>
        <v>4.3600000000000003</v>
      </c>
      <c r="BA7" s="41">
        <f t="shared" si="16"/>
        <v>4.229166666666667</v>
      </c>
      <c r="BB7" s="47">
        <v>6</v>
      </c>
      <c r="BC7" s="47">
        <v>4</v>
      </c>
      <c r="BD7" s="47">
        <v>3</v>
      </c>
      <c r="BE7" s="47">
        <v>6</v>
      </c>
      <c r="BF7" s="47">
        <v>2</v>
      </c>
      <c r="BG7" s="55">
        <f t="shared" si="17"/>
        <v>4.375</v>
      </c>
      <c r="BH7" s="54">
        <f t="shared" si="18"/>
        <v>5</v>
      </c>
      <c r="BI7" s="41">
        <f t="shared" si="19"/>
        <v>4.666666666666667</v>
      </c>
      <c r="BJ7" s="47">
        <v>5</v>
      </c>
      <c r="BK7" s="47">
        <v>5</v>
      </c>
      <c r="BL7" s="47">
        <v>4</v>
      </c>
      <c r="BM7" s="41">
        <f t="shared" si="20"/>
        <v>4.666666666666667</v>
      </c>
      <c r="BN7" s="47">
        <v>6</v>
      </c>
      <c r="BO7" s="47">
        <v>5</v>
      </c>
      <c r="BP7" s="47">
        <v>3</v>
      </c>
      <c r="BQ7" s="41">
        <f t="shared" si="21"/>
        <v>4</v>
      </c>
      <c r="BR7" s="47">
        <v>6</v>
      </c>
      <c r="BS7" s="47">
        <v>6</v>
      </c>
      <c r="BT7" s="47">
        <v>2</v>
      </c>
      <c r="BU7" s="47">
        <v>2</v>
      </c>
      <c r="BV7" s="47">
        <v>4</v>
      </c>
      <c r="BW7" s="41">
        <f t="shared" si="22"/>
        <v>6.666666666666667</v>
      </c>
      <c r="BX7" s="47">
        <v>7</v>
      </c>
      <c r="BY7" s="47">
        <v>7</v>
      </c>
      <c r="BZ7" s="47">
        <v>6</v>
      </c>
      <c r="CA7" s="47" t="s">
        <v>78</v>
      </c>
      <c r="CB7" s="46" t="s">
        <v>78</v>
      </c>
      <c r="CC7" s="52">
        <v>6</v>
      </c>
      <c r="CD7" s="52">
        <f t="shared" si="23"/>
        <v>5</v>
      </c>
      <c r="CE7" s="44">
        <f t="shared" si="24"/>
        <v>-1</v>
      </c>
      <c r="CF7" s="53" t="str">
        <f t="shared" si="25"/>
        <v>ä</v>
      </c>
      <c r="CG7" s="52">
        <v>6.8214285714285712</v>
      </c>
      <c r="CH7" s="52">
        <f t="shared" si="26"/>
        <v>6.5</v>
      </c>
      <c r="CI7" s="43">
        <f t="shared" si="27"/>
        <v>-0.32142857142857117</v>
      </c>
      <c r="CJ7" s="51" t="str">
        <f t="shared" si="28"/>
        <v>â</v>
      </c>
      <c r="CK7" s="47" t="s">
        <v>78</v>
      </c>
      <c r="CL7" s="46" t="s">
        <v>78</v>
      </c>
      <c r="CM7" s="50">
        <v>5</v>
      </c>
      <c r="CN7" s="50">
        <v>2</v>
      </c>
      <c r="CO7" s="47">
        <v>5</v>
      </c>
      <c r="CP7" s="47">
        <v>4</v>
      </c>
      <c r="CQ7" s="47">
        <v>4</v>
      </c>
      <c r="CR7" s="47">
        <v>6</v>
      </c>
      <c r="CS7" s="49">
        <f t="shared" si="29"/>
        <v>8.5</v>
      </c>
      <c r="CT7" s="48">
        <f t="shared" si="30"/>
        <v>2</v>
      </c>
      <c r="CU7" s="44" t="str">
        <f t="shared" si="31"/>
        <v>Aut.</v>
      </c>
      <c r="CV7" s="47" t="s">
        <v>78</v>
      </c>
      <c r="CW7" s="46" t="s">
        <v>78</v>
      </c>
      <c r="CX7" s="45">
        <f t="shared" si="32"/>
        <v>5.75</v>
      </c>
      <c r="CY7" s="40">
        <f t="shared" si="33"/>
        <v>3</v>
      </c>
      <c r="CZ7" s="39" t="str">
        <f t="shared" si="34"/>
        <v>Limited</v>
      </c>
      <c r="DA7" s="44">
        <f t="shared" si="35"/>
        <v>5</v>
      </c>
      <c r="DB7" s="40">
        <f t="shared" si="36"/>
        <v>4</v>
      </c>
      <c r="DC7" s="39" t="str">
        <f t="shared" si="37"/>
        <v>Moderate autocracies</v>
      </c>
      <c r="DD7" s="43">
        <f t="shared" si="38"/>
        <v>6.5</v>
      </c>
      <c r="DE7" s="40">
        <f t="shared" si="39"/>
        <v>3</v>
      </c>
      <c r="DF7" s="39" t="str">
        <f t="shared" si="40"/>
        <v>Functional flaws</v>
      </c>
      <c r="DG7" s="42">
        <f t="shared" si="41"/>
        <v>4.3600000000000003</v>
      </c>
      <c r="DH7" s="40">
        <f t="shared" si="42"/>
        <v>3</v>
      </c>
      <c r="DI7" s="39" t="str">
        <f t="shared" si="43"/>
        <v>Moderate</v>
      </c>
      <c r="DJ7" s="41">
        <f t="shared" si="44"/>
        <v>4.2</v>
      </c>
      <c r="DK7" s="40">
        <f t="shared" si="45"/>
        <v>4</v>
      </c>
      <c r="DL7" s="39" t="str">
        <f t="shared" si="46"/>
        <v>Minor</v>
      </c>
    </row>
    <row r="8" spans="1:116">
      <c r="A8" s="61" t="s">
        <v>106</v>
      </c>
      <c r="B8" s="60">
        <v>6</v>
      </c>
      <c r="C8" s="59">
        <f>IF(D8="-","?",RANK(D8,D2:D130,0))</f>
        <v>86</v>
      </c>
      <c r="D8" s="45">
        <f t="shared" si="0"/>
        <v>4.8499999999999996</v>
      </c>
      <c r="E8" s="44">
        <f t="shared" si="1"/>
        <v>3.9166666666666665</v>
      </c>
      <c r="F8" s="58">
        <f t="shared" si="2"/>
        <v>7</v>
      </c>
      <c r="G8" s="47">
        <v>6</v>
      </c>
      <c r="H8" s="47">
        <v>6</v>
      </c>
      <c r="I8" s="47">
        <v>9</v>
      </c>
      <c r="J8" s="47">
        <v>7</v>
      </c>
      <c r="K8" s="58">
        <f t="shared" si="3"/>
        <v>3.25</v>
      </c>
      <c r="L8" s="47">
        <v>4</v>
      </c>
      <c r="M8" s="47">
        <v>2</v>
      </c>
      <c r="N8" s="47">
        <v>4</v>
      </c>
      <c r="O8" s="47">
        <v>3</v>
      </c>
      <c r="P8" s="58">
        <f t="shared" si="4"/>
        <v>4</v>
      </c>
      <c r="Q8" s="47">
        <v>4</v>
      </c>
      <c r="R8" s="47">
        <v>4</v>
      </c>
      <c r="S8" s="47">
        <v>4</v>
      </c>
      <c r="T8" s="47">
        <v>4</v>
      </c>
      <c r="U8" s="58">
        <f t="shared" si="5"/>
        <v>2</v>
      </c>
      <c r="V8" s="47">
        <v>2</v>
      </c>
      <c r="W8" s="47">
        <v>2</v>
      </c>
      <c r="X8" s="58">
        <f t="shared" si="6"/>
        <v>3.3333333333333335</v>
      </c>
      <c r="Y8" s="47">
        <v>3</v>
      </c>
      <c r="Z8" s="47">
        <v>4</v>
      </c>
      <c r="AA8" s="47" t="s">
        <v>100</v>
      </c>
      <c r="AB8" s="47">
        <v>3</v>
      </c>
      <c r="AC8" s="43">
        <f t="shared" si="7"/>
        <v>5.7857142857142856</v>
      </c>
      <c r="AD8" s="57">
        <f t="shared" si="8"/>
        <v>5</v>
      </c>
      <c r="AE8" s="47">
        <v>5</v>
      </c>
      <c r="AF8" s="57">
        <f t="shared" si="9"/>
        <v>5.5</v>
      </c>
      <c r="AG8" s="47">
        <v>5</v>
      </c>
      <c r="AH8" s="47">
        <v>5</v>
      </c>
      <c r="AI8" s="47">
        <v>6</v>
      </c>
      <c r="AJ8" s="47">
        <v>6</v>
      </c>
      <c r="AK8" s="57">
        <f t="shared" si="10"/>
        <v>6.5</v>
      </c>
      <c r="AL8" s="47">
        <v>6</v>
      </c>
      <c r="AM8" s="47">
        <v>7</v>
      </c>
      <c r="AN8" s="57">
        <f t="shared" si="11"/>
        <v>6</v>
      </c>
      <c r="AO8" s="47">
        <v>5</v>
      </c>
      <c r="AP8" s="47">
        <v>7</v>
      </c>
      <c r="AQ8" s="57">
        <f t="shared" si="12"/>
        <v>5.5</v>
      </c>
      <c r="AR8" s="47">
        <v>5</v>
      </c>
      <c r="AS8" s="47">
        <v>6</v>
      </c>
      <c r="AT8" s="57">
        <f t="shared" si="13"/>
        <v>7</v>
      </c>
      <c r="AU8" s="47">
        <v>7</v>
      </c>
      <c r="AV8" s="57">
        <f t="shared" si="14"/>
        <v>5</v>
      </c>
      <c r="AW8" s="47">
        <v>5</v>
      </c>
      <c r="AX8" s="47">
        <v>5</v>
      </c>
      <c r="AY8" s="56">
        <f>IF(AZ8="-","?",RANK(AZ8,AZ2:AZ130,0))</f>
        <v>95</v>
      </c>
      <c r="AZ8" s="42">
        <f t="shared" si="15"/>
        <v>4.05</v>
      </c>
      <c r="BA8" s="41">
        <f t="shared" si="16"/>
        <v>5.083333333333333</v>
      </c>
      <c r="BB8" s="47">
        <v>6</v>
      </c>
      <c r="BC8" s="47">
        <v>7</v>
      </c>
      <c r="BD8" s="47">
        <v>4</v>
      </c>
      <c r="BE8" s="47">
        <v>6</v>
      </c>
      <c r="BF8" s="47">
        <v>2</v>
      </c>
      <c r="BG8" s="55">
        <f t="shared" si="17"/>
        <v>5.5</v>
      </c>
      <c r="BH8" s="54">
        <f t="shared" si="18"/>
        <v>4.55</v>
      </c>
      <c r="BI8" s="41">
        <f t="shared" si="19"/>
        <v>4</v>
      </c>
      <c r="BJ8" s="47">
        <v>4</v>
      </c>
      <c r="BK8" s="47">
        <v>4</v>
      </c>
      <c r="BL8" s="47">
        <v>4</v>
      </c>
      <c r="BM8" s="41">
        <f t="shared" si="20"/>
        <v>4</v>
      </c>
      <c r="BN8" s="47">
        <v>4</v>
      </c>
      <c r="BO8" s="47">
        <v>5</v>
      </c>
      <c r="BP8" s="47">
        <v>3</v>
      </c>
      <c r="BQ8" s="41">
        <f t="shared" si="21"/>
        <v>4.2</v>
      </c>
      <c r="BR8" s="47">
        <v>6</v>
      </c>
      <c r="BS8" s="47">
        <v>4</v>
      </c>
      <c r="BT8" s="47">
        <v>5</v>
      </c>
      <c r="BU8" s="47">
        <v>3</v>
      </c>
      <c r="BV8" s="47">
        <v>3</v>
      </c>
      <c r="BW8" s="41">
        <f t="shared" si="22"/>
        <v>6</v>
      </c>
      <c r="BX8" s="47">
        <v>6</v>
      </c>
      <c r="BY8" s="47">
        <v>6</v>
      </c>
      <c r="BZ8" s="47">
        <v>6</v>
      </c>
      <c r="CA8" s="47" t="s">
        <v>78</v>
      </c>
      <c r="CB8" s="46" t="s">
        <v>78</v>
      </c>
      <c r="CC8" s="52">
        <v>3.8000000000000003</v>
      </c>
      <c r="CD8" s="52">
        <f t="shared" si="23"/>
        <v>3.9166666666666665</v>
      </c>
      <c r="CE8" s="44">
        <f t="shared" si="24"/>
        <v>0.11666666666666625</v>
      </c>
      <c r="CF8" s="53" t="str">
        <f t="shared" si="25"/>
        <v>â</v>
      </c>
      <c r="CG8" s="52">
        <v>5.2142857142857135</v>
      </c>
      <c r="CH8" s="52">
        <f t="shared" si="26"/>
        <v>5.7857142857142856</v>
      </c>
      <c r="CI8" s="43">
        <f t="shared" si="27"/>
        <v>0.57142857142857206</v>
      </c>
      <c r="CJ8" s="51" t="str">
        <f t="shared" si="28"/>
        <v>æ</v>
      </c>
      <c r="CK8" s="47" t="s">
        <v>78</v>
      </c>
      <c r="CL8" s="46" t="s">
        <v>78</v>
      </c>
      <c r="CM8" s="50">
        <v>4</v>
      </c>
      <c r="CN8" s="50">
        <v>2</v>
      </c>
      <c r="CO8" s="47">
        <v>4</v>
      </c>
      <c r="CP8" s="47">
        <v>3</v>
      </c>
      <c r="CQ8" s="47">
        <v>4</v>
      </c>
      <c r="CR8" s="47">
        <v>4</v>
      </c>
      <c r="CS8" s="49">
        <f t="shared" si="29"/>
        <v>6.5</v>
      </c>
      <c r="CT8" s="48">
        <f t="shared" si="30"/>
        <v>2</v>
      </c>
      <c r="CU8" s="44" t="str">
        <f t="shared" si="31"/>
        <v>Aut.</v>
      </c>
      <c r="CV8" s="47" t="s">
        <v>78</v>
      </c>
      <c r="CW8" s="46" t="s">
        <v>78</v>
      </c>
      <c r="CX8" s="45">
        <f t="shared" si="32"/>
        <v>4.8499999999999996</v>
      </c>
      <c r="CY8" s="40">
        <f t="shared" si="33"/>
        <v>4</v>
      </c>
      <c r="CZ8" s="39" t="str">
        <f t="shared" si="34"/>
        <v>Very limited</v>
      </c>
      <c r="DA8" s="44">
        <f t="shared" si="35"/>
        <v>3.92</v>
      </c>
      <c r="DB8" s="40">
        <f t="shared" si="36"/>
        <v>5</v>
      </c>
      <c r="DC8" s="39" t="str">
        <f t="shared" si="37"/>
        <v>Hard-line autocracies</v>
      </c>
      <c r="DD8" s="43">
        <f t="shared" si="38"/>
        <v>5.79</v>
      </c>
      <c r="DE8" s="40">
        <f t="shared" si="39"/>
        <v>3</v>
      </c>
      <c r="DF8" s="39" t="str">
        <f t="shared" si="40"/>
        <v>Functional flaws</v>
      </c>
      <c r="DG8" s="42">
        <f t="shared" si="41"/>
        <v>4.05</v>
      </c>
      <c r="DH8" s="40">
        <f t="shared" si="42"/>
        <v>4</v>
      </c>
      <c r="DI8" s="39" t="str">
        <f t="shared" si="43"/>
        <v>Weak</v>
      </c>
      <c r="DJ8" s="41">
        <f t="shared" si="44"/>
        <v>5.0999999999999996</v>
      </c>
      <c r="DK8" s="40">
        <f t="shared" si="45"/>
        <v>3</v>
      </c>
      <c r="DL8" s="39" t="str">
        <f t="shared" si="46"/>
        <v>Moderate</v>
      </c>
    </row>
    <row r="9" spans="1:116">
      <c r="A9" s="61" t="s">
        <v>107</v>
      </c>
      <c r="B9" s="60">
        <v>4</v>
      </c>
      <c r="C9" s="59">
        <f>IF(D9="-","?",RANK(D9,D2:D130,0))</f>
        <v>51</v>
      </c>
      <c r="D9" s="45">
        <f t="shared" si="0"/>
        <v>6.05</v>
      </c>
      <c r="E9" s="44">
        <f t="shared" si="1"/>
        <v>4.4166666666666661</v>
      </c>
      <c r="F9" s="58">
        <f t="shared" si="2"/>
        <v>7.75</v>
      </c>
      <c r="G9" s="47">
        <v>8</v>
      </c>
      <c r="H9" s="47">
        <v>7</v>
      </c>
      <c r="I9" s="47">
        <v>7</v>
      </c>
      <c r="J9" s="47">
        <v>9</v>
      </c>
      <c r="K9" s="58">
        <f t="shared" si="3"/>
        <v>2.5</v>
      </c>
      <c r="L9" s="47">
        <v>3</v>
      </c>
      <c r="M9" s="47">
        <v>1</v>
      </c>
      <c r="N9" s="47">
        <v>3</v>
      </c>
      <c r="O9" s="47">
        <v>3</v>
      </c>
      <c r="P9" s="58">
        <f t="shared" si="4"/>
        <v>4.5</v>
      </c>
      <c r="Q9" s="47">
        <v>4</v>
      </c>
      <c r="R9" s="47">
        <v>4</v>
      </c>
      <c r="S9" s="47">
        <v>4</v>
      </c>
      <c r="T9" s="47">
        <v>6</v>
      </c>
      <c r="U9" s="58">
        <f t="shared" si="5"/>
        <v>2</v>
      </c>
      <c r="V9" s="47">
        <v>2</v>
      </c>
      <c r="W9" s="47">
        <v>2</v>
      </c>
      <c r="X9" s="58">
        <f t="shared" si="6"/>
        <v>5.333333333333333</v>
      </c>
      <c r="Y9" s="47">
        <v>4</v>
      </c>
      <c r="Z9" s="47">
        <v>6</v>
      </c>
      <c r="AA9" s="47" t="s">
        <v>100</v>
      </c>
      <c r="AB9" s="47">
        <v>6</v>
      </c>
      <c r="AC9" s="43">
        <f t="shared" si="7"/>
        <v>7.6785714285714288</v>
      </c>
      <c r="AD9" s="57">
        <f t="shared" si="8"/>
        <v>6</v>
      </c>
      <c r="AE9" s="47">
        <v>6</v>
      </c>
      <c r="AF9" s="57">
        <f t="shared" si="9"/>
        <v>7.75</v>
      </c>
      <c r="AG9" s="47">
        <v>8</v>
      </c>
      <c r="AH9" s="47">
        <v>6</v>
      </c>
      <c r="AI9" s="47">
        <v>8</v>
      </c>
      <c r="AJ9" s="47">
        <v>9</v>
      </c>
      <c r="AK9" s="57">
        <f t="shared" si="10"/>
        <v>9.5</v>
      </c>
      <c r="AL9" s="47">
        <v>9</v>
      </c>
      <c r="AM9" s="47">
        <v>10</v>
      </c>
      <c r="AN9" s="57">
        <f t="shared" si="11"/>
        <v>7.5</v>
      </c>
      <c r="AO9" s="47">
        <v>8</v>
      </c>
      <c r="AP9" s="47">
        <v>7</v>
      </c>
      <c r="AQ9" s="57">
        <f t="shared" si="12"/>
        <v>7.5</v>
      </c>
      <c r="AR9" s="47">
        <v>9</v>
      </c>
      <c r="AS9" s="47">
        <v>6</v>
      </c>
      <c r="AT9" s="57">
        <f t="shared" si="13"/>
        <v>9</v>
      </c>
      <c r="AU9" s="47">
        <v>9</v>
      </c>
      <c r="AV9" s="57">
        <f t="shared" si="14"/>
        <v>6.5</v>
      </c>
      <c r="AW9" s="47">
        <v>5</v>
      </c>
      <c r="AX9" s="47">
        <v>8</v>
      </c>
      <c r="AY9" s="56">
        <f>IF(AZ9="-","?",RANK(AZ9,AZ2:AZ130,0))</f>
        <v>85</v>
      </c>
      <c r="AZ9" s="42">
        <f t="shared" si="15"/>
        <v>4.3600000000000003</v>
      </c>
      <c r="BA9" s="41">
        <f t="shared" si="16"/>
        <v>3.4791666666666665</v>
      </c>
      <c r="BB9" s="47">
        <v>3</v>
      </c>
      <c r="BC9" s="47">
        <v>5</v>
      </c>
      <c r="BD9" s="47">
        <v>5</v>
      </c>
      <c r="BE9" s="47">
        <v>1</v>
      </c>
      <c r="BF9" s="47">
        <v>2</v>
      </c>
      <c r="BG9" s="55">
        <f t="shared" si="17"/>
        <v>4.875</v>
      </c>
      <c r="BH9" s="54">
        <f t="shared" si="18"/>
        <v>5.0999999999999996</v>
      </c>
      <c r="BI9" s="41">
        <f t="shared" si="19"/>
        <v>4</v>
      </c>
      <c r="BJ9" s="47">
        <v>4</v>
      </c>
      <c r="BK9" s="47">
        <v>4</v>
      </c>
      <c r="BL9" s="47">
        <v>4</v>
      </c>
      <c r="BM9" s="41">
        <f t="shared" si="20"/>
        <v>5</v>
      </c>
      <c r="BN9" s="47">
        <v>5</v>
      </c>
      <c r="BO9" s="47">
        <v>5</v>
      </c>
      <c r="BP9" s="47">
        <v>5</v>
      </c>
      <c r="BQ9" s="41">
        <f t="shared" si="21"/>
        <v>4.4000000000000004</v>
      </c>
      <c r="BR9" s="47">
        <v>6</v>
      </c>
      <c r="BS9" s="47">
        <v>4</v>
      </c>
      <c r="BT9" s="47">
        <v>3</v>
      </c>
      <c r="BU9" s="47">
        <v>5</v>
      </c>
      <c r="BV9" s="47">
        <v>4</v>
      </c>
      <c r="BW9" s="41">
        <f t="shared" si="22"/>
        <v>7</v>
      </c>
      <c r="BX9" s="47">
        <v>6</v>
      </c>
      <c r="BY9" s="47">
        <v>7</v>
      </c>
      <c r="BZ9" s="47">
        <v>8</v>
      </c>
      <c r="CA9" s="47" t="s">
        <v>78</v>
      </c>
      <c r="CB9" s="46" t="s">
        <v>78</v>
      </c>
      <c r="CC9" s="52">
        <v>4.6333333333333329</v>
      </c>
      <c r="CD9" s="52">
        <f t="shared" si="23"/>
        <v>4.4166666666666661</v>
      </c>
      <c r="CE9" s="44">
        <f t="shared" si="24"/>
        <v>-0.21666666666666679</v>
      </c>
      <c r="CF9" s="53" t="str">
        <f t="shared" si="25"/>
        <v>â</v>
      </c>
      <c r="CG9" s="52">
        <v>7.3928571428571423</v>
      </c>
      <c r="CH9" s="52">
        <f t="shared" si="26"/>
        <v>7.6785714285714288</v>
      </c>
      <c r="CI9" s="43">
        <f t="shared" si="27"/>
        <v>0.28571428571428648</v>
      </c>
      <c r="CJ9" s="51" t="str">
        <f t="shared" si="28"/>
        <v>â</v>
      </c>
      <c r="CK9" s="47" t="s">
        <v>78</v>
      </c>
      <c r="CL9" s="46" t="s">
        <v>78</v>
      </c>
      <c r="CM9" s="50">
        <v>3</v>
      </c>
      <c r="CN9" s="50">
        <v>1</v>
      </c>
      <c r="CO9" s="47">
        <v>3</v>
      </c>
      <c r="CP9" s="47">
        <v>3</v>
      </c>
      <c r="CQ9" s="47">
        <v>4</v>
      </c>
      <c r="CR9" s="47">
        <v>6</v>
      </c>
      <c r="CS9" s="49">
        <f t="shared" si="29"/>
        <v>8.5</v>
      </c>
      <c r="CT9" s="48">
        <f t="shared" si="30"/>
        <v>2</v>
      </c>
      <c r="CU9" s="44" t="str">
        <f t="shared" si="31"/>
        <v>Aut.</v>
      </c>
      <c r="CV9" s="47" t="s">
        <v>78</v>
      </c>
      <c r="CW9" s="46" t="s">
        <v>78</v>
      </c>
      <c r="CX9" s="45">
        <f t="shared" si="32"/>
        <v>6.05</v>
      </c>
      <c r="CY9" s="40">
        <f t="shared" si="33"/>
        <v>3</v>
      </c>
      <c r="CZ9" s="39" t="str">
        <f t="shared" si="34"/>
        <v>Limited</v>
      </c>
      <c r="DA9" s="44">
        <f t="shared" si="35"/>
        <v>4.42</v>
      </c>
      <c r="DB9" s="40">
        <f t="shared" si="36"/>
        <v>4</v>
      </c>
      <c r="DC9" s="39" t="str">
        <f t="shared" si="37"/>
        <v>Moderate autocracies</v>
      </c>
      <c r="DD9" s="43">
        <f t="shared" si="38"/>
        <v>7.68</v>
      </c>
      <c r="DE9" s="40">
        <f t="shared" si="39"/>
        <v>2</v>
      </c>
      <c r="DF9" s="39" t="str">
        <f t="shared" si="40"/>
        <v>Functioning</v>
      </c>
      <c r="DG9" s="42">
        <f t="shared" si="41"/>
        <v>4.3600000000000003</v>
      </c>
      <c r="DH9" s="40">
        <f t="shared" si="42"/>
        <v>3</v>
      </c>
      <c r="DI9" s="39" t="str">
        <f t="shared" si="43"/>
        <v>Moderate</v>
      </c>
      <c r="DJ9" s="41">
        <f t="shared" si="44"/>
        <v>3.5</v>
      </c>
      <c r="DK9" s="40">
        <f t="shared" si="45"/>
        <v>4</v>
      </c>
      <c r="DL9" s="39" t="str">
        <f t="shared" si="46"/>
        <v>Minor</v>
      </c>
    </row>
    <row r="10" spans="1:116">
      <c r="A10" s="61" t="s">
        <v>108</v>
      </c>
      <c r="B10" s="60">
        <v>7</v>
      </c>
      <c r="C10" s="59">
        <f>IF(D10="-","?",RANK(D10,D2:D130,0))</f>
        <v>63</v>
      </c>
      <c r="D10" s="45">
        <f t="shared" si="0"/>
        <v>5.74</v>
      </c>
      <c r="E10" s="44">
        <f t="shared" si="1"/>
        <v>6.05</v>
      </c>
      <c r="F10" s="58">
        <f t="shared" si="2"/>
        <v>7</v>
      </c>
      <c r="G10" s="47">
        <v>6</v>
      </c>
      <c r="H10" s="47">
        <v>9</v>
      </c>
      <c r="I10" s="47">
        <v>7</v>
      </c>
      <c r="J10" s="47">
        <v>6</v>
      </c>
      <c r="K10" s="58">
        <f t="shared" si="3"/>
        <v>6.75</v>
      </c>
      <c r="L10" s="47">
        <v>8</v>
      </c>
      <c r="M10" s="47">
        <v>5</v>
      </c>
      <c r="N10" s="47">
        <v>7</v>
      </c>
      <c r="O10" s="47">
        <v>7</v>
      </c>
      <c r="P10" s="58">
        <f t="shared" si="4"/>
        <v>5</v>
      </c>
      <c r="Q10" s="47">
        <v>5</v>
      </c>
      <c r="R10" s="47">
        <v>5</v>
      </c>
      <c r="S10" s="47">
        <v>5</v>
      </c>
      <c r="T10" s="47">
        <v>5</v>
      </c>
      <c r="U10" s="58">
        <f t="shared" si="5"/>
        <v>5.5</v>
      </c>
      <c r="V10" s="47">
        <v>5</v>
      </c>
      <c r="W10" s="47">
        <v>6</v>
      </c>
      <c r="X10" s="58">
        <f t="shared" si="6"/>
        <v>6</v>
      </c>
      <c r="Y10" s="47">
        <v>6</v>
      </c>
      <c r="Z10" s="47">
        <v>5</v>
      </c>
      <c r="AA10" s="47">
        <v>7</v>
      </c>
      <c r="AB10" s="47">
        <v>6</v>
      </c>
      <c r="AC10" s="43">
        <f t="shared" si="7"/>
        <v>5.4285714285714288</v>
      </c>
      <c r="AD10" s="57">
        <f t="shared" si="8"/>
        <v>4</v>
      </c>
      <c r="AE10" s="47">
        <v>4</v>
      </c>
      <c r="AF10" s="57">
        <f t="shared" si="9"/>
        <v>6</v>
      </c>
      <c r="AG10" s="47">
        <v>5</v>
      </c>
      <c r="AH10" s="47">
        <v>6</v>
      </c>
      <c r="AI10" s="47">
        <v>7</v>
      </c>
      <c r="AJ10" s="47">
        <v>6</v>
      </c>
      <c r="AK10" s="57">
        <f t="shared" si="10"/>
        <v>6.5</v>
      </c>
      <c r="AL10" s="47">
        <v>7</v>
      </c>
      <c r="AM10" s="47">
        <v>6</v>
      </c>
      <c r="AN10" s="57">
        <f t="shared" si="11"/>
        <v>6.5</v>
      </c>
      <c r="AO10" s="47">
        <v>6</v>
      </c>
      <c r="AP10" s="47">
        <v>7</v>
      </c>
      <c r="AQ10" s="57">
        <f t="shared" si="12"/>
        <v>3.5</v>
      </c>
      <c r="AR10" s="47">
        <v>3</v>
      </c>
      <c r="AS10" s="47">
        <v>4</v>
      </c>
      <c r="AT10" s="57">
        <f t="shared" si="13"/>
        <v>7</v>
      </c>
      <c r="AU10" s="47">
        <v>7</v>
      </c>
      <c r="AV10" s="57">
        <f t="shared" si="14"/>
        <v>4.5</v>
      </c>
      <c r="AW10" s="47">
        <v>5</v>
      </c>
      <c r="AX10" s="47">
        <v>4</v>
      </c>
      <c r="AY10" s="56">
        <f>IF(AZ10="-","?",RANK(AZ10,AZ2:AZ130,0))</f>
        <v>68</v>
      </c>
      <c r="AZ10" s="42">
        <f t="shared" si="15"/>
        <v>4.87</v>
      </c>
      <c r="BA10" s="41">
        <f t="shared" si="16"/>
        <v>7</v>
      </c>
      <c r="BB10" s="47">
        <v>7</v>
      </c>
      <c r="BC10" s="47">
        <v>6</v>
      </c>
      <c r="BD10" s="47">
        <v>6</v>
      </c>
      <c r="BE10" s="47">
        <v>9</v>
      </c>
      <c r="BF10" s="47">
        <v>9</v>
      </c>
      <c r="BG10" s="55">
        <f t="shared" si="17"/>
        <v>5</v>
      </c>
      <c r="BH10" s="54">
        <f t="shared" si="18"/>
        <v>5.2166666666666659</v>
      </c>
      <c r="BI10" s="41">
        <f t="shared" si="19"/>
        <v>4.333333333333333</v>
      </c>
      <c r="BJ10" s="47">
        <v>4</v>
      </c>
      <c r="BK10" s="47">
        <v>5</v>
      </c>
      <c r="BL10" s="47">
        <v>4</v>
      </c>
      <c r="BM10" s="41">
        <f t="shared" si="20"/>
        <v>4</v>
      </c>
      <c r="BN10" s="47">
        <v>3</v>
      </c>
      <c r="BO10" s="47">
        <v>5</v>
      </c>
      <c r="BP10" s="47">
        <v>4</v>
      </c>
      <c r="BQ10" s="41">
        <f t="shared" si="21"/>
        <v>5.2</v>
      </c>
      <c r="BR10" s="47">
        <v>6</v>
      </c>
      <c r="BS10" s="47">
        <v>7</v>
      </c>
      <c r="BT10" s="47">
        <v>4</v>
      </c>
      <c r="BU10" s="47">
        <v>6</v>
      </c>
      <c r="BV10" s="47">
        <v>3</v>
      </c>
      <c r="BW10" s="41">
        <f t="shared" si="22"/>
        <v>7.333333333333333</v>
      </c>
      <c r="BX10" s="47">
        <v>7</v>
      </c>
      <c r="BY10" s="47">
        <v>8</v>
      </c>
      <c r="BZ10" s="47">
        <v>7</v>
      </c>
      <c r="CA10" s="47" t="s">
        <v>78</v>
      </c>
      <c r="CB10" s="46" t="s">
        <v>78</v>
      </c>
      <c r="CC10" s="52">
        <v>5.9499999999999993</v>
      </c>
      <c r="CD10" s="52">
        <f t="shared" si="23"/>
        <v>6.05</v>
      </c>
      <c r="CE10" s="44">
        <f t="shared" si="24"/>
        <v>0.10000000000000053</v>
      </c>
      <c r="CF10" s="53" t="str">
        <f t="shared" si="25"/>
        <v>â</v>
      </c>
      <c r="CG10" s="52">
        <v>5.1071428571428568</v>
      </c>
      <c r="CH10" s="52">
        <f t="shared" si="26"/>
        <v>5.4285714285714288</v>
      </c>
      <c r="CI10" s="43">
        <f t="shared" si="27"/>
        <v>0.32142857142857206</v>
      </c>
      <c r="CJ10" s="51" t="str">
        <f t="shared" si="28"/>
        <v>â</v>
      </c>
      <c r="CK10" s="47" t="s">
        <v>78</v>
      </c>
      <c r="CL10" s="46" t="s">
        <v>78</v>
      </c>
      <c r="CM10" s="47">
        <v>8</v>
      </c>
      <c r="CN10" s="47">
        <v>5</v>
      </c>
      <c r="CO10" s="47">
        <v>7</v>
      </c>
      <c r="CP10" s="47">
        <v>7</v>
      </c>
      <c r="CQ10" s="47">
        <v>5</v>
      </c>
      <c r="CR10" s="47">
        <v>5</v>
      </c>
      <c r="CS10" s="49">
        <f t="shared" si="29"/>
        <v>6</v>
      </c>
      <c r="CT10" s="48">
        <f t="shared" si="30"/>
        <v>0</v>
      </c>
      <c r="CU10" s="44" t="str">
        <f t="shared" si="31"/>
        <v>Dem.</v>
      </c>
      <c r="CV10" s="47" t="s">
        <v>78</v>
      </c>
      <c r="CW10" s="46" t="s">
        <v>78</v>
      </c>
      <c r="CX10" s="45">
        <f t="shared" si="32"/>
        <v>5.74</v>
      </c>
      <c r="CY10" s="40">
        <f t="shared" si="33"/>
        <v>3</v>
      </c>
      <c r="CZ10" s="39" t="str">
        <f t="shared" si="34"/>
        <v>Limited</v>
      </c>
      <c r="DA10" s="44">
        <f t="shared" si="35"/>
        <v>6.05</v>
      </c>
      <c r="DB10" s="40">
        <f t="shared" si="36"/>
        <v>2</v>
      </c>
      <c r="DC10" s="39" t="str">
        <f t="shared" si="37"/>
        <v>Defective democracies</v>
      </c>
      <c r="DD10" s="43">
        <f t="shared" si="38"/>
        <v>5.43</v>
      </c>
      <c r="DE10" s="40">
        <f t="shared" si="39"/>
        <v>3</v>
      </c>
      <c r="DF10" s="39" t="str">
        <f t="shared" si="40"/>
        <v>Functional flaws</v>
      </c>
      <c r="DG10" s="42">
        <f t="shared" si="41"/>
        <v>4.87</v>
      </c>
      <c r="DH10" s="40">
        <f t="shared" si="42"/>
        <v>3</v>
      </c>
      <c r="DI10" s="39" t="str">
        <f t="shared" si="43"/>
        <v>Moderate</v>
      </c>
      <c r="DJ10" s="41">
        <f t="shared" si="44"/>
        <v>7</v>
      </c>
      <c r="DK10" s="40">
        <f t="shared" si="45"/>
        <v>2</v>
      </c>
      <c r="DL10" s="39" t="str">
        <f t="shared" si="46"/>
        <v>Substantial</v>
      </c>
    </row>
    <row r="11" spans="1:116">
      <c r="A11" s="61" t="s">
        <v>109</v>
      </c>
      <c r="B11" s="60">
        <v>6</v>
      </c>
      <c r="C11" s="59">
        <f>IF(D11="-","?",RANK(D11,D2:D130,0))</f>
        <v>96</v>
      </c>
      <c r="D11" s="45">
        <f t="shared" si="0"/>
        <v>4.5199999999999996</v>
      </c>
      <c r="E11" s="44">
        <f t="shared" si="1"/>
        <v>4.0833333333333339</v>
      </c>
      <c r="F11" s="58">
        <f t="shared" si="2"/>
        <v>9</v>
      </c>
      <c r="G11" s="47">
        <v>10</v>
      </c>
      <c r="H11" s="47">
        <v>9</v>
      </c>
      <c r="I11" s="47">
        <v>9</v>
      </c>
      <c r="J11" s="47">
        <v>8</v>
      </c>
      <c r="K11" s="58">
        <f t="shared" si="3"/>
        <v>2.75</v>
      </c>
      <c r="L11" s="47">
        <v>2</v>
      </c>
      <c r="M11" s="47">
        <v>2</v>
      </c>
      <c r="N11" s="47">
        <v>4</v>
      </c>
      <c r="O11" s="47">
        <v>3</v>
      </c>
      <c r="P11" s="58">
        <f t="shared" si="4"/>
        <v>3</v>
      </c>
      <c r="Q11" s="47">
        <v>2</v>
      </c>
      <c r="R11" s="47">
        <v>4</v>
      </c>
      <c r="S11" s="47">
        <v>4</v>
      </c>
      <c r="T11" s="47">
        <v>2</v>
      </c>
      <c r="U11" s="58">
        <f t="shared" si="5"/>
        <v>2</v>
      </c>
      <c r="V11" s="47">
        <v>2</v>
      </c>
      <c r="W11" s="47">
        <v>2</v>
      </c>
      <c r="X11" s="58">
        <f t="shared" si="6"/>
        <v>3.6666666666666665</v>
      </c>
      <c r="Y11" s="47">
        <v>3</v>
      </c>
      <c r="Z11" s="47">
        <v>4</v>
      </c>
      <c r="AA11" s="47" t="s">
        <v>100</v>
      </c>
      <c r="AB11" s="47">
        <v>4</v>
      </c>
      <c r="AC11" s="43">
        <f t="shared" si="7"/>
        <v>4.9642857142857144</v>
      </c>
      <c r="AD11" s="57">
        <f t="shared" si="8"/>
        <v>7</v>
      </c>
      <c r="AE11" s="47">
        <v>7</v>
      </c>
      <c r="AF11" s="57">
        <f t="shared" si="9"/>
        <v>4.25</v>
      </c>
      <c r="AG11" s="47">
        <v>4</v>
      </c>
      <c r="AH11" s="47">
        <v>6</v>
      </c>
      <c r="AI11" s="47">
        <v>5</v>
      </c>
      <c r="AJ11" s="47">
        <v>2</v>
      </c>
      <c r="AK11" s="57">
        <f t="shared" si="10"/>
        <v>4.5</v>
      </c>
      <c r="AL11" s="47">
        <v>5</v>
      </c>
      <c r="AM11" s="47">
        <v>4</v>
      </c>
      <c r="AN11" s="57">
        <f t="shared" si="11"/>
        <v>2</v>
      </c>
      <c r="AO11" s="47">
        <v>2</v>
      </c>
      <c r="AP11" s="47">
        <v>2</v>
      </c>
      <c r="AQ11" s="57">
        <f t="shared" si="12"/>
        <v>5.5</v>
      </c>
      <c r="AR11" s="47">
        <v>6</v>
      </c>
      <c r="AS11" s="47">
        <v>5</v>
      </c>
      <c r="AT11" s="57">
        <f t="shared" si="13"/>
        <v>6</v>
      </c>
      <c r="AU11" s="47">
        <v>6</v>
      </c>
      <c r="AV11" s="57">
        <f t="shared" si="14"/>
        <v>5.5</v>
      </c>
      <c r="AW11" s="47">
        <v>6</v>
      </c>
      <c r="AX11" s="47">
        <v>5</v>
      </c>
      <c r="AY11" s="56">
        <f>IF(AZ11="-","?",RANK(AZ11,AZ2:AZ130,0))</f>
        <v>110</v>
      </c>
      <c r="AZ11" s="42">
        <f t="shared" si="15"/>
        <v>3.26</v>
      </c>
      <c r="BA11" s="41">
        <f t="shared" si="16"/>
        <v>4.166666666666667</v>
      </c>
      <c r="BB11" s="47">
        <v>6</v>
      </c>
      <c r="BC11" s="47">
        <v>7</v>
      </c>
      <c r="BD11" s="47">
        <v>3</v>
      </c>
      <c r="BE11" s="47">
        <v>3</v>
      </c>
      <c r="BF11" s="47">
        <v>1</v>
      </c>
      <c r="BG11" s="55">
        <f t="shared" si="17"/>
        <v>5</v>
      </c>
      <c r="BH11" s="54">
        <f t="shared" si="18"/>
        <v>3.75</v>
      </c>
      <c r="BI11" s="41">
        <f t="shared" si="19"/>
        <v>3.3333333333333335</v>
      </c>
      <c r="BJ11" s="47">
        <v>4</v>
      </c>
      <c r="BK11" s="47">
        <v>3</v>
      </c>
      <c r="BL11" s="47">
        <v>3</v>
      </c>
      <c r="BM11" s="41">
        <f t="shared" si="20"/>
        <v>4.666666666666667</v>
      </c>
      <c r="BN11" s="47">
        <v>3</v>
      </c>
      <c r="BO11" s="47">
        <v>6</v>
      </c>
      <c r="BP11" s="47">
        <v>5</v>
      </c>
      <c r="BQ11" s="41">
        <f t="shared" si="21"/>
        <v>3</v>
      </c>
      <c r="BR11" s="47">
        <v>2</v>
      </c>
      <c r="BS11" s="47">
        <v>2</v>
      </c>
      <c r="BT11" s="47">
        <v>4</v>
      </c>
      <c r="BU11" s="47">
        <v>3</v>
      </c>
      <c r="BV11" s="47">
        <v>4</v>
      </c>
      <c r="BW11" s="41">
        <f t="shared" si="22"/>
        <v>4</v>
      </c>
      <c r="BX11" s="47">
        <v>4</v>
      </c>
      <c r="BY11" s="47">
        <v>3</v>
      </c>
      <c r="BZ11" s="47">
        <v>5</v>
      </c>
      <c r="CA11" s="47" t="s">
        <v>78</v>
      </c>
      <c r="CB11" s="46" t="s">
        <v>78</v>
      </c>
      <c r="CC11" s="52">
        <v>3.9333333333333336</v>
      </c>
      <c r="CD11" s="52">
        <f t="shared" si="23"/>
        <v>4.0833333333333339</v>
      </c>
      <c r="CE11" s="44">
        <f t="shared" si="24"/>
        <v>0.15000000000000036</v>
      </c>
      <c r="CF11" s="53" t="str">
        <f t="shared" si="25"/>
        <v>â</v>
      </c>
      <c r="CG11" s="52">
        <v>5</v>
      </c>
      <c r="CH11" s="52">
        <f t="shared" si="26"/>
        <v>4.9642857142857144</v>
      </c>
      <c r="CI11" s="43">
        <f t="shared" si="27"/>
        <v>-3.5714285714285587E-2</v>
      </c>
      <c r="CJ11" s="51" t="str">
        <f t="shared" si="28"/>
        <v>â</v>
      </c>
      <c r="CK11" s="47" t="s">
        <v>78</v>
      </c>
      <c r="CL11" s="46" t="s">
        <v>78</v>
      </c>
      <c r="CM11" s="50">
        <v>2</v>
      </c>
      <c r="CN11" s="50">
        <v>2</v>
      </c>
      <c r="CO11" s="47">
        <v>4</v>
      </c>
      <c r="CP11" s="47">
        <v>3</v>
      </c>
      <c r="CQ11" s="50">
        <v>2</v>
      </c>
      <c r="CR11" s="50">
        <v>2</v>
      </c>
      <c r="CS11" s="49">
        <f t="shared" si="29"/>
        <v>9</v>
      </c>
      <c r="CT11" s="48">
        <f t="shared" si="30"/>
        <v>4</v>
      </c>
      <c r="CU11" s="44" t="str">
        <f t="shared" si="31"/>
        <v>Aut.</v>
      </c>
      <c r="CV11" s="47" t="s">
        <v>78</v>
      </c>
      <c r="CW11" s="46" t="s">
        <v>78</v>
      </c>
      <c r="CX11" s="45">
        <f t="shared" si="32"/>
        <v>4.5199999999999996</v>
      </c>
      <c r="CY11" s="40">
        <f t="shared" si="33"/>
        <v>4</v>
      </c>
      <c r="CZ11" s="39" t="str">
        <f t="shared" si="34"/>
        <v>Very limited</v>
      </c>
      <c r="DA11" s="44">
        <f t="shared" si="35"/>
        <v>4.08</v>
      </c>
      <c r="DB11" s="40">
        <f t="shared" si="36"/>
        <v>4</v>
      </c>
      <c r="DC11" s="39" t="str">
        <f t="shared" si="37"/>
        <v>Moderate autocracies</v>
      </c>
      <c r="DD11" s="43">
        <f t="shared" si="38"/>
        <v>4.96</v>
      </c>
      <c r="DE11" s="40">
        <f t="shared" si="39"/>
        <v>4</v>
      </c>
      <c r="DF11" s="39" t="str">
        <f t="shared" si="40"/>
        <v>Poorly functioning</v>
      </c>
      <c r="DG11" s="42">
        <f t="shared" si="41"/>
        <v>3.26</v>
      </c>
      <c r="DH11" s="40">
        <f t="shared" si="42"/>
        <v>4</v>
      </c>
      <c r="DI11" s="39" t="str">
        <f t="shared" si="43"/>
        <v>Weak</v>
      </c>
      <c r="DJ11" s="41">
        <f t="shared" si="44"/>
        <v>4.2</v>
      </c>
      <c r="DK11" s="40">
        <f t="shared" si="45"/>
        <v>4</v>
      </c>
      <c r="DL11" s="39" t="str">
        <f t="shared" si="46"/>
        <v>Minor</v>
      </c>
    </row>
    <row r="12" spans="1:116">
      <c r="A12" s="61" t="s">
        <v>110</v>
      </c>
      <c r="B12" s="60">
        <v>3</v>
      </c>
      <c r="C12" s="59">
        <f>IF(D12="-","?",RANK(D12,D2:D130,0))</f>
        <v>44</v>
      </c>
      <c r="D12" s="45">
        <f t="shared" si="0"/>
        <v>6.31</v>
      </c>
      <c r="E12" s="44">
        <f t="shared" si="1"/>
        <v>7.7</v>
      </c>
      <c r="F12" s="58">
        <f t="shared" si="2"/>
        <v>8</v>
      </c>
      <c r="G12" s="47">
        <v>8</v>
      </c>
      <c r="H12" s="47">
        <v>9</v>
      </c>
      <c r="I12" s="47">
        <v>9</v>
      </c>
      <c r="J12" s="47">
        <v>6</v>
      </c>
      <c r="K12" s="58">
        <f t="shared" si="3"/>
        <v>8.75</v>
      </c>
      <c r="L12" s="47">
        <v>9</v>
      </c>
      <c r="M12" s="47">
        <v>9</v>
      </c>
      <c r="N12" s="47">
        <v>10</v>
      </c>
      <c r="O12" s="47">
        <v>7</v>
      </c>
      <c r="P12" s="58">
        <f t="shared" si="4"/>
        <v>6.75</v>
      </c>
      <c r="Q12" s="47">
        <v>7</v>
      </c>
      <c r="R12" s="47">
        <v>7</v>
      </c>
      <c r="S12" s="47">
        <v>5</v>
      </c>
      <c r="T12" s="47">
        <v>8</v>
      </c>
      <c r="U12" s="58">
        <f t="shared" si="5"/>
        <v>8.5</v>
      </c>
      <c r="V12" s="47">
        <v>7</v>
      </c>
      <c r="W12" s="47">
        <v>10</v>
      </c>
      <c r="X12" s="58">
        <f t="shared" si="6"/>
        <v>6.5</v>
      </c>
      <c r="Y12" s="47">
        <v>4</v>
      </c>
      <c r="Z12" s="47">
        <v>7</v>
      </c>
      <c r="AA12" s="47">
        <v>9</v>
      </c>
      <c r="AB12" s="47">
        <v>6</v>
      </c>
      <c r="AC12" s="43">
        <f t="shared" si="7"/>
        <v>4.9285714285714288</v>
      </c>
      <c r="AD12" s="57">
        <f t="shared" si="8"/>
        <v>2</v>
      </c>
      <c r="AE12" s="47">
        <v>2</v>
      </c>
      <c r="AF12" s="57">
        <f t="shared" si="9"/>
        <v>6</v>
      </c>
      <c r="AG12" s="47">
        <v>5</v>
      </c>
      <c r="AH12" s="47">
        <v>5</v>
      </c>
      <c r="AI12" s="47">
        <v>8</v>
      </c>
      <c r="AJ12" s="47">
        <v>6</v>
      </c>
      <c r="AK12" s="57">
        <f t="shared" si="10"/>
        <v>7</v>
      </c>
      <c r="AL12" s="47">
        <v>7</v>
      </c>
      <c r="AM12" s="47">
        <v>7</v>
      </c>
      <c r="AN12" s="57">
        <f t="shared" si="11"/>
        <v>5</v>
      </c>
      <c r="AO12" s="47">
        <v>5</v>
      </c>
      <c r="AP12" s="47">
        <v>5</v>
      </c>
      <c r="AQ12" s="57">
        <f t="shared" si="12"/>
        <v>4</v>
      </c>
      <c r="AR12" s="47">
        <v>4</v>
      </c>
      <c r="AS12" s="47">
        <v>4</v>
      </c>
      <c r="AT12" s="57">
        <f t="shared" si="13"/>
        <v>7</v>
      </c>
      <c r="AU12" s="47">
        <v>7</v>
      </c>
      <c r="AV12" s="57">
        <f t="shared" si="14"/>
        <v>3.5</v>
      </c>
      <c r="AW12" s="47">
        <v>4</v>
      </c>
      <c r="AX12" s="47">
        <v>3</v>
      </c>
      <c r="AY12" s="56">
        <f>IF(AZ12="-","?",RANK(AZ12,AZ2:AZ130,0))</f>
        <v>22</v>
      </c>
      <c r="AZ12" s="42">
        <f t="shared" si="15"/>
        <v>6.42</v>
      </c>
      <c r="BA12" s="41">
        <f t="shared" si="16"/>
        <v>6.270833333333333</v>
      </c>
      <c r="BB12" s="47">
        <v>8</v>
      </c>
      <c r="BC12" s="47">
        <v>4</v>
      </c>
      <c r="BD12" s="47">
        <v>3</v>
      </c>
      <c r="BE12" s="47">
        <v>9</v>
      </c>
      <c r="BF12" s="47">
        <v>10</v>
      </c>
      <c r="BG12" s="55">
        <f t="shared" si="17"/>
        <v>3.625</v>
      </c>
      <c r="BH12" s="54">
        <f t="shared" si="18"/>
        <v>7</v>
      </c>
      <c r="BI12" s="41">
        <f t="shared" si="19"/>
        <v>6</v>
      </c>
      <c r="BJ12" s="47">
        <v>6</v>
      </c>
      <c r="BK12" s="47">
        <v>6</v>
      </c>
      <c r="BL12" s="47">
        <v>6</v>
      </c>
      <c r="BM12" s="41">
        <f t="shared" si="20"/>
        <v>5.333333333333333</v>
      </c>
      <c r="BN12" s="47">
        <v>5</v>
      </c>
      <c r="BO12" s="47">
        <v>6</v>
      </c>
      <c r="BP12" s="47">
        <v>5</v>
      </c>
      <c r="BQ12" s="41">
        <f t="shared" si="21"/>
        <v>8</v>
      </c>
      <c r="BR12" s="47">
        <v>8</v>
      </c>
      <c r="BS12" s="47">
        <v>9</v>
      </c>
      <c r="BT12" s="47">
        <v>9</v>
      </c>
      <c r="BU12" s="47">
        <v>6</v>
      </c>
      <c r="BV12" s="47" t="s">
        <v>100</v>
      </c>
      <c r="BW12" s="41">
        <f t="shared" si="22"/>
        <v>8.6666666666666661</v>
      </c>
      <c r="BX12" s="47">
        <v>8</v>
      </c>
      <c r="BY12" s="47">
        <v>9</v>
      </c>
      <c r="BZ12" s="47">
        <v>9</v>
      </c>
      <c r="CA12" s="47" t="s">
        <v>78</v>
      </c>
      <c r="CB12" s="46" t="s">
        <v>78</v>
      </c>
      <c r="CC12" s="52">
        <v>7.9</v>
      </c>
      <c r="CD12" s="52">
        <f t="shared" si="23"/>
        <v>7.7</v>
      </c>
      <c r="CE12" s="44">
        <f t="shared" si="24"/>
        <v>-0.20000000000000018</v>
      </c>
      <c r="CF12" s="53" t="str">
        <f t="shared" si="25"/>
        <v>â</v>
      </c>
      <c r="CG12" s="52">
        <v>4.7857142857142856</v>
      </c>
      <c r="CH12" s="52">
        <f t="shared" si="26"/>
        <v>4.9285714285714288</v>
      </c>
      <c r="CI12" s="43">
        <f t="shared" si="27"/>
        <v>0.14285714285714324</v>
      </c>
      <c r="CJ12" s="51" t="str">
        <f t="shared" si="28"/>
        <v>â</v>
      </c>
      <c r="CK12" s="47" t="s">
        <v>78</v>
      </c>
      <c r="CL12" s="46" t="s">
        <v>78</v>
      </c>
      <c r="CM12" s="47">
        <v>9</v>
      </c>
      <c r="CN12" s="47">
        <v>9</v>
      </c>
      <c r="CO12" s="47">
        <v>10</v>
      </c>
      <c r="CP12" s="47">
        <v>7</v>
      </c>
      <c r="CQ12" s="47">
        <v>7</v>
      </c>
      <c r="CR12" s="47">
        <v>8</v>
      </c>
      <c r="CS12" s="49">
        <f t="shared" si="29"/>
        <v>7</v>
      </c>
      <c r="CT12" s="48">
        <f t="shared" si="30"/>
        <v>0</v>
      </c>
      <c r="CU12" s="44" t="str">
        <f t="shared" si="31"/>
        <v>Dem.</v>
      </c>
      <c r="CV12" s="47" t="s">
        <v>78</v>
      </c>
      <c r="CW12" s="46" t="s">
        <v>78</v>
      </c>
      <c r="CX12" s="45">
        <f t="shared" si="32"/>
        <v>6.31</v>
      </c>
      <c r="CY12" s="40">
        <f t="shared" si="33"/>
        <v>3</v>
      </c>
      <c r="CZ12" s="39" t="str">
        <f t="shared" si="34"/>
        <v>Limited</v>
      </c>
      <c r="DA12" s="44">
        <f t="shared" si="35"/>
        <v>7.7</v>
      </c>
      <c r="DB12" s="40">
        <f t="shared" si="36"/>
        <v>2</v>
      </c>
      <c r="DC12" s="39" t="str">
        <f t="shared" si="37"/>
        <v>Defective democracies</v>
      </c>
      <c r="DD12" s="43">
        <f t="shared" si="38"/>
        <v>4.93</v>
      </c>
      <c r="DE12" s="40">
        <f t="shared" si="39"/>
        <v>4</v>
      </c>
      <c r="DF12" s="39" t="str">
        <f t="shared" si="40"/>
        <v>Poorly functioning</v>
      </c>
      <c r="DG12" s="42">
        <f t="shared" si="41"/>
        <v>6.42</v>
      </c>
      <c r="DH12" s="40">
        <f t="shared" si="42"/>
        <v>2</v>
      </c>
      <c r="DI12" s="39" t="str">
        <f t="shared" si="43"/>
        <v>Good</v>
      </c>
      <c r="DJ12" s="41">
        <f t="shared" si="44"/>
        <v>6.3</v>
      </c>
      <c r="DK12" s="40">
        <f t="shared" si="45"/>
        <v>3</v>
      </c>
      <c r="DL12" s="39" t="str">
        <f t="shared" si="46"/>
        <v>Moderate</v>
      </c>
    </row>
    <row r="13" spans="1:116">
      <c r="A13" s="75" t="s">
        <v>111</v>
      </c>
      <c r="B13" s="60">
        <v>7</v>
      </c>
      <c r="C13" s="59">
        <f>IF(D13="-","?",RANK(D13,D2:D130,0))</f>
        <v>102</v>
      </c>
      <c r="D13" s="45">
        <f t="shared" si="0"/>
        <v>4.3600000000000003</v>
      </c>
      <c r="E13" s="44">
        <f t="shared" si="1"/>
        <v>4.6500000000000004</v>
      </c>
      <c r="F13" s="58">
        <f t="shared" si="2"/>
        <v>6.75</v>
      </c>
      <c r="G13" s="47">
        <v>7</v>
      </c>
      <c r="H13" s="47">
        <v>6</v>
      </c>
      <c r="I13" s="47">
        <v>7</v>
      </c>
      <c r="J13" s="47">
        <v>7</v>
      </c>
      <c r="K13" s="58">
        <f t="shared" si="3"/>
        <v>5</v>
      </c>
      <c r="L13" s="47">
        <v>7</v>
      </c>
      <c r="M13" s="47">
        <v>2</v>
      </c>
      <c r="N13" s="47">
        <v>5</v>
      </c>
      <c r="O13" s="47">
        <v>6</v>
      </c>
      <c r="P13" s="58">
        <f t="shared" si="4"/>
        <v>5.5</v>
      </c>
      <c r="Q13" s="47">
        <v>4</v>
      </c>
      <c r="R13" s="47">
        <v>4</v>
      </c>
      <c r="S13" s="47">
        <v>8</v>
      </c>
      <c r="T13" s="47">
        <v>6</v>
      </c>
      <c r="U13" s="58">
        <f t="shared" si="5"/>
        <v>2</v>
      </c>
      <c r="V13" s="47">
        <v>2</v>
      </c>
      <c r="W13" s="47">
        <v>2</v>
      </c>
      <c r="X13" s="58">
        <f t="shared" si="6"/>
        <v>4</v>
      </c>
      <c r="Y13" s="47">
        <v>4</v>
      </c>
      <c r="Z13" s="47">
        <v>3</v>
      </c>
      <c r="AA13" s="47" t="s">
        <v>100</v>
      </c>
      <c r="AB13" s="47">
        <v>5</v>
      </c>
      <c r="AC13" s="43">
        <f t="shared" si="7"/>
        <v>4.0714285714285712</v>
      </c>
      <c r="AD13" s="57">
        <f t="shared" si="8"/>
        <v>2</v>
      </c>
      <c r="AE13" s="47">
        <v>2</v>
      </c>
      <c r="AF13" s="57">
        <f t="shared" si="9"/>
        <v>2.5</v>
      </c>
      <c r="AG13" s="47">
        <v>3</v>
      </c>
      <c r="AH13" s="47">
        <v>2</v>
      </c>
      <c r="AI13" s="47">
        <v>3</v>
      </c>
      <c r="AJ13" s="47">
        <v>2</v>
      </c>
      <c r="AK13" s="57">
        <f t="shared" si="10"/>
        <v>5</v>
      </c>
      <c r="AL13" s="47">
        <v>3</v>
      </c>
      <c r="AM13" s="47">
        <v>7</v>
      </c>
      <c r="AN13" s="57">
        <f t="shared" si="11"/>
        <v>5.5</v>
      </c>
      <c r="AO13" s="47">
        <v>6</v>
      </c>
      <c r="AP13" s="47">
        <v>5</v>
      </c>
      <c r="AQ13" s="57">
        <f t="shared" si="12"/>
        <v>3</v>
      </c>
      <c r="AR13" s="47">
        <v>3</v>
      </c>
      <c r="AS13" s="47">
        <v>3</v>
      </c>
      <c r="AT13" s="57">
        <f t="shared" si="13"/>
        <v>6</v>
      </c>
      <c r="AU13" s="47">
        <v>6</v>
      </c>
      <c r="AV13" s="57">
        <f t="shared" si="14"/>
        <v>4.5</v>
      </c>
      <c r="AW13" s="47">
        <v>7</v>
      </c>
      <c r="AX13" s="47">
        <v>2</v>
      </c>
      <c r="AY13" s="56">
        <f>IF(AZ13="-","?",RANK(AZ13,AZ2:AZ130,0))</f>
        <v>40</v>
      </c>
      <c r="AZ13" s="42">
        <f t="shared" si="15"/>
        <v>5.71</v>
      </c>
      <c r="BA13" s="41">
        <f t="shared" si="16"/>
        <v>6.979166666666667</v>
      </c>
      <c r="BB13" s="47">
        <v>6</v>
      </c>
      <c r="BC13" s="47">
        <v>9</v>
      </c>
      <c r="BD13" s="47">
        <v>5</v>
      </c>
      <c r="BE13" s="47">
        <v>7</v>
      </c>
      <c r="BF13" s="47">
        <v>10</v>
      </c>
      <c r="BG13" s="55">
        <f t="shared" si="17"/>
        <v>4.875</v>
      </c>
      <c r="BH13" s="54">
        <f t="shared" si="18"/>
        <v>6.1166666666666671</v>
      </c>
      <c r="BI13" s="41">
        <f t="shared" si="19"/>
        <v>5.666666666666667</v>
      </c>
      <c r="BJ13" s="47">
        <v>5</v>
      </c>
      <c r="BK13" s="47">
        <v>5</v>
      </c>
      <c r="BL13" s="77">
        <v>7</v>
      </c>
      <c r="BM13" s="41">
        <f t="shared" si="20"/>
        <v>6</v>
      </c>
      <c r="BN13" s="47">
        <v>5</v>
      </c>
      <c r="BO13" s="47">
        <v>7</v>
      </c>
      <c r="BP13" s="47">
        <v>6</v>
      </c>
      <c r="BQ13" s="41">
        <f t="shared" si="21"/>
        <v>4.8</v>
      </c>
      <c r="BR13" s="47">
        <v>5</v>
      </c>
      <c r="BS13" s="47">
        <v>7</v>
      </c>
      <c r="BT13" s="47">
        <v>5</v>
      </c>
      <c r="BU13" s="47">
        <v>4</v>
      </c>
      <c r="BV13" s="47">
        <v>3</v>
      </c>
      <c r="BW13" s="41">
        <f t="shared" si="22"/>
        <v>8</v>
      </c>
      <c r="BX13" s="47">
        <v>8</v>
      </c>
      <c r="BY13" s="47">
        <v>9</v>
      </c>
      <c r="BZ13" s="47">
        <v>7</v>
      </c>
      <c r="CA13" s="47" t="s">
        <v>78</v>
      </c>
      <c r="CB13" s="46" t="s">
        <v>78</v>
      </c>
      <c r="CC13" s="52">
        <v>3.75</v>
      </c>
      <c r="CD13" s="52">
        <f t="shared" si="23"/>
        <v>4.6500000000000004</v>
      </c>
      <c r="CE13" s="44">
        <f t="shared" si="24"/>
        <v>0.90000000000000036</v>
      </c>
      <c r="CF13" s="53" t="str">
        <f t="shared" si="25"/>
        <v>æ</v>
      </c>
      <c r="CG13" s="52">
        <v>3.6785714285714284</v>
      </c>
      <c r="CH13" s="52">
        <f t="shared" si="26"/>
        <v>4.0714285714285712</v>
      </c>
      <c r="CI13" s="43">
        <f t="shared" si="27"/>
        <v>0.39285714285714279</v>
      </c>
      <c r="CJ13" s="51" t="str">
        <f t="shared" si="28"/>
        <v>â</v>
      </c>
      <c r="CK13" s="47" t="s">
        <v>78</v>
      </c>
      <c r="CL13" s="46" t="s">
        <v>78</v>
      </c>
      <c r="CM13" s="47">
        <v>7</v>
      </c>
      <c r="CN13" s="50">
        <v>2</v>
      </c>
      <c r="CO13" s="47">
        <v>5</v>
      </c>
      <c r="CP13" s="47">
        <v>6</v>
      </c>
      <c r="CQ13" s="47">
        <v>4</v>
      </c>
      <c r="CR13" s="47">
        <v>6</v>
      </c>
      <c r="CS13" s="49">
        <f t="shared" si="29"/>
        <v>7</v>
      </c>
      <c r="CT13" s="48">
        <f t="shared" si="30"/>
        <v>1</v>
      </c>
      <c r="CU13" s="44" t="str">
        <f t="shared" si="31"/>
        <v>Aut.</v>
      </c>
      <c r="CV13" s="47" t="s">
        <v>78</v>
      </c>
      <c r="CW13" s="46" t="s">
        <v>78</v>
      </c>
      <c r="CX13" s="45">
        <f t="shared" si="32"/>
        <v>4.3600000000000003</v>
      </c>
      <c r="CY13" s="40">
        <f t="shared" si="33"/>
        <v>4</v>
      </c>
      <c r="CZ13" s="39" t="str">
        <f t="shared" si="34"/>
        <v>Very limited</v>
      </c>
      <c r="DA13" s="44">
        <f t="shared" si="35"/>
        <v>4.6500000000000004</v>
      </c>
      <c r="DB13" s="40">
        <f t="shared" si="36"/>
        <v>4</v>
      </c>
      <c r="DC13" s="39" t="str">
        <f t="shared" si="37"/>
        <v>Moderate autocracies</v>
      </c>
      <c r="DD13" s="43">
        <f t="shared" si="38"/>
        <v>4.07</v>
      </c>
      <c r="DE13" s="40">
        <f t="shared" si="39"/>
        <v>4</v>
      </c>
      <c r="DF13" s="39" t="str">
        <f t="shared" si="40"/>
        <v>Poorly functioning</v>
      </c>
      <c r="DG13" s="42">
        <f t="shared" si="41"/>
        <v>5.71</v>
      </c>
      <c r="DH13" s="40">
        <f t="shared" si="42"/>
        <v>2</v>
      </c>
      <c r="DI13" s="39" t="str">
        <f t="shared" si="43"/>
        <v>Good</v>
      </c>
      <c r="DJ13" s="41">
        <f t="shared" si="44"/>
        <v>7</v>
      </c>
      <c r="DK13" s="40">
        <f t="shared" si="45"/>
        <v>2</v>
      </c>
      <c r="DL13" s="39" t="str">
        <f t="shared" si="46"/>
        <v>Substantial</v>
      </c>
    </row>
    <row r="14" spans="1:116">
      <c r="A14" s="61" t="s">
        <v>112</v>
      </c>
      <c r="B14" s="60">
        <v>2</v>
      </c>
      <c r="C14" s="59">
        <f>IF(D14="-","?",RANK(D14,D2:D130,0))</f>
        <v>54</v>
      </c>
      <c r="D14" s="45">
        <f t="shared" si="0"/>
        <v>5.98</v>
      </c>
      <c r="E14" s="44">
        <f t="shared" si="1"/>
        <v>6.5</v>
      </c>
      <c r="F14" s="58">
        <f t="shared" si="2"/>
        <v>7.75</v>
      </c>
      <c r="G14" s="47">
        <v>6</v>
      </c>
      <c r="H14" s="47">
        <v>8</v>
      </c>
      <c r="I14" s="47">
        <v>10</v>
      </c>
      <c r="J14" s="47">
        <v>7</v>
      </c>
      <c r="K14" s="58">
        <f t="shared" si="3"/>
        <v>7.75</v>
      </c>
      <c r="L14" s="47">
        <v>9</v>
      </c>
      <c r="M14" s="47">
        <v>7</v>
      </c>
      <c r="N14" s="47">
        <v>8</v>
      </c>
      <c r="O14" s="47">
        <v>7</v>
      </c>
      <c r="P14" s="58">
        <f t="shared" si="4"/>
        <v>5.5</v>
      </c>
      <c r="Q14" s="47">
        <v>6</v>
      </c>
      <c r="R14" s="47">
        <v>5</v>
      </c>
      <c r="S14" s="47">
        <v>5</v>
      </c>
      <c r="T14" s="47">
        <v>6</v>
      </c>
      <c r="U14" s="58">
        <f t="shared" si="5"/>
        <v>6</v>
      </c>
      <c r="V14" s="47">
        <v>6</v>
      </c>
      <c r="W14" s="47">
        <v>6</v>
      </c>
      <c r="X14" s="58">
        <f t="shared" si="6"/>
        <v>5.5</v>
      </c>
      <c r="Y14" s="47">
        <v>5</v>
      </c>
      <c r="Z14" s="47">
        <v>6</v>
      </c>
      <c r="AA14" s="47">
        <v>6</v>
      </c>
      <c r="AB14" s="47">
        <v>5</v>
      </c>
      <c r="AC14" s="43">
        <f t="shared" si="7"/>
        <v>5.4642857142857144</v>
      </c>
      <c r="AD14" s="57">
        <f t="shared" si="8"/>
        <v>3</v>
      </c>
      <c r="AE14" s="47">
        <v>3</v>
      </c>
      <c r="AF14" s="57">
        <f t="shared" si="9"/>
        <v>5.75</v>
      </c>
      <c r="AG14" s="47">
        <v>4</v>
      </c>
      <c r="AH14" s="47">
        <v>6</v>
      </c>
      <c r="AI14" s="47">
        <v>6</v>
      </c>
      <c r="AJ14" s="47">
        <v>7</v>
      </c>
      <c r="AK14" s="57">
        <f t="shared" si="10"/>
        <v>7.5</v>
      </c>
      <c r="AL14" s="47">
        <v>8</v>
      </c>
      <c r="AM14" s="47">
        <v>7</v>
      </c>
      <c r="AN14" s="57">
        <f t="shared" si="11"/>
        <v>5</v>
      </c>
      <c r="AO14" s="47">
        <v>5</v>
      </c>
      <c r="AP14" s="47">
        <v>5</v>
      </c>
      <c r="AQ14" s="57">
        <f t="shared" si="12"/>
        <v>5</v>
      </c>
      <c r="AR14" s="47">
        <v>5</v>
      </c>
      <c r="AS14" s="47">
        <v>5</v>
      </c>
      <c r="AT14" s="57">
        <f t="shared" si="13"/>
        <v>7</v>
      </c>
      <c r="AU14" s="47">
        <v>7</v>
      </c>
      <c r="AV14" s="57">
        <f t="shared" si="14"/>
        <v>5</v>
      </c>
      <c r="AW14" s="47">
        <v>5</v>
      </c>
      <c r="AX14" s="47">
        <v>5</v>
      </c>
      <c r="AY14" s="56">
        <f>IF(AZ14="-","?",RANK(AZ14,AZ2:AZ130,0))</f>
        <v>72</v>
      </c>
      <c r="AZ14" s="42">
        <f t="shared" si="15"/>
        <v>4.7</v>
      </c>
      <c r="BA14" s="41">
        <f t="shared" si="16"/>
        <v>5.5625</v>
      </c>
      <c r="BB14" s="47">
        <v>7</v>
      </c>
      <c r="BC14" s="47">
        <v>6</v>
      </c>
      <c r="BD14" s="47">
        <v>7</v>
      </c>
      <c r="BE14" s="47">
        <v>7</v>
      </c>
      <c r="BF14" s="47">
        <v>2</v>
      </c>
      <c r="BG14" s="55">
        <f t="shared" si="17"/>
        <v>4.375</v>
      </c>
      <c r="BH14" s="54">
        <f t="shared" si="18"/>
        <v>5.2166666666666668</v>
      </c>
      <c r="BI14" s="41">
        <f t="shared" si="19"/>
        <v>4.666666666666667</v>
      </c>
      <c r="BJ14" s="47">
        <v>4</v>
      </c>
      <c r="BK14" s="47">
        <v>4</v>
      </c>
      <c r="BL14" s="47">
        <v>6</v>
      </c>
      <c r="BM14" s="41">
        <f t="shared" si="20"/>
        <v>4.333333333333333</v>
      </c>
      <c r="BN14" s="47">
        <v>4</v>
      </c>
      <c r="BO14" s="47">
        <v>5</v>
      </c>
      <c r="BP14" s="47">
        <v>4</v>
      </c>
      <c r="BQ14" s="41">
        <f t="shared" si="21"/>
        <v>6.2</v>
      </c>
      <c r="BR14" s="47">
        <v>5</v>
      </c>
      <c r="BS14" s="47">
        <v>7</v>
      </c>
      <c r="BT14" s="47">
        <v>4</v>
      </c>
      <c r="BU14" s="47">
        <v>8</v>
      </c>
      <c r="BV14" s="47">
        <v>7</v>
      </c>
      <c r="BW14" s="41">
        <f t="shared" si="22"/>
        <v>5.666666666666667</v>
      </c>
      <c r="BX14" s="47">
        <v>6</v>
      </c>
      <c r="BY14" s="47">
        <v>5</v>
      </c>
      <c r="BZ14" s="47">
        <v>6</v>
      </c>
      <c r="CA14" s="47" t="s">
        <v>78</v>
      </c>
      <c r="CB14" s="46" t="s">
        <v>78</v>
      </c>
      <c r="CC14" s="52">
        <v>6.3999999999999995</v>
      </c>
      <c r="CD14" s="52">
        <f t="shared" si="23"/>
        <v>6.5</v>
      </c>
      <c r="CE14" s="44">
        <f t="shared" si="24"/>
        <v>0.10000000000000053</v>
      </c>
      <c r="CF14" s="53" t="str">
        <f t="shared" si="25"/>
        <v>â</v>
      </c>
      <c r="CG14" s="52">
        <v>5.1071428571428577</v>
      </c>
      <c r="CH14" s="52">
        <f t="shared" si="26"/>
        <v>5.4642857142857144</v>
      </c>
      <c r="CI14" s="43">
        <f t="shared" si="27"/>
        <v>0.35714285714285676</v>
      </c>
      <c r="CJ14" s="51" t="str">
        <f t="shared" si="28"/>
        <v>â</v>
      </c>
      <c r="CK14" s="47" t="s">
        <v>78</v>
      </c>
      <c r="CL14" s="46" t="s">
        <v>78</v>
      </c>
      <c r="CM14" s="47">
        <v>9</v>
      </c>
      <c r="CN14" s="47">
        <v>7</v>
      </c>
      <c r="CO14" s="47">
        <v>8</v>
      </c>
      <c r="CP14" s="47">
        <v>7</v>
      </c>
      <c r="CQ14" s="47">
        <v>6</v>
      </c>
      <c r="CR14" s="47">
        <v>6</v>
      </c>
      <c r="CS14" s="49">
        <f t="shared" si="29"/>
        <v>6.5</v>
      </c>
      <c r="CT14" s="48">
        <f t="shared" si="30"/>
        <v>0</v>
      </c>
      <c r="CU14" s="44" t="str">
        <f t="shared" si="31"/>
        <v>Dem.</v>
      </c>
      <c r="CV14" s="47" t="s">
        <v>78</v>
      </c>
      <c r="CW14" s="46" t="s">
        <v>78</v>
      </c>
      <c r="CX14" s="45">
        <f t="shared" si="32"/>
        <v>5.98</v>
      </c>
      <c r="CY14" s="40">
        <f t="shared" si="33"/>
        <v>3</v>
      </c>
      <c r="CZ14" s="39" t="str">
        <f t="shared" si="34"/>
        <v>Limited</v>
      </c>
      <c r="DA14" s="44">
        <f t="shared" si="35"/>
        <v>6.5</v>
      </c>
      <c r="DB14" s="40">
        <f t="shared" si="36"/>
        <v>2</v>
      </c>
      <c r="DC14" s="39" t="str">
        <f t="shared" si="37"/>
        <v>Defective democracies</v>
      </c>
      <c r="DD14" s="43">
        <f t="shared" si="38"/>
        <v>5.46</v>
      </c>
      <c r="DE14" s="40">
        <f t="shared" si="39"/>
        <v>3</v>
      </c>
      <c r="DF14" s="39" t="str">
        <f t="shared" si="40"/>
        <v>Functional flaws</v>
      </c>
      <c r="DG14" s="42">
        <f t="shared" si="41"/>
        <v>4.7</v>
      </c>
      <c r="DH14" s="40">
        <f t="shared" si="42"/>
        <v>3</v>
      </c>
      <c r="DI14" s="39" t="str">
        <f t="shared" si="43"/>
        <v>Moderate</v>
      </c>
      <c r="DJ14" s="41">
        <f t="shared" si="44"/>
        <v>5.6</v>
      </c>
      <c r="DK14" s="40">
        <f t="shared" si="45"/>
        <v>3</v>
      </c>
      <c r="DL14" s="39" t="str">
        <f t="shared" si="46"/>
        <v>Moderate</v>
      </c>
    </row>
    <row r="15" spans="1:116">
      <c r="A15" s="61" t="s">
        <v>113</v>
      </c>
      <c r="B15" s="60">
        <v>1</v>
      </c>
      <c r="C15" s="59">
        <f>IF(D15="-","?",RANK(D15,D2:D130,0))</f>
        <v>39</v>
      </c>
      <c r="D15" s="45">
        <f t="shared" si="0"/>
        <v>6.43</v>
      </c>
      <c r="E15" s="44">
        <f t="shared" si="1"/>
        <v>6.5</v>
      </c>
      <c r="F15" s="58">
        <f t="shared" si="2"/>
        <v>7</v>
      </c>
      <c r="G15" s="47">
        <v>8</v>
      </c>
      <c r="H15" s="47">
        <v>4</v>
      </c>
      <c r="I15" s="47">
        <v>8</v>
      </c>
      <c r="J15" s="47">
        <v>8</v>
      </c>
      <c r="K15" s="58">
        <f t="shared" si="3"/>
        <v>8</v>
      </c>
      <c r="L15" s="47">
        <v>9</v>
      </c>
      <c r="M15" s="47">
        <v>8</v>
      </c>
      <c r="N15" s="47">
        <v>9</v>
      </c>
      <c r="O15" s="47">
        <v>6</v>
      </c>
      <c r="P15" s="58">
        <f t="shared" si="4"/>
        <v>6.75</v>
      </c>
      <c r="Q15" s="47">
        <v>8</v>
      </c>
      <c r="R15" s="47">
        <v>6</v>
      </c>
      <c r="S15" s="47">
        <v>6</v>
      </c>
      <c r="T15" s="47">
        <v>7</v>
      </c>
      <c r="U15" s="58">
        <f t="shared" si="5"/>
        <v>5.5</v>
      </c>
      <c r="V15" s="47">
        <v>6</v>
      </c>
      <c r="W15" s="47">
        <v>5</v>
      </c>
      <c r="X15" s="58">
        <f t="shared" si="6"/>
        <v>5.25</v>
      </c>
      <c r="Y15" s="47">
        <v>5</v>
      </c>
      <c r="Z15" s="47">
        <v>5</v>
      </c>
      <c r="AA15" s="47">
        <v>6</v>
      </c>
      <c r="AB15" s="47">
        <v>5</v>
      </c>
      <c r="AC15" s="43">
        <f t="shared" si="7"/>
        <v>6.3571428571428568</v>
      </c>
      <c r="AD15" s="57">
        <f t="shared" si="8"/>
        <v>6</v>
      </c>
      <c r="AE15" s="47">
        <v>6</v>
      </c>
      <c r="AF15" s="57">
        <f t="shared" si="9"/>
        <v>7.5</v>
      </c>
      <c r="AG15" s="47">
        <v>6</v>
      </c>
      <c r="AH15" s="47">
        <v>8</v>
      </c>
      <c r="AI15" s="47">
        <v>9</v>
      </c>
      <c r="AJ15" s="47">
        <v>7</v>
      </c>
      <c r="AK15" s="57">
        <f t="shared" si="10"/>
        <v>8</v>
      </c>
      <c r="AL15" s="47">
        <v>9</v>
      </c>
      <c r="AM15" s="47">
        <v>7</v>
      </c>
      <c r="AN15" s="57">
        <f t="shared" si="11"/>
        <v>7</v>
      </c>
      <c r="AO15" s="47">
        <v>7</v>
      </c>
      <c r="AP15" s="47">
        <v>7</v>
      </c>
      <c r="AQ15" s="57">
        <f t="shared" si="12"/>
        <v>5.5</v>
      </c>
      <c r="AR15" s="47">
        <v>6</v>
      </c>
      <c r="AS15" s="47">
        <v>5</v>
      </c>
      <c r="AT15" s="57">
        <f t="shared" si="13"/>
        <v>5</v>
      </c>
      <c r="AU15" s="47">
        <v>5</v>
      </c>
      <c r="AV15" s="57">
        <f t="shared" si="14"/>
        <v>5.5</v>
      </c>
      <c r="AW15" s="47">
        <v>6</v>
      </c>
      <c r="AX15" s="47">
        <v>5</v>
      </c>
      <c r="AY15" s="56">
        <f>IF(AZ15="-","?",RANK(AZ15,AZ2:AZ130,0))</f>
        <v>79</v>
      </c>
      <c r="AZ15" s="42">
        <f t="shared" si="15"/>
        <v>4.49</v>
      </c>
      <c r="BA15" s="41">
        <f t="shared" si="16"/>
        <v>4.354166666666667</v>
      </c>
      <c r="BB15" s="47">
        <v>5</v>
      </c>
      <c r="BC15" s="47">
        <v>5</v>
      </c>
      <c r="BD15" s="47">
        <v>5</v>
      </c>
      <c r="BE15" s="47">
        <v>5</v>
      </c>
      <c r="BF15" s="47">
        <v>2</v>
      </c>
      <c r="BG15" s="55">
        <f t="shared" si="17"/>
        <v>4.125</v>
      </c>
      <c r="BH15" s="54">
        <f t="shared" si="18"/>
        <v>5.1333333333333329</v>
      </c>
      <c r="BI15" s="41">
        <f t="shared" si="19"/>
        <v>5</v>
      </c>
      <c r="BJ15" s="47">
        <v>5</v>
      </c>
      <c r="BK15" s="47">
        <v>5</v>
      </c>
      <c r="BL15" s="47">
        <v>5</v>
      </c>
      <c r="BM15" s="41">
        <f t="shared" si="20"/>
        <v>4.333333333333333</v>
      </c>
      <c r="BN15" s="47">
        <v>4</v>
      </c>
      <c r="BO15" s="47">
        <v>4</v>
      </c>
      <c r="BP15" s="47">
        <v>5</v>
      </c>
      <c r="BQ15" s="41">
        <f t="shared" si="21"/>
        <v>5.2</v>
      </c>
      <c r="BR15" s="47">
        <v>9</v>
      </c>
      <c r="BS15" s="47">
        <v>6</v>
      </c>
      <c r="BT15" s="47">
        <v>2</v>
      </c>
      <c r="BU15" s="47">
        <v>5</v>
      </c>
      <c r="BV15" s="47">
        <v>4</v>
      </c>
      <c r="BW15" s="41">
        <f t="shared" si="22"/>
        <v>6</v>
      </c>
      <c r="BX15" s="47">
        <v>6</v>
      </c>
      <c r="BY15" s="47">
        <v>5</v>
      </c>
      <c r="BZ15" s="47">
        <v>7</v>
      </c>
      <c r="CA15" s="47" t="s">
        <v>78</v>
      </c>
      <c r="CB15" s="46" t="s">
        <v>78</v>
      </c>
      <c r="CC15" s="52">
        <v>6.6999999999999993</v>
      </c>
      <c r="CD15" s="52">
        <f t="shared" si="23"/>
        <v>6.5</v>
      </c>
      <c r="CE15" s="44">
        <f t="shared" si="24"/>
        <v>-0.19999999999999929</v>
      </c>
      <c r="CF15" s="53" t="str">
        <f t="shared" si="25"/>
        <v>â</v>
      </c>
      <c r="CG15" s="52">
        <v>6.3214285714285712</v>
      </c>
      <c r="CH15" s="52">
        <f t="shared" si="26"/>
        <v>6.3571428571428568</v>
      </c>
      <c r="CI15" s="43">
        <f t="shared" si="27"/>
        <v>3.5714285714285587E-2</v>
      </c>
      <c r="CJ15" s="51" t="str">
        <f t="shared" si="28"/>
        <v>â</v>
      </c>
      <c r="CK15" s="47" t="s">
        <v>78</v>
      </c>
      <c r="CL15" s="46" t="s">
        <v>78</v>
      </c>
      <c r="CM15" s="47">
        <v>9</v>
      </c>
      <c r="CN15" s="47">
        <v>8</v>
      </c>
      <c r="CO15" s="47">
        <v>9</v>
      </c>
      <c r="CP15" s="47">
        <v>6</v>
      </c>
      <c r="CQ15" s="47">
        <v>8</v>
      </c>
      <c r="CR15" s="47">
        <v>7</v>
      </c>
      <c r="CS15" s="49">
        <f t="shared" si="29"/>
        <v>8</v>
      </c>
      <c r="CT15" s="48">
        <f t="shared" si="30"/>
        <v>0</v>
      </c>
      <c r="CU15" s="44" t="str">
        <f t="shared" si="31"/>
        <v>Dem.</v>
      </c>
      <c r="CV15" s="47" t="s">
        <v>78</v>
      </c>
      <c r="CW15" s="46" t="s">
        <v>78</v>
      </c>
      <c r="CX15" s="45">
        <f t="shared" si="32"/>
        <v>6.43</v>
      </c>
      <c r="CY15" s="40">
        <f t="shared" si="33"/>
        <v>3</v>
      </c>
      <c r="CZ15" s="39" t="str">
        <f t="shared" si="34"/>
        <v>Limited</v>
      </c>
      <c r="DA15" s="44">
        <f t="shared" si="35"/>
        <v>6.5</v>
      </c>
      <c r="DB15" s="40">
        <f t="shared" si="36"/>
        <v>2</v>
      </c>
      <c r="DC15" s="39" t="str">
        <f t="shared" si="37"/>
        <v>Defective democracies</v>
      </c>
      <c r="DD15" s="43">
        <f t="shared" si="38"/>
        <v>6.36</v>
      </c>
      <c r="DE15" s="40">
        <f t="shared" si="39"/>
        <v>3</v>
      </c>
      <c r="DF15" s="39" t="str">
        <f t="shared" si="40"/>
        <v>Functional flaws</v>
      </c>
      <c r="DG15" s="42">
        <f t="shared" si="41"/>
        <v>4.49</v>
      </c>
      <c r="DH15" s="40">
        <f t="shared" si="42"/>
        <v>3</v>
      </c>
      <c r="DI15" s="39" t="str">
        <f t="shared" si="43"/>
        <v>Moderate</v>
      </c>
      <c r="DJ15" s="41">
        <f t="shared" si="44"/>
        <v>4.4000000000000004</v>
      </c>
      <c r="DK15" s="40">
        <f t="shared" si="45"/>
        <v>4</v>
      </c>
      <c r="DL15" s="39" t="str">
        <f t="shared" si="46"/>
        <v>Minor</v>
      </c>
    </row>
    <row r="16" spans="1:116">
      <c r="A16" s="61" t="s">
        <v>114</v>
      </c>
      <c r="B16" s="60">
        <v>5</v>
      </c>
      <c r="C16" s="59">
        <f>IF(D16="-","?",RANK(D16,D2:D130,0))</f>
        <v>19</v>
      </c>
      <c r="D16" s="45">
        <f t="shared" si="0"/>
        <v>7.81</v>
      </c>
      <c r="E16" s="44">
        <f t="shared" si="1"/>
        <v>8.4</v>
      </c>
      <c r="F16" s="58">
        <f t="shared" si="2"/>
        <v>8.75</v>
      </c>
      <c r="G16" s="47">
        <v>9</v>
      </c>
      <c r="H16" s="47">
        <v>8</v>
      </c>
      <c r="I16" s="47">
        <v>10</v>
      </c>
      <c r="J16" s="47">
        <v>8</v>
      </c>
      <c r="K16" s="58">
        <f t="shared" si="3"/>
        <v>8.75</v>
      </c>
      <c r="L16" s="47">
        <v>9</v>
      </c>
      <c r="M16" s="47">
        <v>10</v>
      </c>
      <c r="N16" s="47">
        <v>9</v>
      </c>
      <c r="O16" s="47">
        <v>7</v>
      </c>
      <c r="P16" s="58">
        <f t="shared" si="4"/>
        <v>8</v>
      </c>
      <c r="Q16" s="47">
        <v>8</v>
      </c>
      <c r="R16" s="47">
        <v>9</v>
      </c>
      <c r="S16" s="47">
        <v>8</v>
      </c>
      <c r="T16" s="47">
        <v>7</v>
      </c>
      <c r="U16" s="58">
        <f t="shared" si="5"/>
        <v>9</v>
      </c>
      <c r="V16" s="47">
        <v>9</v>
      </c>
      <c r="W16" s="47">
        <v>9</v>
      </c>
      <c r="X16" s="58">
        <f t="shared" si="6"/>
        <v>7.5</v>
      </c>
      <c r="Y16" s="47">
        <v>7</v>
      </c>
      <c r="Z16" s="47">
        <v>7</v>
      </c>
      <c r="AA16" s="47">
        <v>9</v>
      </c>
      <c r="AB16" s="47">
        <v>7</v>
      </c>
      <c r="AC16" s="43">
        <f t="shared" si="7"/>
        <v>7.2142857142857144</v>
      </c>
      <c r="AD16" s="57">
        <f t="shared" si="8"/>
        <v>5</v>
      </c>
      <c r="AE16" s="47">
        <v>5</v>
      </c>
      <c r="AF16" s="57">
        <f t="shared" si="9"/>
        <v>8.5</v>
      </c>
      <c r="AG16" s="47">
        <v>8</v>
      </c>
      <c r="AH16" s="47">
        <v>8</v>
      </c>
      <c r="AI16" s="47">
        <v>9</v>
      </c>
      <c r="AJ16" s="47">
        <v>9</v>
      </c>
      <c r="AK16" s="57">
        <f t="shared" si="10"/>
        <v>7.5</v>
      </c>
      <c r="AL16" s="47">
        <v>7</v>
      </c>
      <c r="AM16" s="47">
        <v>8</v>
      </c>
      <c r="AN16" s="57">
        <f t="shared" si="11"/>
        <v>8</v>
      </c>
      <c r="AO16" s="47">
        <v>9</v>
      </c>
      <c r="AP16" s="47">
        <v>7</v>
      </c>
      <c r="AQ16" s="57">
        <f t="shared" si="12"/>
        <v>6.5</v>
      </c>
      <c r="AR16" s="47">
        <v>6</v>
      </c>
      <c r="AS16" s="47">
        <v>7</v>
      </c>
      <c r="AT16" s="57">
        <f t="shared" si="13"/>
        <v>8</v>
      </c>
      <c r="AU16" s="47">
        <v>8</v>
      </c>
      <c r="AV16" s="57">
        <f t="shared" si="14"/>
        <v>7</v>
      </c>
      <c r="AW16" s="47">
        <v>7</v>
      </c>
      <c r="AX16" s="47">
        <v>7</v>
      </c>
      <c r="AY16" s="56">
        <f>IF(AZ16="-","?",RANK(AZ16,AZ2:AZ130,0))</f>
        <v>7</v>
      </c>
      <c r="AZ16" s="42">
        <f t="shared" si="15"/>
        <v>7.11</v>
      </c>
      <c r="BA16" s="41">
        <f t="shared" si="16"/>
        <v>3.6041666666666665</v>
      </c>
      <c r="BB16" s="47">
        <v>6</v>
      </c>
      <c r="BC16" s="47">
        <v>5</v>
      </c>
      <c r="BD16" s="47">
        <v>2</v>
      </c>
      <c r="BE16" s="47">
        <v>2</v>
      </c>
      <c r="BF16" s="47">
        <v>4</v>
      </c>
      <c r="BG16" s="55">
        <f t="shared" si="17"/>
        <v>2.625</v>
      </c>
      <c r="BH16" s="54">
        <f t="shared" si="18"/>
        <v>8.2916666666666679</v>
      </c>
      <c r="BI16" s="41">
        <f t="shared" si="19"/>
        <v>7.333333333333333</v>
      </c>
      <c r="BJ16" s="47">
        <v>8</v>
      </c>
      <c r="BK16" s="47">
        <v>7</v>
      </c>
      <c r="BL16" s="47">
        <v>7</v>
      </c>
      <c r="BM16" s="41">
        <f t="shared" si="20"/>
        <v>8.3333333333333339</v>
      </c>
      <c r="BN16" s="47">
        <v>8</v>
      </c>
      <c r="BO16" s="47">
        <v>9</v>
      </c>
      <c r="BP16" s="47">
        <v>8</v>
      </c>
      <c r="BQ16" s="41">
        <f t="shared" si="21"/>
        <v>8.5</v>
      </c>
      <c r="BR16" s="47">
        <v>10</v>
      </c>
      <c r="BS16" s="47">
        <v>9</v>
      </c>
      <c r="BT16" s="47">
        <v>8</v>
      </c>
      <c r="BU16" s="47">
        <v>7</v>
      </c>
      <c r="BV16" s="47" t="s">
        <v>100</v>
      </c>
      <c r="BW16" s="41">
        <f t="shared" si="22"/>
        <v>9</v>
      </c>
      <c r="BX16" s="47">
        <v>9</v>
      </c>
      <c r="BY16" s="47">
        <v>9</v>
      </c>
      <c r="BZ16" s="47">
        <v>9</v>
      </c>
      <c r="CA16" s="47" t="s">
        <v>78</v>
      </c>
      <c r="CB16" s="46" t="s">
        <v>78</v>
      </c>
      <c r="CC16" s="52">
        <v>8.4499999999999993</v>
      </c>
      <c r="CD16" s="52">
        <f t="shared" si="23"/>
        <v>8.4</v>
      </c>
      <c r="CE16" s="44">
        <f t="shared" si="24"/>
        <v>-4.9999999999998934E-2</v>
      </c>
      <c r="CF16" s="53" t="str">
        <f t="shared" si="25"/>
        <v>â</v>
      </c>
      <c r="CG16" s="52">
        <v>7.4285714285714279</v>
      </c>
      <c r="CH16" s="52">
        <f t="shared" si="26"/>
        <v>7.2142857142857144</v>
      </c>
      <c r="CI16" s="43">
        <f t="shared" si="27"/>
        <v>-0.21428571428571352</v>
      </c>
      <c r="CJ16" s="51" t="str">
        <f t="shared" si="28"/>
        <v>â</v>
      </c>
      <c r="CK16" s="47" t="s">
        <v>78</v>
      </c>
      <c r="CL16" s="46" t="s">
        <v>78</v>
      </c>
      <c r="CM16" s="47">
        <v>9</v>
      </c>
      <c r="CN16" s="47">
        <v>10</v>
      </c>
      <c r="CO16" s="47">
        <v>9</v>
      </c>
      <c r="CP16" s="47">
        <v>7</v>
      </c>
      <c r="CQ16" s="47">
        <v>8</v>
      </c>
      <c r="CR16" s="47">
        <v>7</v>
      </c>
      <c r="CS16" s="49">
        <f t="shared" si="29"/>
        <v>8.5</v>
      </c>
      <c r="CT16" s="48">
        <f t="shared" si="30"/>
        <v>0</v>
      </c>
      <c r="CU16" s="44" t="str">
        <f t="shared" si="31"/>
        <v>Dem.</v>
      </c>
      <c r="CV16" s="47" t="s">
        <v>78</v>
      </c>
      <c r="CW16" s="46" t="s">
        <v>78</v>
      </c>
      <c r="CX16" s="45">
        <f t="shared" si="32"/>
        <v>7.81</v>
      </c>
      <c r="CY16" s="40">
        <f t="shared" si="33"/>
        <v>2</v>
      </c>
      <c r="CZ16" s="39" t="str">
        <f t="shared" si="34"/>
        <v>Advanced</v>
      </c>
      <c r="DA16" s="44">
        <f t="shared" si="35"/>
        <v>8.4</v>
      </c>
      <c r="DB16" s="40">
        <f t="shared" si="36"/>
        <v>1</v>
      </c>
      <c r="DC16" s="39" t="str">
        <f t="shared" si="37"/>
        <v>Democracies in consolidation</v>
      </c>
      <c r="DD16" s="43">
        <f t="shared" si="38"/>
        <v>7.21</v>
      </c>
      <c r="DE16" s="40">
        <f t="shared" si="39"/>
        <v>2</v>
      </c>
      <c r="DF16" s="39" t="str">
        <f t="shared" si="40"/>
        <v>Functioning</v>
      </c>
      <c r="DG16" s="42">
        <f t="shared" si="41"/>
        <v>7.11</v>
      </c>
      <c r="DH16" s="40">
        <f t="shared" si="42"/>
        <v>1</v>
      </c>
      <c r="DI16" s="39" t="str">
        <f t="shared" si="43"/>
        <v>Very good</v>
      </c>
      <c r="DJ16" s="41">
        <f t="shared" si="44"/>
        <v>3.6</v>
      </c>
      <c r="DK16" s="40">
        <f t="shared" si="45"/>
        <v>4</v>
      </c>
      <c r="DL16" s="39" t="str">
        <f t="shared" si="46"/>
        <v>Minor</v>
      </c>
    </row>
    <row r="17" spans="1:116">
      <c r="A17" s="61" t="s">
        <v>115</v>
      </c>
      <c r="B17" s="60">
        <v>2</v>
      </c>
      <c r="C17" s="59">
        <f>IF(D17="-","?",RANK(D17,D2:D130,0))</f>
        <v>17</v>
      </c>
      <c r="D17" s="45">
        <f t="shared" si="0"/>
        <v>8.0500000000000007</v>
      </c>
      <c r="E17" s="44">
        <f t="shared" si="1"/>
        <v>8.1999999999999993</v>
      </c>
      <c r="F17" s="58">
        <f t="shared" si="2"/>
        <v>8.5</v>
      </c>
      <c r="G17" s="47">
        <v>7</v>
      </c>
      <c r="H17" s="47">
        <v>9</v>
      </c>
      <c r="I17" s="47">
        <v>10</v>
      </c>
      <c r="J17" s="47">
        <v>8</v>
      </c>
      <c r="K17" s="58">
        <f t="shared" si="3"/>
        <v>9</v>
      </c>
      <c r="L17" s="47">
        <v>10</v>
      </c>
      <c r="M17" s="47">
        <v>9</v>
      </c>
      <c r="N17" s="47">
        <v>9</v>
      </c>
      <c r="O17" s="47">
        <v>8</v>
      </c>
      <c r="P17" s="58">
        <f t="shared" si="4"/>
        <v>7.75</v>
      </c>
      <c r="Q17" s="47">
        <v>9</v>
      </c>
      <c r="R17" s="47">
        <v>7</v>
      </c>
      <c r="S17" s="47">
        <v>8</v>
      </c>
      <c r="T17" s="47">
        <v>7</v>
      </c>
      <c r="U17" s="58">
        <f t="shared" si="5"/>
        <v>8.5</v>
      </c>
      <c r="V17" s="47">
        <v>8</v>
      </c>
      <c r="W17" s="47">
        <v>9</v>
      </c>
      <c r="X17" s="58">
        <f t="shared" si="6"/>
        <v>7.25</v>
      </c>
      <c r="Y17" s="47">
        <v>6</v>
      </c>
      <c r="Z17" s="47">
        <v>8</v>
      </c>
      <c r="AA17" s="47">
        <v>8</v>
      </c>
      <c r="AB17" s="47">
        <v>7</v>
      </c>
      <c r="AC17" s="43">
        <f t="shared" si="7"/>
        <v>7.8928571428571432</v>
      </c>
      <c r="AD17" s="57">
        <f t="shared" si="8"/>
        <v>6</v>
      </c>
      <c r="AE17" s="47">
        <v>6</v>
      </c>
      <c r="AF17" s="57">
        <f t="shared" si="9"/>
        <v>8.25</v>
      </c>
      <c r="AG17" s="47">
        <v>8</v>
      </c>
      <c r="AH17" s="47">
        <v>9</v>
      </c>
      <c r="AI17" s="47">
        <v>7</v>
      </c>
      <c r="AJ17" s="47">
        <v>9</v>
      </c>
      <c r="AK17" s="57">
        <f t="shared" si="10"/>
        <v>10</v>
      </c>
      <c r="AL17" s="47">
        <v>10</v>
      </c>
      <c r="AM17" s="47">
        <v>10</v>
      </c>
      <c r="AN17" s="57">
        <f t="shared" si="11"/>
        <v>8.5</v>
      </c>
      <c r="AO17" s="47">
        <v>9</v>
      </c>
      <c r="AP17" s="47">
        <v>8</v>
      </c>
      <c r="AQ17" s="57">
        <f t="shared" si="12"/>
        <v>7</v>
      </c>
      <c r="AR17" s="47">
        <v>7</v>
      </c>
      <c r="AS17" s="47">
        <v>7</v>
      </c>
      <c r="AT17" s="57">
        <f t="shared" si="13"/>
        <v>9</v>
      </c>
      <c r="AU17" s="47">
        <v>9</v>
      </c>
      <c r="AV17" s="57">
        <f t="shared" si="14"/>
        <v>6.5</v>
      </c>
      <c r="AW17" s="47">
        <v>6</v>
      </c>
      <c r="AX17" s="47">
        <v>7</v>
      </c>
      <c r="AY17" s="56">
        <f>IF(AZ17="-","?",RANK(AZ17,AZ2:AZ130,0))</f>
        <v>5</v>
      </c>
      <c r="AZ17" s="42">
        <f t="shared" si="15"/>
        <v>7.18</v>
      </c>
      <c r="BA17" s="41">
        <f t="shared" si="16"/>
        <v>3.3125</v>
      </c>
      <c r="BB17" s="47">
        <v>5</v>
      </c>
      <c r="BC17" s="47">
        <v>3</v>
      </c>
      <c r="BD17" s="47">
        <v>3</v>
      </c>
      <c r="BE17" s="47">
        <v>4</v>
      </c>
      <c r="BF17" s="47">
        <v>2</v>
      </c>
      <c r="BG17" s="55">
        <f t="shared" si="17"/>
        <v>2.875</v>
      </c>
      <c r="BH17" s="54">
        <f t="shared" si="18"/>
        <v>8.4333333333333336</v>
      </c>
      <c r="BI17" s="41">
        <f t="shared" si="19"/>
        <v>8</v>
      </c>
      <c r="BJ17" s="47">
        <v>9</v>
      </c>
      <c r="BK17" s="47">
        <v>7</v>
      </c>
      <c r="BL17" s="47">
        <v>8</v>
      </c>
      <c r="BM17" s="41">
        <f t="shared" si="20"/>
        <v>7.333333333333333</v>
      </c>
      <c r="BN17" s="47">
        <v>8</v>
      </c>
      <c r="BO17" s="47">
        <v>7</v>
      </c>
      <c r="BP17" s="47">
        <v>7</v>
      </c>
      <c r="BQ17" s="41">
        <f t="shared" si="21"/>
        <v>8.4</v>
      </c>
      <c r="BR17" s="47">
        <v>9</v>
      </c>
      <c r="BS17" s="47">
        <v>8</v>
      </c>
      <c r="BT17" s="47">
        <v>8</v>
      </c>
      <c r="BU17" s="47">
        <v>9</v>
      </c>
      <c r="BV17" s="47">
        <v>8</v>
      </c>
      <c r="BW17" s="41">
        <f t="shared" si="22"/>
        <v>10</v>
      </c>
      <c r="BX17" s="47">
        <v>10</v>
      </c>
      <c r="BY17" s="47">
        <v>10</v>
      </c>
      <c r="BZ17" s="47">
        <v>10</v>
      </c>
      <c r="CA17" s="47" t="s">
        <v>78</v>
      </c>
      <c r="CB17" s="46" t="s">
        <v>78</v>
      </c>
      <c r="CC17" s="52">
        <v>7.9499999999999993</v>
      </c>
      <c r="CD17" s="52">
        <f t="shared" si="23"/>
        <v>8.1999999999999993</v>
      </c>
      <c r="CE17" s="44">
        <f t="shared" si="24"/>
        <v>0.25</v>
      </c>
      <c r="CF17" s="53" t="str">
        <f t="shared" si="25"/>
        <v>â</v>
      </c>
      <c r="CG17" s="52">
        <v>7.8571428571428577</v>
      </c>
      <c r="CH17" s="52">
        <f t="shared" si="26"/>
        <v>7.8928571428571432</v>
      </c>
      <c r="CI17" s="43">
        <f t="shared" si="27"/>
        <v>3.5714285714285587E-2</v>
      </c>
      <c r="CJ17" s="51" t="str">
        <f t="shared" si="28"/>
        <v>â</v>
      </c>
      <c r="CK17" s="47" t="s">
        <v>78</v>
      </c>
      <c r="CL17" s="46" t="s">
        <v>78</v>
      </c>
      <c r="CM17" s="47">
        <v>10</v>
      </c>
      <c r="CN17" s="47">
        <v>9</v>
      </c>
      <c r="CO17" s="47">
        <v>9</v>
      </c>
      <c r="CP17" s="47">
        <v>8</v>
      </c>
      <c r="CQ17" s="47">
        <v>9</v>
      </c>
      <c r="CR17" s="47">
        <v>7</v>
      </c>
      <c r="CS17" s="49">
        <f t="shared" si="29"/>
        <v>7.5</v>
      </c>
      <c r="CT17" s="48">
        <f t="shared" si="30"/>
        <v>0</v>
      </c>
      <c r="CU17" s="44" t="str">
        <f t="shared" si="31"/>
        <v>Dem.</v>
      </c>
      <c r="CV17" s="47" t="s">
        <v>78</v>
      </c>
      <c r="CW17" s="46" t="s">
        <v>78</v>
      </c>
      <c r="CX17" s="45">
        <f t="shared" si="32"/>
        <v>8.0500000000000007</v>
      </c>
      <c r="CY17" s="40">
        <f t="shared" si="33"/>
        <v>2</v>
      </c>
      <c r="CZ17" s="39" t="str">
        <f t="shared" si="34"/>
        <v>Advanced</v>
      </c>
      <c r="DA17" s="44">
        <f t="shared" si="35"/>
        <v>8.1999999999999993</v>
      </c>
      <c r="DB17" s="40">
        <f t="shared" si="36"/>
        <v>1</v>
      </c>
      <c r="DC17" s="39" t="str">
        <f t="shared" si="37"/>
        <v>Democracies in consolidation</v>
      </c>
      <c r="DD17" s="43">
        <f t="shared" si="38"/>
        <v>7.89</v>
      </c>
      <c r="DE17" s="40">
        <f t="shared" si="39"/>
        <v>2</v>
      </c>
      <c r="DF17" s="39" t="str">
        <f t="shared" si="40"/>
        <v>Functioning</v>
      </c>
      <c r="DG17" s="42">
        <f t="shared" si="41"/>
        <v>7.18</v>
      </c>
      <c r="DH17" s="40">
        <f t="shared" si="42"/>
        <v>1</v>
      </c>
      <c r="DI17" s="39" t="str">
        <f t="shared" si="43"/>
        <v>Very good</v>
      </c>
      <c r="DJ17" s="41">
        <f t="shared" si="44"/>
        <v>3.3</v>
      </c>
      <c r="DK17" s="40">
        <f t="shared" si="45"/>
        <v>4</v>
      </c>
      <c r="DL17" s="39" t="str">
        <f t="shared" si="46"/>
        <v>Minor</v>
      </c>
    </row>
    <row r="18" spans="1:116">
      <c r="A18" s="61" t="s">
        <v>116</v>
      </c>
      <c r="B18" s="60">
        <v>1</v>
      </c>
      <c r="C18" s="59">
        <f>IF(D18="-","?",RANK(D18,D2:D130,0))</f>
        <v>14</v>
      </c>
      <c r="D18" s="45">
        <f t="shared" si="0"/>
        <v>8.36</v>
      </c>
      <c r="E18" s="44">
        <f t="shared" si="1"/>
        <v>8.75</v>
      </c>
      <c r="F18" s="58">
        <f t="shared" si="2"/>
        <v>9.75</v>
      </c>
      <c r="G18" s="47">
        <v>9</v>
      </c>
      <c r="H18" s="47">
        <v>10</v>
      </c>
      <c r="I18" s="47">
        <v>10</v>
      </c>
      <c r="J18" s="47">
        <v>10</v>
      </c>
      <c r="K18" s="58">
        <f t="shared" si="3"/>
        <v>9.25</v>
      </c>
      <c r="L18" s="47">
        <v>10</v>
      </c>
      <c r="M18" s="47">
        <v>9</v>
      </c>
      <c r="N18" s="47">
        <v>10</v>
      </c>
      <c r="O18" s="47">
        <v>8</v>
      </c>
      <c r="P18" s="58">
        <f t="shared" si="4"/>
        <v>8.25</v>
      </c>
      <c r="Q18" s="47">
        <v>9</v>
      </c>
      <c r="R18" s="47">
        <v>8</v>
      </c>
      <c r="S18" s="47">
        <v>7</v>
      </c>
      <c r="T18" s="47">
        <v>9</v>
      </c>
      <c r="U18" s="58">
        <f t="shared" si="5"/>
        <v>9</v>
      </c>
      <c r="V18" s="47">
        <v>9</v>
      </c>
      <c r="W18" s="47">
        <v>9</v>
      </c>
      <c r="X18" s="58">
        <f t="shared" si="6"/>
        <v>7.5</v>
      </c>
      <c r="Y18" s="47">
        <v>6</v>
      </c>
      <c r="Z18" s="47">
        <v>8</v>
      </c>
      <c r="AA18" s="47">
        <v>9</v>
      </c>
      <c r="AB18" s="47">
        <v>7</v>
      </c>
      <c r="AC18" s="43">
        <f t="shared" si="7"/>
        <v>7.9642857142857144</v>
      </c>
      <c r="AD18" s="57">
        <f t="shared" si="8"/>
        <v>7</v>
      </c>
      <c r="AE18" s="47">
        <v>7</v>
      </c>
      <c r="AF18" s="57">
        <f t="shared" si="9"/>
        <v>8.75</v>
      </c>
      <c r="AG18" s="47">
        <v>8</v>
      </c>
      <c r="AH18" s="47">
        <v>9</v>
      </c>
      <c r="AI18" s="47">
        <v>10</v>
      </c>
      <c r="AJ18" s="47">
        <v>8</v>
      </c>
      <c r="AK18" s="57">
        <f t="shared" si="10"/>
        <v>9</v>
      </c>
      <c r="AL18" s="47">
        <v>9</v>
      </c>
      <c r="AM18" s="47">
        <v>9</v>
      </c>
      <c r="AN18" s="57">
        <f t="shared" si="11"/>
        <v>9</v>
      </c>
      <c r="AO18" s="47">
        <v>9</v>
      </c>
      <c r="AP18" s="47">
        <v>9</v>
      </c>
      <c r="AQ18" s="57">
        <f t="shared" si="12"/>
        <v>7</v>
      </c>
      <c r="AR18" s="47">
        <v>7</v>
      </c>
      <c r="AS18" s="47">
        <v>7</v>
      </c>
      <c r="AT18" s="57">
        <f t="shared" si="13"/>
        <v>8</v>
      </c>
      <c r="AU18" s="47">
        <v>8</v>
      </c>
      <c r="AV18" s="57">
        <f t="shared" si="14"/>
        <v>7</v>
      </c>
      <c r="AW18" s="47">
        <v>8</v>
      </c>
      <c r="AX18" s="47">
        <v>6</v>
      </c>
      <c r="AY18" s="56">
        <f>IF(AZ18="-","?",RANK(AZ18,AZ2:AZ130,0))</f>
        <v>14</v>
      </c>
      <c r="AZ18" s="42">
        <f t="shared" si="15"/>
        <v>6.67</v>
      </c>
      <c r="BA18" s="41">
        <f t="shared" si="16"/>
        <v>2.8333333333333335</v>
      </c>
      <c r="BB18" s="47">
        <v>4</v>
      </c>
      <c r="BC18" s="47">
        <v>4</v>
      </c>
      <c r="BD18" s="47">
        <v>3</v>
      </c>
      <c r="BE18" s="47">
        <v>3</v>
      </c>
      <c r="BF18" s="47">
        <v>1</v>
      </c>
      <c r="BG18" s="55">
        <f t="shared" si="17"/>
        <v>2</v>
      </c>
      <c r="BH18" s="54">
        <f t="shared" si="18"/>
        <v>7.9333333333333336</v>
      </c>
      <c r="BI18" s="41">
        <f t="shared" si="19"/>
        <v>7.333333333333333</v>
      </c>
      <c r="BJ18" s="47">
        <v>8</v>
      </c>
      <c r="BK18" s="47">
        <v>7</v>
      </c>
      <c r="BL18" s="47">
        <v>7</v>
      </c>
      <c r="BM18" s="41">
        <f t="shared" si="20"/>
        <v>7</v>
      </c>
      <c r="BN18" s="47">
        <v>7</v>
      </c>
      <c r="BO18" s="47">
        <v>7</v>
      </c>
      <c r="BP18" s="47">
        <v>7</v>
      </c>
      <c r="BQ18" s="41">
        <f t="shared" si="21"/>
        <v>8.4</v>
      </c>
      <c r="BR18" s="47">
        <v>10</v>
      </c>
      <c r="BS18" s="47">
        <v>9</v>
      </c>
      <c r="BT18" s="47">
        <v>7</v>
      </c>
      <c r="BU18" s="47">
        <v>8</v>
      </c>
      <c r="BV18" s="47">
        <v>8</v>
      </c>
      <c r="BW18" s="41">
        <f t="shared" si="22"/>
        <v>9</v>
      </c>
      <c r="BX18" s="47">
        <v>9</v>
      </c>
      <c r="BY18" s="47">
        <v>8</v>
      </c>
      <c r="BZ18" s="47">
        <v>10</v>
      </c>
      <c r="CA18" s="47" t="s">
        <v>78</v>
      </c>
      <c r="CB18" s="46" t="s">
        <v>78</v>
      </c>
      <c r="CC18" s="52">
        <v>8.6999999999999993</v>
      </c>
      <c r="CD18" s="52">
        <f t="shared" si="23"/>
        <v>8.75</v>
      </c>
      <c r="CE18" s="44">
        <f t="shared" si="24"/>
        <v>5.0000000000000711E-2</v>
      </c>
      <c r="CF18" s="53" t="str">
        <f t="shared" si="25"/>
        <v>â</v>
      </c>
      <c r="CG18" s="52">
        <v>8.1785714285714288</v>
      </c>
      <c r="CH18" s="52">
        <f t="shared" si="26"/>
        <v>7.9642857142857144</v>
      </c>
      <c r="CI18" s="43">
        <f t="shared" si="27"/>
        <v>-0.21428571428571441</v>
      </c>
      <c r="CJ18" s="51" t="str">
        <f t="shared" si="28"/>
        <v>â</v>
      </c>
      <c r="CK18" s="47" t="s">
        <v>78</v>
      </c>
      <c r="CL18" s="46" t="s">
        <v>78</v>
      </c>
      <c r="CM18" s="47">
        <v>10</v>
      </c>
      <c r="CN18" s="47">
        <v>9</v>
      </c>
      <c r="CO18" s="47">
        <v>10</v>
      </c>
      <c r="CP18" s="47">
        <v>8</v>
      </c>
      <c r="CQ18" s="47">
        <v>9</v>
      </c>
      <c r="CR18" s="47">
        <v>9</v>
      </c>
      <c r="CS18" s="49">
        <f t="shared" si="29"/>
        <v>9.5</v>
      </c>
      <c r="CT18" s="48">
        <f t="shared" si="30"/>
        <v>0</v>
      </c>
      <c r="CU18" s="44" t="str">
        <f t="shared" si="31"/>
        <v>Dem.</v>
      </c>
      <c r="CV18" s="47" t="s">
        <v>78</v>
      </c>
      <c r="CW18" s="46" t="s">
        <v>78</v>
      </c>
      <c r="CX18" s="45">
        <f t="shared" si="32"/>
        <v>8.36</v>
      </c>
      <c r="CY18" s="40">
        <f t="shared" si="33"/>
        <v>2</v>
      </c>
      <c r="CZ18" s="39" t="str">
        <f t="shared" si="34"/>
        <v>Advanced</v>
      </c>
      <c r="DA18" s="44">
        <f t="shared" si="35"/>
        <v>8.75</v>
      </c>
      <c r="DB18" s="40">
        <f t="shared" si="36"/>
        <v>1</v>
      </c>
      <c r="DC18" s="39" t="str">
        <f t="shared" si="37"/>
        <v>Democracies in consolidation</v>
      </c>
      <c r="DD18" s="43">
        <f t="shared" si="38"/>
        <v>7.96</v>
      </c>
      <c r="DE18" s="40">
        <f t="shared" si="39"/>
        <v>2</v>
      </c>
      <c r="DF18" s="39" t="str">
        <f t="shared" si="40"/>
        <v>Functioning</v>
      </c>
      <c r="DG18" s="42">
        <f t="shared" si="41"/>
        <v>6.67</v>
      </c>
      <c r="DH18" s="40">
        <f t="shared" si="42"/>
        <v>2</v>
      </c>
      <c r="DI18" s="39" t="str">
        <f t="shared" si="43"/>
        <v>Good</v>
      </c>
      <c r="DJ18" s="41">
        <f t="shared" si="44"/>
        <v>2.8</v>
      </c>
      <c r="DK18" s="40">
        <f t="shared" si="45"/>
        <v>4</v>
      </c>
      <c r="DL18" s="39" t="str">
        <f t="shared" si="46"/>
        <v>Minor</v>
      </c>
    </row>
    <row r="19" spans="1:116">
      <c r="A19" s="74" t="s">
        <v>117</v>
      </c>
      <c r="B19" s="60">
        <v>3</v>
      </c>
      <c r="C19" s="59">
        <f>IF(D19="-","?",RANK(D19,D2:D130,0))</f>
        <v>81</v>
      </c>
      <c r="D19" s="45">
        <f t="shared" si="0"/>
        <v>5.04</v>
      </c>
      <c r="E19" s="44">
        <f t="shared" si="1"/>
        <v>5.7666666666666666</v>
      </c>
      <c r="F19" s="58">
        <f t="shared" si="2"/>
        <v>8</v>
      </c>
      <c r="G19" s="47">
        <v>8</v>
      </c>
      <c r="H19" s="47">
        <v>9</v>
      </c>
      <c r="I19" s="47">
        <v>9</v>
      </c>
      <c r="J19" s="47">
        <v>6</v>
      </c>
      <c r="K19" s="58">
        <f t="shared" si="3"/>
        <v>6.5</v>
      </c>
      <c r="L19" s="47">
        <v>6</v>
      </c>
      <c r="M19" s="76">
        <v>7</v>
      </c>
      <c r="N19" s="47">
        <v>6</v>
      </c>
      <c r="O19" s="47">
        <v>7</v>
      </c>
      <c r="P19" s="58">
        <f t="shared" si="4"/>
        <v>4</v>
      </c>
      <c r="Q19" s="47">
        <v>3</v>
      </c>
      <c r="R19" s="47">
        <v>4</v>
      </c>
      <c r="S19" s="47">
        <v>3</v>
      </c>
      <c r="T19" s="47">
        <v>6</v>
      </c>
      <c r="U19" s="58">
        <f t="shared" si="5"/>
        <v>5</v>
      </c>
      <c r="V19" s="76">
        <v>4</v>
      </c>
      <c r="W19" s="76">
        <v>6</v>
      </c>
      <c r="X19" s="58">
        <f t="shared" si="6"/>
        <v>5.333333333333333</v>
      </c>
      <c r="Y19" s="47">
        <v>5</v>
      </c>
      <c r="Z19" s="47">
        <v>5</v>
      </c>
      <c r="AA19" s="47" t="s">
        <v>100</v>
      </c>
      <c r="AB19" s="47">
        <v>6</v>
      </c>
      <c r="AC19" s="43">
        <f t="shared" si="7"/>
        <v>4.3214285714285712</v>
      </c>
      <c r="AD19" s="57">
        <f t="shared" si="8"/>
        <v>1</v>
      </c>
      <c r="AE19" s="47">
        <v>1</v>
      </c>
      <c r="AF19" s="57">
        <f t="shared" si="9"/>
        <v>5.25</v>
      </c>
      <c r="AG19" s="47">
        <v>5</v>
      </c>
      <c r="AH19" s="47">
        <v>6</v>
      </c>
      <c r="AI19" s="47">
        <v>5</v>
      </c>
      <c r="AJ19" s="47">
        <v>5</v>
      </c>
      <c r="AK19" s="57">
        <f t="shared" si="10"/>
        <v>6.5</v>
      </c>
      <c r="AL19" s="47">
        <v>7</v>
      </c>
      <c r="AM19" s="47">
        <v>6</v>
      </c>
      <c r="AN19" s="57">
        <f t="shared" si="11"/>
        <v>5.5</v>
      </c>
      <c r="AO19" s="47">
        <v>5</v>
      </c>
      <c r="AP19" s="47">
        <v>6</v>
      </c>
      <c r="AQ19" s="57">
        <f t="shared" si="12"/>
        <v>3</v>
      </c>
      <c r="AR19" s="47">
        <v>3</v>
      </c>
      <c r="AS19" s="47">
        <v>3</v>
      </c>
      <c r="AT19" s="57">
        <f t="shared" si="13"/>
        <v>6</v>
      </c>
      <c r="AU19" s="47">
        <v>6</v>
      </c>
      <c r="AV19" s="57">
        <f t="shared" si="14"/>
        <v>3</v>
      </c>
      <c r="AW19" s="47">
        <v>4</v>
      </c>
      <c r="AX19" s="47">
        <v>2</v>
      </c>
      <c r="AY19" s="56">
        <f>IF(AZ19="-","?",RANK(AZ19,AZ2:AZ130,0))</f>
        <v>69</v>
      </c>
      <c r="AZ19" s="42">
        <f t="shared" si="15"/>
        <v>4.8600000000000003</v>
      </c>
      <c r="BA19" s="41">
        <f t="shared" si="16"/>
        <v>6.666666666666667</v>
      </c>
      <c r="BB19" s="47">
        <v>9</v>
      </c>
      <c r="BC19" s="47">
        <v>5</v>
      </c>
      <c r="BD19" s="47">
        <v>2</v>
      </c>
      <c r="BE19" s="47">
        <v>9</v>
      </c>
      <c r="BF19" s="47">
        <v>10</v>
      </c>
      <c r="BG19" s="55">
        <f t="shared" si="17"/>
        <v>5</v>
      </c>
      <c r="BH19" s="54">
        <f t="shared" si="18"/>
        <v>5.25</v>
      </c>
      <c r="BI19" s="41">
        <f t="shared" si="19"/>
        <v>4.333333333333333</v>
      </c>
      <c r="BJ19" s="47">
        <v>5</v>
      </c>
      <c r="BK19" s="47">
        <v>4</v>
      </c>
      <c r="BL19" s="47">
        <v>4</v>
      </c>
      <c r="BM19" s="41">
        <f t="shared" si="20"/>
        <v>3.6666666666666665</v>
      </c>
      <c r="BN19" s="47">
        <v>3</v>
      </c>
      <c r="BO19" s="47">
        <v>5</v>
      </c>
      <c r="BP19" s="47">
        <v>3</v>
      </c>
      <c r="BQ19" s="41">
        <f t="shared" si="21"/>
        <v>5</v>
      </c>
      <c r="BR19" s="47">
        <v>6</v>
      </c>
      <c r="BS19" s="47">
        <v>5</v>
      </c>
      <c r="BT19" s="47">
        <v>6</v>
      </c>
      <c r="BU19" s="47">
        <v>5</v>
      </c>
      <c r="BV19" s="47">
        <v>3</v>
      </c>
      <c r="BW19" s="41">
        <f t="shared" si="22"/>
        <v>8</v>
      </c>
      <c r="BX19" s="47">
        <v>8</v>
      </c>
      <c r="BY19" s="47">
        <v>8</v>
      </c>
      <c r="BZ19" s="47">
        <v>8</v>
      </c>
      <c r="CA19" s="47" t="s">
        <v>78</v>
      </c>
      <c r="CB19" s="46" t="s">
        <v>78</v>
      </c>
      <c r="CC19" s="52">
        <v>6.25</v>
      </c>
      <c r="CD19" s="52">
        <f t="shared" si="23"/>
        <v>5.7666666666666666</v>
      </c>
      <c r="CE19" s="44">
        <f t="shared" si="24"/>
        <v>-0.48333333333333339</v>
      </c>
      <c r="CF19" s="53" t="str">
        <f t="shared" si="25"/>
        <v>â</v>
      </c>
      <c r="CG19" s="52">
        <v>4.5357142857142856</v>
      </c>
      <c r="CH19" s="52">
        <f t="shared" si="26"/>
        <v>4.3214285714285712</v>
      </c>
      <c r="CI19" s="43">
        <f t="shared" si="27"/>
        <v>-0.21428571428571441</v>
      </c>
      <c r="CJ19" s="51" t="str">
        <f t="shared" si="28"/>
        <v>â</v>
      </c>
      <c r="CK19" s="47" t="s">
        <v>78</v>
      </c>
      <c r="CL19" s="46" t="s">
        <v>78</v>
      </c>
      <c r="CM19" s="47">
        <v>6</v>
      </c>
      <c r="CN19" s="47">
        <v>7</v>
      </c>
      <c r="CO19" s="47">
        <v>6</v>
      </c>
      <c r="CP19" s="47">
        <v>7</v>
      </c>
      <c r="CQ19" s="47">
        <v>3</v>
      </c>
      <c r="CR19" s="47">
        <v>6</v>
      </c>
      <c r="CS19" s="49">
        <f t="shared" si="29"/>
        <v>7</v>
      </c>
      <c r="CT19" s="48">
        <f t="shared" si="30"/>
        <v>0</v>
      </c>
      <c r="CU19" s="44" t="str">
        <f t="shared" si="31"/>
        <v>Dem.</v>
      </c>
      <c r="CV19" s="47" t="s">
        <v>78</v>
      </c>
      <c r="CW19" s="46" t="s">
        <v>78</v>
      </c>
      <c r="CX19" s="45">
        <f t="shared" si="32"/>
        <v>5.04</v>
      </c>
      <c r="CY19" s="40">
        <f t="shared" si="33"/>
        <v>4</v>
      </c>
      <c r="CZ19" s="39" t="str">
        <f t="shared" si="34"/>
        <v>Very limited</v>
      </c>
      <c r="DA19" s="44">
        <f t="shared" si="35"/>
        <v>5.77</v>
      </c>
      <c r="DB19" s="40">
        <f t="shared" si="36"/>
        <v>3</v>
      </c>
      <c r="DC19" s="39" t="str">
        <f t="shared" si="37"/>
        <v>Highly defective democracies</v>
      </c>
      <c r="DD19" s="43">
        <f t="shared" si="38"/>
        <v>4.32</v>
      </c>
      <c r="DE19" s="40">
        <f t="shared" si="39"/>
        <v>4</v>
      </c>
      <c r="DF19" s="39" t="str">
        <f t="shared" si="40"/>
        <v>Poorly functioning</v>
      </c>
      <c r="DG19" s="42">
        <f t="shared" si="41"/>
        <v>4.8600000000000003</v>
      </c>
      <c r="DH19" s="40">
        <f t="shared" si="42"/>
        <v>3</v>
      </c>
      <c r="DI19" s="39" t="str">
        <f t="shared" si="43"/>
        <v>Moderate</v>
      </c>
      <c r="DJ19" s="41">
        <f t="shared" si="44"/>
        <v>6.7</v>
      </c>
      <c r="DK19" s="40">
        <f t="shared" si="45"/>
        <v>2</v>
      </c>
      <c r="DL19" s="39" t="str">
        <f t="shared" si="46"/>
        <v>Substantial</v>
      </c>
    </row>
    <row r="20" spans="1:116">
      <c r="A20" s="61" t="s">
        <v>118</v>
      </c>
      <c r="B20" s="60">
        <v>5</v>
      </c>
      <c r="C20" s="59">
        <f>IF(D20="-","?",RANK(D20,D2:D130,0))</f>
        <v>95</v>
      </c>
      <c r="D20" s="45">
        <f t="shared" si="0"/>
        <v>4.54</v>
      </c>
      <c r="E20" s="44">
        <f t="shared" si="1"/>
        <v>5.3333333333333339</v>
      </c>
      <c r="F20" s="58">
        <f t="shared" si="2"/>
        <v>6.75</v>
      </c>
      <c r="G20" s="47">
        <v>5</v>
      </c>
      <c r="H20" s="47">
        <v>8</v>
      </c>
      <c r="I20" s="47">
        <v>8</v>
      </c>
      <c r="J20" s="47">
        <v>6</v>
      </c>
      <c r="K20" s="58">
        <f t="shared" si="3"/>
        <v>6</v>
      </c>
      <c r="L20" s="47">
        <v>8</v>
      </c>
      <c r="M20" s="47">
        <v>6</v>
      </c>
      <c r="N20" s="47">
        <v>5</v>
      </c>
      <c r="O20" s="47">
        <v>5</v>
      </c>
      <c r="P20" s="58">
        <f t="shared" si="4"/>
        <v>4.25</v>
      </c>
      <c r="Q20" s="47">
        <v>5</v>
      </c>
      <c r="R20" s="47">
        <v>4</v>
      </c>
      <c r="S20" s="47">
        <v>4</v>
      </c>
      <c r="T20" s="47">
        <v>4</v>
      </c>
      <c r="U20" s="58">
        <f t="shared" si="5"/>
        <v>5</v>
      </c>
      <c r="V20" s="47">
        <v>5</v>
      </c>
      <c r="W20" s="47">
        <v>5</v>
      </c>
      <c r="X20" s="58">
        <f t="shared" si="6"/>
        <v>4.666666666666667</v>
      </c>
      <c r="Y20" s="47">
        <v>6</v>
      </c>
      <c r="Z20" s="47">
        <v>4</v>
      </c>
      <c r="AA20" s="47" t="s">
        <v>100</v>
      </c>
      <c r="AB20" s="47">
        <v>4</v>
      </c>
      <c r="AC20" s="43">
        <f t="shared" si="7"/>
        <v>3.75</v>
      </c>
      <c r="AD20" s="57">
        <f t="shared" si="8"/>
        <v>3</v>
      </c>
      <c r="AE20" s="47">
        <v>3</v>
      </c>
      <c r="AF20" s="57">
        <f t="shared" si="9"/>
        <v>3.75</v>
      </c>
      <c r="AG20" s="47">
        <v>4</v>
      </c>
      <c r="AH20" s="47">
        <v>4</v>
      </c>
      <c r="AI20" s="47">
        <v>4</v>
      </c>
      <c r="AJ20" s="47">
        <v>3</v>
      </c>
      <c r="AK20" s="57">
        <f t="shared" si="10"/>
        <v>5</v>
      </c>
      <c r="AL20" s="47">
        <v>5</v>
      </c>
      <c r="AM20" s="47">
        <v>5</v>
      </c>
      <c r="AN20" s="57">
        <f t="shared" si="11"/>
        <v>4.5</v>
      </c>
      <c r="AO20" s="47">
        <v>4</v>
      </c>
      <c r="AP20" s="47">
        <v>5</v>
      </c>
      <c r="AQ20" s="57">
        <f t="shared" si="12"/>
        <v>2.5</v>
      </c>
      <c r="AR20" s="47">
        <v>2</v>
      </c>
      <c r="AS20" s="47">
        <v>3</v>
      </c>
      <c r="AT20" s="57">
        <f t="shared" si="13"/>
        <v>4</v>
      </c>
      <c r="AU20" s="47">
        <v>4</v>
      </c>
      <c r="AV20" s="57">
        <f t="shared" si="14"/>
        <v>3.5</v>
      </c>
      <c r="AW20" s="47">
        <v>4</v>
      </c>
      <c r="AX20" s="47">
        <v>3</v>
      </c>
      <c r="AY20" s="56">
        <f>IF(AZ20="-","?",RANK(AZ20,AZ2:AZ130,0))</f>
        <v>78</v>
      </c>
      <c r="AZ20" s="42">
        <f t="shared" si="15"/>
        <v>4.55</v>
      </c>
      <c r="BA20" s="41">
        <f t="shared" si="16"/>
        <v>8.0833333333333339</v>
      </c>
      <c r="BB20" s="47">
        <v>9</v>
      </c>
      <c r="BC20" s="47">
        <v>8</v>
      </c>
      <c r="BD20" s="47">
        <v>7</v>
      </c>
      <c r="BE20" s="47">
        <v>10</v>
      </c>
      <c r="BF20" s="47">
        <v>9</v>
      </c>
      <c r="BG20" s="55">
        <f t="shared" si="17"/>
        <v>5.5</v>
      </c>
      <c r="BH20" s="54">
        <f t="shared" si="18"/>
        <v>4.75</v>
      </c>
      <c r="BI20" s="41">
        <f t="shared" si="19"/>
        <v>4.333333333333333</v>
      </c>
      <c r="BJ20" s="47">
        <v>4</v>
      </c>
      <c r="BK20" s="47">
        <v>4</v>
      </c>
      <c r="BL20" s="47">
        <v>5</v>
      </c>
      <c r="BM20" s="41">
        <f t="shared" si="20"/>
        <v>3.6666666666666665</v>
      </c>
      <c r="BN20" s="47">
        <v>5</v>
      </c>
      <c r="BO20" s="47">
        <v>3</v>
      </c>
      <c r="BP20" s="47">
        <v>3</v>
      </c>
      <c r="BQ20" s="41">
        <f t="shared" si="21"/>
        <v>5</v>
      </c>
      <c r="BR20" s="47">
        <v>5</v>
      </c>
      <c r="BS20" s="47">
        <v>6</v>
      </c>
      <c r="BT20" s="47">
        <v>6</v>
      </c>
      <c r="BU20" s="47">
        <v>4</v>
      </c>
      <c r="BV20" s="47">
        <v>4</v>
      </c>
      <c r="BW20" s="41">
        <f t="shared" si="22"/>
        <v>6</v>
      </c>
      <c r="BX20" s="47">
        <v>5</v>
      </c>
      <c r="BY20" s="47">
        <v>6</v>
      </c>
      <c r="BZ20" s="47">
        <v>7</v>
      </c>
      <c r="CA20" s="47" t="s">
        <v>78</v>
      </c>
      <c r="CB20" s="46" t="s">
        <v>78</v>
      </c>
      <c r="CC20" s="52">
        <v>5.8</v>
      </c>
      <c r="CD20" s="52">
        <f t="shared" si="23"/>
        <v>5.3333333333333339</v>
      </c>
      <c r="CE20" s="44">
        <f t="shared" si="24"/>
        <v>-0.4666666666666659</v>
      </c>
      <c r="CF20" s="53" t="str">
        <f t="shared" si="25"/>
        <v>â</v>
      </c>
      <c r="CG20" s="52">
        <v>3.75</v>
      </c>
      <c r="CH20" s="52">
        <f t="shared" si="26"/>
        <v>3.75</v>
      </c>
      <c r="CI20" s="43">
        <f t="shared" si="27"/>
        <v>0</v>
      </c>
      <c r="CJ20" s="51" t="str">
        <f t="shared" si="28"/>
        <v>â</v>
      </c>
      <c r="CK20" s="47" t="s">
        <v>78</v>
      </c>
      <c r="CL20" s="46" t="s">
        <v>78</v>
      </c>
      <c r="CM20" s="47">
        <v>8</v>
      </c>
      <c r="CN20" s="47">
        <v>6</v>
      </c>
      <c r="CO20" s="47">
        <v>5</v>
      </c>
      <c r="CP20" s="47">
        <v>5</v>
      </c>
      <c r="CQ20" s="47">
        <v>5</v>
      </c>
      <c r="CR20" s="47">
        <v>4</v>
      </c>
      <c r="CS20" s="49">
        <f t="shared" si="29"/>
        <v>5.5</v>
      </c>
      <c r="CT20" s="48">
        <f t="shared" si="30"/>
        <v>0</v>
      </c>
      <c r="CU20" s="44" t="str">
        <f t="shared" si="31"/>
        <v>Dem.</v>
      </c>
      <c r="CV20" s="47" t="s">
        <v>78</v>
      </c>
      <c r="CW20" s="46" t="s">
        <v>78</v>
      </c>
      <c r="CX20" s="45">
        <f t="shared" si="32"/>
        <v>4.54</v>
      </c>
      <c r="CY20" s="40">
        <f t="shared" si="33"/>
        <v>4</v>
      </c>
      <c r="CZ20" s="39" t="str">
        <f t="shared" si="34"/>
        <v>Very limited</v>
      </c>
      <c r="DA20" s="44">
        <f t="shared" si="35"/>
        <v>5.33</v>
      </c>
      <c r="DB20" s="40">
        <f t="shared" si="36"/>
        <v>3</v>
      </c>
      <c r="DC20" s="39" t="str">
        <f t="shared" si="37"/>
        <v>Highly defective democracies</v>
      </c>
      <c r="DD20" s="43">
        <f t="shared" si="38"/>
        <v>3.75</v>
      </c>
      <c r="DE20" s="40">
        <f t="shared" si="39"/>
        <v>4</v>
      </c>
      <c r="DF20" s="39" t="str">
        <f t="shared" si="40"/>
        <v>Poorly functioning</v>
      </c>
      <c r="DG20" s="42">
        <f t="shared" si="41"/>
        <v>4.55</v>
      </c>
      <c r="DH20" s="40">
        <f t="shared" si="42"/>
        <v>3</v>
      </c>
      <c r="DI20" s="39" t="str">
        <f t="shared" si="43"/>
        <v>Moderate</v>
      </c>
      <c r="DJ20" s="41">
        <f t="shared" si="44"/>
        <v>8.1</v>
      </c>
      <c r="DK20" s="40">
        <f t="shared" si="45"/>
        <v>2</v>
      </c>
      <c r="DL20" s="39" t="str">
        <f t="shared" si="46"/>
        <v>Substantial</v>
      </c>
    </row>
    <row r="21" spans="1:116">
      <c r="A21" s="61" t="s">
        <v>119</v>
      </c>
      <c r="B21" s="60">
        <v>7</v>
      </c>
      <c r="C21" s="59">
        <f>IF(D21="-","?",RANK(D21,D2:D130,0))</f>
        <v>100</v>
      </c>
      <c r="D21" s="45">
        <f t="shared" si="0"/>
        <v>4.41</v>
      </c>
      <c r="E21" s="44">
        <f t="shared" si="1"/>
        <v>4.0999999999999996</v>
      </c>
      <c r="F21" s="58">
        <f t="shared" si="2"/>
        <v>7.5</v>
      </c>
      <c r="G21" s="47">
        <v>8</v>
      </c>
      <c r="H21" s="47">
        <v>8</v>
      </c>
      <c r="I21" s="47">
        <v>9</v>
      </c>
      <c r="J21" s="47">
        <v>5</v>
      </c>
      <c r="K21" s="58">
        <f t="shared" si="3"/>
        <v>4</v>
      </c>
      <c r="L21" s="47">
        <v>5</v>
      </c>
      <c r="M21" s="47">
        <v>2</v>
      </c>
      <c r="N21" s="47">
        <v>4</v>
      </c>
      <c r="O21" s="47">
        <v>5</v>
      </c>
      <c r="P21" s="58">
        <f t="shared" si="4"/>
        <v>3</v>
      </c>
      <c r="Q21" s="47">
        <v>3</v>
      </c>
      <c r="R21" s="47">
        <v>3</v>
      </c>
      <c r="S21" s="47">
        <v>2</v>
      </c>
      <c r="T21" s="47">
        <v>4</v>
      </c>
      <c r="U21" s="58">
        <f t="shared" si="5"/>
        <v>2</v>
      </c>
      <c r="V21" s="47">
        <v>2</v>
      </c>
      <c r="W21" s="47">
        <v>2</v>
      </c>
      <c r="X21" s="58">
        <f t="shared" si="6"/>
        <v>4</v>
      </c>
      <c r="Y21" s="47">
        <v>4</v>
      </c>
      <c r="Z21" s="47">
        <v>4</v>
      </c>
      <c r="AA21" s="47" t="s">
        <v>100</v>
      </c>
      <c r="AB21" s="47">
        <v>4</v>
      </c>
      <c r="AC21" s="43">
        <f t="shared" si="7"/>
        <v>4.7142857142857144</v>
      </c>
      <c r="AD21" s="57">
        <f t="shared" si="8"/>
        <v>4</v>
      </c>
      <c r="AE21" s="47">
        <v>4</v>
      </c>
      <c r="AF21" s="57">
        <f t="shared" si="9"/>
        <v>5</v>
      </c>
      <c r="AG21" s="47">
        <v>5</v>
      </c>
      <c r="AH21" s="47">
        <v>4</v>
      </c>
      <c r="AI21" s="47">
        <v>6</v>
      </c>
      <c r="AJ21" s="47">
        <v>5</v>
      </c>
      <c r="AK21" s="57">
        <f t="shared" si="10"/>
        <v>6.5</v>
      </c>
      <c r="AL21" s="47">
        <v>6</v>
      </c>
      <c r="AM21" s="47">
        <v>7</v>
      </c>
      <c r="AN21" s="57">
        <f t="shared" si="11"/>
        <v>5.5</v>
      </c>
      <c r="AO21" s="47">
        <v>4</v>
      </c>
      <c r="AP21" s="47">
        <v>7</v>
      </c>
      <c r="AQ21" s="57">
        <f t="shared" si="12"/>
        <v>3</v>
      </c>
      <c r="AR21" s="47">
        <v>3</v>
      </c>
      <c r="AS21" s="47">
        <v>3</v>
      </c>
      <c r="AT21" s="57">
        <f t="shared" si="13"/>
        <v>6</v>
      </c>
      <c r="AU21" s="47">
        <v>6</v>
      </c>
      <c r="AV21" s="57">
        <f t="shared" si="14"/>
        <v>3</v>
      </c>
      <c r="AW21" s="47">
        <v>3</v>
      </c>
      <c r="AX21" s="47">
        <v>3</v>
      </c>
      <c r="AY21" s="56">
        <f>IF(AZ21="-","?",RANK(AZ21,AZ2:AZ130,0))</f>
        <v>103</v>
      </c>
      <c r="AZ21" s="42">
        <f t="shared" si="15"/>
        <v>3.79</v>
      </c>
      <c r="BA21" s="41">
        <f t="shared" si="16"/>
        <v>6.958333333333333</v>
      </c>
      <c r="BB21" s="47">
        <v>8</v>
      </c>
      <c r="BC21" s="47">
        <v>9</v>
      </c>
      <c r="BD21" s="47">
        <v>4</v>
      </c>
      <c r="BE21" s="47">
        <v>9</v>
      </c>
      <c r="BF21" s="47">
        <v>6</v>
      </c>
      <c r="BG21" s="55">
        <f t="shared" si="17"/>
        <v>5.75</v>
      </c>
      <c r="BH21" s="54">
        <f t="shared" si="18"/>
        <v>4.0666666666666664</v>
      </c>
      <c r="BI21" s="41">
        <f t="shared" si="19"/>
        <v>3.3333333333333335</v>
      </c>
      <c r="BJ21" s="47">
        <v>3</v>
      </c>
      <c r="BK21" s="47">
        <v>4</v>
      </c>
      <c r="BL21" s="47">
        <v>3</v>
      </c>
      <c r="BM21" s="41">
        <f t="shared" si="20"/>
        <v>3</v>
      </c>
      <c r="BN21" s="47">
        <v>3</v>
      </c>
      <c r="BO21" s="47">
        <v>4</v>
      </c>
      <c r="BP21" s="47">
        <v>2</v>
      </c>
      <c r="BQ21" s="41">
        <f t="shared" si="21"/>
        <v>4.5999999999999996</v>
      </c>
      <c r="BR21" s="47">
        <v>4</v>
      </c>
      <c r="BS21" s="47">
        <v>5</v>
      </c>
      <c r="BT21" s="47">
        <v>6</v>
      </c>
      <c r="BU21" s="47">
        <v>4</v>
      </c>
      <c r="BV21" s="47">
        <v>4</v>
      </c>
      <c r="BW21" s="41">
        <f t="shared" si="22"/>
        <v>5.333333333333333</v>
      </c>
      <c r="BX21" s="47">
        <v>4</v>
      </c>
      <c r="BY21" s="47">
        <v>5</v>
      </c>
      <c r="BZ21" s="47">
        <v>7</v>
      </c>
      <c r="CA21" s="47" t="s">
        <v>78</v>
      </c>
      <c r="CB21" s="46" t="s">
        <v>78</v>
      </c>
      <c r="CC21" s="52">
        <v>4.1333333333333329</v>
      </c>
      <c r="CD21" s="52">
        <f t="shared" si="23"/>
        <v>4.0999999999999996</v>
      </c>
      <c r="CE21" s="44">
        <f t="shared" si="24"/>
        <v>-3.3333333333333215E-2</v>
      </c>
      <c r="CF21" s="53" t="str">
        <f t="shared" si="25"/>
        <v>â</v>
      </c>
      <c r="CG21" s="52">
        <v>4.8214285714285712</v>
      </c>
      <c r="CH21" s="52">
        <f t="shared" si="26"/>
        <v>4.7142857142857144</v>
      </c>
      <c r="CI21" s="43">
        <f t="shared" si="27"/>
        <v>-0.10714285714285676</v>
      </c>
      <c r="CJ21" s="51" t="str">
        <f t="shared" si="28"/>
        <v>â</v>
      </c>
      <c r="CK21" s="47" t="s">
        <v>78</v>
      </c>
      <c r="CL21" s="46" t="s">
        <v>78</v>
      </c>
      <c r="CM21" s="50">
        <v>5</v>
      </c>
      <c r="CN21" s="50">
        <v>2</v>
      </c>
      <c r="CO21" s="47">
        <v>4</v>
      </c>
      <c r="CP21" s="47">
        <v>5</v>
      </c>
      <c r="CQ21" s="47">
        <v>3</v>
      </c>
      <c r="CR21" s="47">
        <v>4</v>
      </c>
      <c r="CS21" s="49">
        <f t="shared" si="29"/>
        <v>6.5</v>
      </c>
      <c r="CT21" s="48">
        <f t="shared" si="30"/>
        <v>2</v>
      </c>
      <c r="CU21" s="44" t="str">
        <f t="shared" si="31"/>
        <v>Aut.</v>
      </c>
      <c r="CV21" s="47" t="s">
        <v>78</v>
      </c>
      <c r="CW21" s="46" t="s">
        <v>78</v>
      </c>
      <c r="CX21" s="45">
        <f t="shared" si="32"/>
        <v>4.41</v>
      </c>
      <c r="CY21" s="40">
        <f t="shared" si="33"/>
        <v>4</v>
      </c>
      <c r="CZ21" s="39" t="str">
        <f t="shared" si="34"/>
        <v>Very limited</v>
      </c>
      <c r="DA21" s="44">
        <f t="shared" si="35"/>
        <v>4.0999999999999996</v>
      </c>
      <c r="DB21" s="40">
        <f t="shared" si="36"/>
        <v>4</v>
      </c>
      <c r="DC21" s="39" t="str">
        <f t="shared" si="37"/>
        <v>Moderate autocracies</v>
      </c>
      <c r="DD21" s="43">
        <f t="shared" si="38"/>
        <v>4.71</v>
      </c>
      <c r="DE21" s="40">
        <f t="shared" si="39"/>
        <v>4</v>
      </c>
      <c r="DF21" s="39" t="str">
        <f t="shared" si="40"/>
        <v>Poorly functioning</v>
      </c>
      <c r="DG21" s="42">
        <f t="shared" si="41"/>
        <v>3.79</v>
      </c>
      <c r="DH21" s="40">
        <f t="shared" si="42"/>
        <v>4</v>
      </c>
      <c r="DI21" s="39" t="str">
        <f t="shared" si="43"/>
        <v>Weak</v>
      </c>
      <c r="DJ21" s="41">
        <f t="shared" si="44"/>
        <v>7</v>
      </c>
      <c r="DK21" s="40">
        <f t="shared" si="45"/>
        <v>2</v>
      </c>
      <c r="DL21" s="39" t="str">
        <f t="shared" si="46"/>
        <v>Substantial</v>
      </c>
    </row>
    <row r="22" spans="1:116">
      <c r="A22" s="61" t="s">
        <v>120</v>
      </c>
      <c r="B22" s="60">
        <v>3</v>
      </c>
      <c r="C22" s="59">
        <f>IF(D22="-","?",RANK(D22,D2:D130,0))</f>
        <v>101</v>
      </c>
      <c r="D22" s="45">
        <f t="shared" si="0"/>
        <v>4.4000000000000004</v>
      </c>
      <c r="E22" s="44">
        <f t="shared" si="1"/>
        <v>4.0166666666666666</v>
      </c>
      <c r="F22" s="58">
        <f t="shared" si="2"/>
        <v>6.5</v>
      </c>
      <c r="G22" s="47">
        <v>7</v>
      </c>
      <c r="H22" s="47">
        <v>5</v>
      </c>
      <c r="I22" s="47">
        <v>9</v>
      </c>
      <c r="J22" s="47">
        <v>5</v>
      </c>
      <c r="K22" s="58">
        <f t="shared" si="3"/>
        <v>3.5</v>
      </c>
      <c r="L22" s="47">
        <v>3</v>
      </c>
      <c r="M22" s="47">
        <v>2</v>
      </c>
      <c r="N22" s="47">
        <v>5</v>
      </c>
      <c r="O22" s="47">
        <v>4</v>
      </c>
      <c r="P22" s="58">
        <f t="shared" si="4"/>
        <v>3.75</v>
      </c>
      <c r="Q22" s="47">
        <v>4</v>
      </c>
      <c r="R22" s="47">
        <v>4</v>
      </c>
      <c r="S22" s="47">
        <v>4</v>
      </c>
      <c r="T22" s="47">
        <v>3</v>
      </c>
      <c r="U22" s="58">
        <f t="shared" si="5"/>
        <v>2</v>
      </c>
      <c r="V22" s="47">
        <v>2</v>
      </c>
      <c r="W22" s="47">
        <v>2</v>
      </c>
      <c r="X22" s="58">
        <f t="shared" si="6"/>
        <v>4.333333333333333</v>
      </c>
      <c r="Y22" s="47">
        <v>4</v>
      </c>
      <c r="Z22" s="47">
        <v>5</v>
      </c>
      <c r="AA22" s="47" t="s">
        <v>100</v>
      </c>
      <c r="AB22" s="47">
        <v>4</v>
      </c>
      <c r="AC22" s="43">
        <f t="shared" si="7"/>
        <v>4.7857142857142856</v>
      </c>
      <c r="AD22" s="57">
        <f t="shared" si="8"/>
        <v>3</v>
      </c>
      <c r="AE22" s="47">
        <v>3</v>
      </c>
      <c r="AF22" s="57">
        <f t="shared" si="9"/>
        <v>5</v>
      </c>
      <c r="AG22" s="47">
        <v>4</v>
      </c>
      <c r="AH22" s="47">
        <v>5</v>
      </c>
      <c r="AI22" s="47">
        <v>5</v>
      </c>
      <c r="AJ22" s="47">
        <v>6</v>
      </c>
      <c r="AK22" s="57">
        <f t="shared" si="10"/>
        <v>6.5</v>
      </c>
      <c r="AL22" s="47">
        <v>8</v>
      </c>
      <c r="AM22" s="47">
        <v>5</v>
      </c>
      <c r="AN22" s="57">
        <f t="shared" si="11"/>
        <v>4.5</v>
      </c>
      <c r="AO22" s="47">
        <v>4</v>
      </c>
      <c r="AP22" s="47">
        <v>5</v>
      </c>
      <c r="AQ22" s="57">
        <f t="shared" si="12"/>
        <v>4.5</v>
      </c>
      <c r="AR22" s="47">
        <v>4</v>
      </c>
      <c r="AS22" s="47">
        <v>5</v>
      </c>
      <c r="AT22" s="57">
        <f t="shared" si="13"/>
        <v>6</v>
      </c>
      <c r="AU22" s="47">
        <v>6</v>
      </c>
      <c r="AV22" s="57">
        <f t="shared" si="14"/>
        <v>4</v>
      </c>
      <c r="AW22" s="47">
        <v>4</v>
      </c>
      <c r="AX22" s="47">
        <v>4</v>
      </c>
      <c r="AY22" s="56">
        <f>IF(AZ22="-","?",RANK(AZ22,AZ2:AZ130,0))</f>
        <v>111</v>
      </c>
      <c r="AZ22" s="42">
        <f t="shared" si="15"/>
        <v>3.25</v>
      </c>
      <c r="BA22" s="41">
        <f t="shared" si="16"/>
        <v>6.645833333333333</v>
      </c>
      <c r="BB22" s="47">
        <v>6</v>
      </c>
      <c r="BC22" s="47">
        <v>7</v>
      </c>
      <c r="BD22" s="47">
        <v>6</v>
      </c>
      <c r="BE22" s="47">
        <v>9</v>
      </c>
      <c r="BF22" s="47">
        <v>6</v>
      </c>
      <c r="BG22" s="55">
        <f t="shared" si="17"/>
        <v>5.875</v>
      </c>
      <c r="BH22" s="54">
        <f t="shared" si="18"/>
        <v>3.5166666666666666</v>
      </c>
      <c r="BI22" s="41">
        <f t="shared" si="19"/>
        <v>2.6666666666666665</v>
      </c>
      <c r="BJ22" s="47">
        <v>2</v>
      </c>
      <c r="BK22" s="47">
        <v>3</v>
      </c>
      <c r="BL22" s="47">
        <v>3</v>
      </c>
      <c r="BM22" s="41">
        <f t="shared" si="20"/>
        <v>3.3333333333333335</v>
      </c>
      <c r="BN22" s="47">
        <v>3</v>
      </c>
      <c r="BO22" s="47">
        <v>4</v>
      </c>
      <c r="BP22" s="47">
        <v>3</v>
      </c>
      <c r="BQ22" s="41">
        <f t="shared" si="21"/>
        <v>3.4</v>
      </c>
      <c r="BR22" s="47">
        <v>4</v>
      </c>
      <c r="BS22" s="47">
        <v>4</v>
      </c>
      <c r="BT22" s="47">
        <v>3</v>
      </c>
      <c r="BU22" s="47">
        <v>3</v>
      </c>
      <c r="BV22" s="47">
        <v>3</v>
      </c>
      <c r="BW22" s="41">
        <f t="shared" si="22"/>
        <v>4.666666666666667</v>
      </c>
      <c r="BX22" s="47">
        <v>5</v>
      </c>
      <c r="BY22" s="47">
        <v>5</v>
      </c>
      <c r="BZ22" s="47">
        <v>4</v>
      </c>
      <c r="CA22" s="47" t="s">
        <v>78</v>
      </c>
      <c r="CB22" s="46" t="s">
        <v>78</v>
      </c>
      <c r="CC22" s="52">
        <v>4.1333333333333329</v>
      </c>
      <c r="CD22" s="52">
        <f t="shared" si="23"/>
        <v>4.0166666666666666</v>
      </c>
      <c r="CE22" s="44">
        <f t="shared" si="24"/>
        <v>-0.11666666666666625</v>
      </c>
      <c r="CF22" s="53" t="str">
        <f t="shared" si="25"/>
        <v>â</v>
      </c>
      <c r="CG22" s="52">
        <v>4.7857142857142847</v>
      </c>
      <c r="CH22" s="52">
        <f t="shared" si="26"/>
        <v>4.7857142857142856</v>
      </c>
      <c r="CI22" s="43">
        <f t="shared" si="27"/>
        <v>8.8817841970012523E-16</v>
      </c>
      <c r="CJ22" s="51" t="str">
        <f t="shared" si="28"/>
        <v>â</v>
      </c>
      <c r="CK22" s="47" t="s">
        <v>78</v>
      </c>
      <c r="CL22" s="46" t="s">
        <v>78</v>
      </c>
      <c r="CM22" s="50">
        <v>3</v>
      </c>
      <c r="CN22" s="50">
        <v>2</v>
      </c>
      <c r="CO22" s="47">
        <v>5</v>
      </c>
      <c r="CP22" s="47">
        <v>4</v>
      </c>
      <c r="CQ22" s="47">
        <v>4</v>
      </c>
      <c r="CR22" s="47">
        <v>3</v>
      </c>
      <c r="CS22" s="49">
        <f t="shared" si="29"/>
        <v>6</v>
      </c>
      <c r="CT22" s="48">
        <f t="shared" si="30"/>
        <v>2</v>
      </c>
      <c r="CU22" s="44" t="str">
        <f t="shared" si="31"/>
        <v>Aut.</v>
      </c>
      <c r="CV22" s="47" t="s">
        <v>78</v>
      </c>
      <c r="CW22" s="46" t="s">
        <v>78</v>
      </c>
      <c r="CX22" s="45">
        <f t="shared" si="32"/>
        <v>4.4000000000000004</v>
      </c>
      <c r="CY22" s="40">
        <f t="shared" si="33"/>
        <v>4</v>
      </c>
      <c r="CZ22" s="39" t="str">
        <f t="shared" si="34"/>
        <v>Very limited</v>
      </c>
      <c r="DA22" s="44">
        <f t="shared" si="35"/>
        <v>4.0199999999999996</v>
      </c>
      <c r="DB22" s="40">
        <f t="shared" si="36"/>
        <v>4</v>
      </c>
      <c r="DC22" s="39" t="str">
        <f t="shared" si="37"/>
        <v>Moderate autocracies</v>
      </c>
      <c r="DD22" s="43">
        <f t="shared" si="38"/>
        <v>4.79</v>
      </c>
      <c r="DE22" s="40">
        <f t="shared" si="39"/>
        <v>4</v>
      </c>
      <c r="DF22" s="39" t="str">
        <f t="shared" si="40"/>
        <v>Poorly functioning</v>
      </c>
      <c r="DG22" s="42">
        <f t="shared" si="41"/>
        <v>3.25</v>
      </c>
      <c r="DH22" s="40">
        <f t="shared" si="42"/>
        <v>4</v>
      </c>
      <c r="DI22" s="39" t="str">
        <f t="shared" si="43"/>
        <v>Weak</v>
      </c>
      <c r="DJ22" s="41">
        <f t="shared" si="44"/>
        <v>6.6</v>
      </c>
      <c r="DK22" s="40">
        <f t="shared" si="45"/>
        <v>2</v>
      </c>
      <c r="DL22" s="39" t="str">
        <f t="shared" si="46"/>
        <v>Substantial</v>
      </c>
    </row>
    <row r="23" spans="1:116">
      <c r="A23" s="75" t="s">
        <v>121</v>
      </c>
      <c r="B23" s="60">
        <v>3</v>
      </c>
      <c r="C23" s="59">
        <f>IF(D23="-","?",RANK(D23,D2:D130,0))</f>
        <v>113</v>
      </c>
      <c r="D23" s="45">
        <f t="shared" si="0"/>
        <v>3.6</v>
      </c>
      <c r="E23" s="44">
        <f t="shared" si="1"/>
        <v>3.7333333333333334</v>
      </c>
      <c r="F23" s="58">
        <f t="shared" si="2"/>
        <v>3.75</v>
      </c>
      <c r="G23" s="47">
        <v>2</v>
      </c>
      <c r="H23" s="47">
        <v>4</v>
      </c>
      <c r="I23" s="47">
        <v>8</v>
      </c>
      <c r="J23" s="47">
        <v>1</v>
      </c>
      <c r="K23" s="58">
        <f t="shared" si="3"/>
        <v>5.75</v>
      </c>
      <c r="L23" s="47">
        <v>6</v>
      </c>
      <c r="M23" s="77">
        <v>6</v>
      </c>
      <c r="N23" s="47">
        <v>6</v>
      </c>
      <c r="O23" s="47">
        <v>5</v>
      </c>
      <c r="P23" s="58">
        <f t="shared" si="4"/>
        <v>3.5</v>
      </c>
      <c r="Q23" s="47">
        <v>5</v>
      </c>
      <c r="R23" s="47">
        <v>3</v>
      </c>
      <c r="S23" s="47">
        <v>3</v>
      </c>
      <c r="T23" s="47">
        <v>3</v>
      </c>
      <c r="U23" s="58">
        <f t="shared" si="5"/>
        <v>2</v>
      </c>
      <c r="V23" s="47">
        <v>2</v>
      </c>
      <c r="W23" s="47">
        <v>2</v>
      </c>
      <c r="X23" s="58">
        <f t="shared" si="6"/>
        <v>3.6666666666666665</v>
      </c>
      <c r="Y23" s="47">
        <v>5</v>
      </c>
      <c r="Z23" s="47">
        <v>3</v>
      </c>
      <c r="AA23" s="47" t="s">
        <v>100</v>
      </c>
      <c r="AB23" s="47">
        <v>3</v>
      </c>
      <c r="AC23" s="43">
        <f t="shared" si="7"/>
        <v>3.4642857142857144</v>
      </c>
      <c r="AD23" s="57">
        <f t="shared" si="8"/>
        <v>1</v>
      </c>
      <c r="AE23" s="47">
        <v>1</v>
      </c>
      <c r="AF23" s="57">
        <f t="shared" si="9"/>
        <v>3.75</v>
      </c>
      <c r="AG23" s="47">
        <v>3</v>
      </c>
      <c r="AH23" s="47">
        <v>4</v>
      </c>
      <c r="AI23" s="47">
        <v>4</v>
      </c>
      <c r="AJ23" s="47">
        <v>4</v>
      </c>
      <c r="AK23" s="57">
        <f t="shared" si="10"/>
        <v>5.5</v>
      </c>
      <c r="AL23" s="47">
        <v>7</v>
      </c>
      <c r="AM23" s="47">
        <v>4</v>
      </c>
      <c r="AN23" s="57">
        <f t="shared" si="11"/>
        <v>3</v>
      </c>
      <c r="AO23" s="47">
        <v>3</v>
      </c>
      <c r="AP23" s="47">
        <v>3</v>
      </c>
      <c r="AQ23" s="57">
        <f t="shared" si="12"/>
        <v>2.5</v>
      </c>
      <c r="AR23" s="47">
        <v>2</v>
      </c>
      <c r="AS23" s="47">
        <v>3</v>
      </c>
      <c r="AT23" s="57">
        <f t="shared" si="13"/>
        <v>6</v>
      </c>
      <c r="AU23" s="47">
        <v>6</v>
      </c>
      <c r="AV23" s="57">
        <f t="shared" si="14"/>
        <v>2.5</v>
      </c>
      <c r="AW23" s="47">
        <v>3</v>
      </c>
      <c r="AX23" s="47">
        <v>2</v>
      </c>
      <c r="AY23" s="56">
        <f>IF(AZ23="-","?",RANK(AZ23,AZ2:AZ130,0))</f>
        <v>83</v>
      </c>
      <c r="AZ23" s="42">
        <f t="shared" si="15"/>
        <v>4.45</v>
      </c>
      <c r="BA23" s="41">
        <f t="shared" si="16"/>
        <v>8.8958333333333339</v>
      </c>
      <c r="BB23" s="47">
        <v>10</v>
      </c>
      <c r="BC23" s="47">
        <v>8</v>
      </c>
      <c r="BD23" s="47">
        <v>8</v>
      </c>
      <c r="BE23" s="47">
        <v>10</v>
      </c>
      <c r="BF23" s="47">
        <v>10</v>
      </c>
      <c r="BG23" s="55">
        <f t="shared" si="17"/>
        <v>7.375</v>
      </c>
      <c r="BH23" s="54">
        <f t="shared" si="18"/>
        <v>4.5666666666666664</v>
      </c>
      <c r="BI23" s="41">
        <f t="shared" si="19"/>
        <v>4</v>
      </c>
      <c r="BJ23" s="47">
        <v>4</v>
      </c>
      <c r="BK23" s="47">
        <v>4</v>
      </c>
      <c r="BL23" s="47">
        <v>4</v>
      </c>
      <c r="BM23" s="41">
        <f t="shared" si="20"/>
        <v>3.3333333333333335</v>
      </c>
      <c r="BN23" s="47">
        <v>3</v>
      </c>
      <c r="BO23" s="47">
        <v>4</v>
      </c>
      <c r="BP23" s="47">
        <v>3</v>
      </c>
      <c r="BQ23" s="41">
        <f t="shared" si="21"/>
        <v>4.5999999999999996</v>
      </c>
      <c r="BR23" s="47">
        <v>6</v>
      </c>
      <c r="BS23" s="47">
        <v>4</v>
      </c>
      <c r="BT23" s="47">
        <v>5</v>
      </c>
      <c r="BU23" s="47">
        <v>4</v>
      </c>
      <c r="BV23" s="47">
        <v>4</v>
      </c>
      <c r="BW23" s="41">
        <f t="shared" si="22"/>
        <v>6.333333333333333</v>
      </c>
      <c r="BX23" s="47">
        <v>7</v>
      </c>
      <c r="BY23" s="47">
        <v>6</v>
      </c>
      <c r="BZ23" s="47">
        <v>6</v>
      </c>
      <c r="CA23" s="47" t="s">
        <v>78</v>
      </c>
      <c r="CB23" s="46" t="s">
        <v>78</v>
      </c>
      <c r="CC23" s="52">
        <v>4.2833333333333332</v>
      </c>
      <c r="CD23" s="52">
        <f t="shared" si="23"/>
        <v>3.7333333333333334</v>
      </c>
      <c r="CE23" s="44">
        <f t="shared" si="24"/>
        <v>-0.54999999999999982</v>
      </c>
      <c r="CF23" s="53" t="str">
        <f t="shared" si="25"/>
        <v>è</v>
      </c>
      <c r="CG23" s="52">
        <v>3.8214285714285716</v>
      </c>
      <c r="CH23" s="52">
        <f t="shared" si="26"/>
        <v>3.4642857142857144</v>
      </c>
      <c r="CI23" s="43">
        <f t="shared" si="27"/>
        <v>-0.35714285714285721</v>
      </c>
      <c r="CJ23" s="51" t="str">
        <f t="shared" si="28"/>
        <v>â</v>
      </c>
      <c r="CK23" s="47" t="s">
        <v>78</v>
      </c>
      <c r="CL23" s="46" t="s">
        <v>78</v>
      </c>
      <c r="CM23" s="47">
        <v>6</v>
      </c>
      <c r="CN23" s="47">
        <v>6</v>
      </c>
      <c r="CO23" s="47">
        <v>6</v>
      </c>
      <c r="CP23" s="47">
        <v>5</v>
      </c>
      <c r="CQ23" s="47">
        <v>5</v>
      </c>
      <c r="CR23" s="47">
        <v>3</v>
      </c>
      <c r="CS23" s="50">
        <f t="shared" si="29"/>
        <v>1.5</v>
      </c>
      <c r="CT23" s="48">
        <f t="shared" si="30"/>
        <v>1</v>
      </c>
      <c r="CU23" s="44" t="str">
        <f t="shared" si="31"/>
        <v>Aut.</v>
      </c>
      <c r="CV23" s="47" t="s">
        <v>78</v>
      </c>
      <c r="CW23" s="46" t="s">
        <v>78</v>
      </c>
      <c r="CX23" s="45">
        <f t="shared" si="32"/>
        <v>3.6</v>
      </c>
      <c r="CY23" s="40">
        <f t="shared" si="33"/>
        <v>5</v>
      </c>
      <c r="CZ23" s="39" t="str">
        <f t="shared" si="34"/>
        <v>Failed</v>
      </c>
      <c r="DA23" s="44">
        <f t="shared" si="35"/>
        <v>3.73</v>
      </c>
      <c r="DB23" s="40">
        <f t="shared" si="36"/>
        <v>5</v>
      </c>
      <c r="DC23" s="39" t="str">
        <f t="shared" si="37"/>
        <v>Hard-line autocracies</v>
      </c>
      <c r="DD23" s="43">
        <f t="shared" si="38"/>
        <v>3.46</v>
      </c>
      <c r="DE23" s="40">
        <f t="shared" si="39"/>
        <v>4</v>
      </c>
      <c r="DF23" s="39" t="str">
        <f t="shared" si="40"/>
        <v>Poorly functioning</v>
      </c>
      <c r="DG23" s="42">
        <f t="shared" si="41"/>
        <v>4.45</v>
      </c>
      <c r="DH23" s="40">
        <f t="shared" si="42"/>
        <v>3</v>
      </c>
      <c r="DI23" s="39" t="str">
        <f t="shared" si="43"/>
        <v>Moderate</v>
      </c>
      <c r="DJ23" s="41">
        <f t="shared" si="44"/>
        <v>8.9</v>
      </c>
      <c r="DK23" s="40">
        <f t="shared" si="45"/>
        <v>1</v>
      </c>
      <c r="DL23" s="39" t="str">
        <f t="shared" si="46"/>
        <v>Massive</v>
      </c>
    </row>
    <row r="24" spans="1:116">
      <c r="A24" s="61" t="s">
        <v>122</v>
      </c>
      <c r="B24" s="60">
        <v>3</v>
      </c>
      <c r="C24" s="59">
        <f>IF(D24="-","?",RANK(D24,D2:D130,0))</f>
        <v>122</v>
      </c>
      <c r="D24" s="45">
        <f t="shared" si="0"/>
        <v>3.01</v>
      </c>
      <c r="E24" s="44">
        <f t="shared" si="1"/>
        <v>2.833333333333333</v>
      </c>
      <c r="F24" s="58">
        <f t="shared" si="2"/>
        <v>5.5</v>
      </c>
      <c r="G24" s="47">
        <v>4</v>
      </c>
      <c r="H24" s="47">
        <v>8</v>
      </c>
      <c r="I24" s="47">
        <v>8</v>
      </c>
      <c r="J24" s="47">
        <v>2</v>
      </c>
      <c r="K24" s="58">
        <f t="shared" si="3"/>
        <v>2.25</v>
      </c>
      <c r="L24" s="47">
        <v>3</v>
      </c>
      <c r="M24" s="47">
        <v>1</v>
      </c>
      <c r="N24" s="47">
        <v>3</v>
      </c>
      <c r="O24" s="47">
        <v>2</v>
      </c>
      <c r="P24" s="58">
        <f t="shared" si="4"/>
        <v>1.75</v>
      </c>
      <c r="Q24" s="47">
        <v>1</v>
      </c>
      <c r="R24" s="47">
        <v>2</v>
      </c>
      <c r="S24" s="47">
        <v>2</v>
      </c>
      <c r="T24" s="47">
        <v>2</v>
      </c>
      <c r="U24" s="58">
        <f t="shared" si="5"/>
        <v>2</v>
      </c>
      <c r="V24" s="47">
        <v>2</v>
      </c>
      <c r="W24" s="47">
        <v>2</v>
      </c>
      <c r="X24" s="58">
        <f t="shared" si="6"/>
        <v>2.6666666666666665</v>
      </c>
      <c r="Y24" s="47">
        <v>2</v>
      </c>
      <c r="Z24" s="47">
        <v>3</v>
      </c>
      <c r="AA24" s="47" t="s">
        <v>100</v>
      </c>
      <c r="AB24" s="47">
        <v>3</v>
      </c>
      <c r="AC24" s="43">
        <f t="shared" si="7"/>
        <v>3.1785714285714284</v>
      </c>
      <c r="AD24" s="57">
        <f t="shared" si="8"/>
        <v>1</v>
      </c>
      <c r="AE24" s="47">
        <v>1</v>
      </c>
      <c r="AF24" s="57">
        <f t="shared" si="9"/>
        <v>4.75</v>
      </c>
      <c r="AG24" s="47">
        <v>3</v>
      </c>
      <c r="AH24" s="47">
        <v>6</v>
      </c>
      <c r="AI24" s="47">
        <v>5</v>
      </c>
      <c r="AJ24" s="47">
        <v>5</v>
      </c>
      <c r="AK24" s="57">
        <f t="shared" si="10"/>
        <v>4</v>
      </c>
      <c r="AL24" s="47">
        <v>6</v>
      </c>
      <c r="AM24" s="47">
        <v>2</v>
      </c>
      <c r="AN24" s="57">
        <f t="shared" si="11"/>
        <v>3.5</v>
      </c>
      <c r="AO24" s="47">
        <v>3</v>
      </c>
      <c r="AP24" s="47">
        <v>4</v>
      </c>
      <c r="AQ24" s="57">
        <f t="shared" si="12"/>
        <v>2.5</v>
      </c>
      <c r="AR24" s="47">
        <v>3</v>
      </c>
      <c r="AS24" s="47">
        <v>2</v>
      </c>
      <c r="AT24" s="57">
        <f t="shared" si="13"/>
        <v>4</v>
      </c>
      <c r="AU24" s="47">
        <v>4</v>
      </c>
      <c r="AV24" s="57">
        <f t="shared" si="14"/>
        <v>2.5</v>
      </c>
      <c r="AW24" s="47">
        <v>3</v>
      </c>
      <c r="AX24" s="47">
        <v>2</v>
      </c>
      <c r="AY24" s="56">
        <f>IF(AZ24="-","?",RANK(AZ24,AZ2:AZ130,0))</f>
        <v>121</v>
      </c>
      <c r="AZ24" s="42">
        <f t="shared" si="15"/>
        <v>2.2000000000000002</v>
      </c>
      <c r="BA24" s="41">
        <f t="shared" si="16"/>
        <v>8.7291666666666661</v>
      </c>
      <c r="BB24" s="47">
        <v>9</v>
      </c>
      <c r="BC24" s="47">
        <v>9</v>
      </c>
      <c r="BD24" s="47">
        <v>8</v>
      </c>
      <c r="BE24" s="47">
        <v>9</v>
      </c>
      <c r="BF24" s="47">
        <v>10</v>
      </c>
      <c r="BG24" s="55">
        <f t="shared" si="17"/>
        <v>7.375</v>
      </c>
      <c r="BH24" s="54">
        <f t="shared" si="18"/>
        <v>2.2666666666666666</v>
      </c>
      <c r="BI24" s="41">
        <f t="shared" si="19"/>
        <v>1.3333333333333333</v>
      </c>
      <c r="BJ24" s="47">
        <v>1</v>
      </c>
      <c r="BK24" s="47">
        <v>2</v>
      </c>
      <c r="BL24" s="47">
        <v>1</v>
      </c>
      <c r="BM24" s="41">
        <f t="shared" si="20"/>
        <v>2</v>
      </c>
      <c r="BN24" s="47">
        <v>2</v>
      </c>
      <c r="BO24" s="47">
        <v>2</v>
      </c>
      <c r="BP24" s="47">
        <v>2</v>
      </c>
      <c r="BQ24" s="41">
        <f t="shared" si="21"/>
        <v>2.4</v>
      </c>
      <c r="BR24" s="47">
        <v>2</v>
      </c>
      <c r="BS24" s="47">
        <v>2</v>
      </c>
      <c r="BT24" s="47">
        <v>2</v>
      </c>
      <c r="BU24" s="47">
        <v>3</v>
      </c>
      <c r="BV24" s="47">
        <v>3</v>
      </c>
      <c r="BW24" s="41">
        <f t="shared" si="22"/>
        <v>3.3333333333333335</v>
      </c>
      <c r="BX24" s="47">
        <v>3</v>
      </c>
      <c r="BY24" s="47">
        <v>3</v>
      </c>
      <c r="BZ24" s="47">
        <v>4</v>
      </c>
      <c r="CA24" s="47" t="s">
        <v>78</v>
      </c>
      <c r="CB24" s="46" t="s">
        <v>78</v>
      </c>
      <c r="CC24" s="52">
        <v>2.833333333333333</v>
      </c>
      <c r="CD24" s="52">
        <f t="shared" si="23"/>
        <v>2.833333333333333</v>
      </c>
      <c r="CE24" s="44">
        <f t="shared" si="24"/>
        <v>0</v>
      </c>
      <c r="CF24" s="53" t="str">
        <f t="shared" si="25"/>
        <v>â</v>
      </c>
      <c r="CG24" s="52">
        <v>3.6428571428571432</v>
      </c>
      <c r="CH24" s="52">
        <f t="shared" si="26"/>
        <v>3.1785714285714284</v>
      </c>
      <c r="CI24" s="43">
        <f t="shared" si="27"/>
        <v>-0.46428571428571486</v>
      </c>
      <c r="CJ24" s="51" t="str">
        <f t="shared" si="28"/>
        <v>â</v>
      </c>
      <c r="CK24" s="47" t="s">
        <v>78</v>
      </c>
      <c r="CL24" s="46" t="s">
        <v>78</v>
      </c>
      <c r="CM24" s="50">
        <v>3</v>
      </c>
      <c r="CN24" s="50">
        <v>1</v>
      </c>
      <c r="CO24" s="47">
        <v>3</v>
      </c>
      <c r="CP24" s="50">
        <v>2</v>
      </c>
      <c r="CQ24" s="50">
        <v>1</v>
      </c>
      <c r="CR24" s="50">
        <v>2</v>
      </c>
      <c r="CS24" s="49">
        <f t="shared" si="29"/>
        <v>3</v>
      </c>
      <c r="CT24" s="48">
        <f t="shared" si="30"/>
        <v>5</v>
      </c>
      <c r="CU24" s="44" t="str">
        <f t="shared" si="31"/>
        <v>Aut.</v>
      </c>
      <c r="CV24" s="47" t="s">
        <v>78</v>
      </c>
      <c r="CW24" s="46" t="s">
        <v>78</v>
      </c>
      <c r="CX24" s="45">
        <f t="shared" si="32"/>
        <v>3.01</v>
      </c>
      <c r="CY24" s="40">
        <f t="shared" si="33"/>
        <v>5</v>
      </c>
      <c r="CZ24" s="39" t="str">
        <f t="shared" si="34"/>
        <v>Failed</v>
      </c>
      <c r="DA24" s="44">
        <f t="shared" si="35"/>
        <v>2.83</v>
      </c>
      <c r="DB24" s="40">
        <f t="shared" si="36"/>
        <v>5</v>
      </c>
      <c r="DC24" s="39" t="str">
        <f t="shared" si="37"/>
        <v>Hard-line autocracies</v>
      </c>
      <c r="DD24" s="43">
        <f t="shared" si="38"/>
        <v>3.18</v>
      </c>
      <c r="DE24" s="40">
        <f t="shared" si="39"/>
        <v>4</v>
      </c>
      <c r="DF24" s="39" t="str">
        <f t="shared" si="40"/>
        <v>Poorly functioning</v>
      </c>
      <c r="DG24" s="42">
        <f t="shared" si="41"/>
        <v>2.2000000000000002</v>
      </c>
      <c r="DH24" s="40">
        <f t="shared" si="42"/>
        <v>5</v>
      </c>
      <c r="DI24" s="39" t="str">
        <f t="shared" si="43"/>
        <v>Failed</v>
      </c>
      <c r="DJ24" s="41">
        <f t="shared" si="44"/>
        <v>8.6999999999999993</v>
      </c>
      <c r="DK24" s="40">
        <f t="shared" si="45"/>
        <v>1</v>
      </c>
      <c r="DL24" s="39" t="str">
        <f t="shared" si="46"/>
        <v>Massive</v>
      </c>
    </row>
    <row r="25" spans="1:116">
      <c r="A25" s="61" t="s">
        <v>123</v>
      </c>
      <c r="B25" s="60">
        <v>2</v>
      </c>
      <c r="C25" s="59">
        <f>IF(D25="-","?",RANK(D25,D2:D130,0))</f>
        <v>9</v>
      </c>
      <c r="D25" s="45">
        <f t="shared" si="0"/>
        <v>8.99</v>
      </c>
      <c r="E25" s="44">
        <f t="shared" si="1"/>
        <v>9.3000000000000007</v>
      </c>
      <c r="F25" s="58">
        <f t="shared" si="2"/>
        <v>9.75</v>
      </c>
      <c r="G25" s="47">
        <v>10</v>
      </c>
      <c r="H25" s="47">
        <v>10</v>
      </c>
      <c r="I25" s="47">
        <v>9</v>
      </c>
      <c r="J25" s="47">
        <v>10</v>
      </c>
      <c r="K25" s="58">
        <f t="shared" si="3"/>
        <v>9.75</v>
      </c>
      <c r="L25" s="47">
        <v>10</v>
      </c>
      <c r="M25" s="47">
        <v>9</v>
      </c>
      <c r="N25" s="47">
        <v>10</v>
      </c>
      <c r="O25" s="47">
        <v>10</v>
      </c>
      <c r="P25" s="58">
        <f t="shared" si="4"/>
        <v>9.25</v>
      </c>
      <c r="Q25" s="47">
        <v>10</v>
      </c>
      <c r="R25" s="47">
        <v>9</v>
      </c>
      <c r="S25" s="47">
        <v>9</v>
      </c>
      <c r="T25" s="47">
        <v>9</v>
      </c>
      <c r="U25" s="58">
        <f t="shared" si="5"/>
        <v>10</v>
      </c>
      <c r="V25" s="47">
        <v>10</v>
      </c>
      <c r="W25" s="47">
        <v>10</v>
      </c>
      <c r="X25" s="58">
        <f t="shared" si="6"/>
        <v>7.75</v>
      </c>
      <c r="Y25" s="47">
        <v>9</v>
      </c>
      <c r="Z25" s="47">
        <v>8</v>
      </c>
      <c r="AA25" s="47">
        <v>7</v>
      </c>
      <c r="AB25" s="47">
        <v>7</v>
      </c>
      <c r="AC25" s="43">
        <f t="shared" si="7"/>
        <v>8.6785714285714288</v>
      </c>
      <c r="AD25" s="57">
        <f t="shared" si="8"/>
        <v>8</v>
      </c>
      <c r="AE25" s="47">
        <v>8</v>
      </c>
      <c r="AF25" s="57">
        <f t="shared" si="9"/>
        <v>9.75</v>
      </c>
      <c r="AG25" s="47">
        <v>10</v>
      </c>
      <c r="AH25" s="47">
        <v>9</v>
      </c>
      <c r="AI25" s="47">
        <v>10</v>
      </c>
      <c r="AJ25" s="47">
        <v>10</v>
      </c>
      <c r="AK25" s="57">
        <f t="shared" si="10"/>
        <v>10</v>
      </c>
      <c r="AL25" s="47">
        <v>10</v>
      </c>
      <c r="AM25" s="47">
        <v>10</v>
      </c>
      <c r="AN25" s="57">
        <f t="shared" si="11"/>
        <v>10</v>
      </c>
      <c r="AO25" s="47">
        <v>10</v>
      </c>
      <c r="AP25" s="47">
        <v>10</v>
      </c>
      <c r="AQ25" s="57">
        <f t="shared" si="12"/>
        <v>7.5</v>
      </c>
      <c r="AR25" s="47">
        <v>8</v>
      </c>
      <c r="AS25" s="47">
        <v>7</v>
      </c>
      <c r="AT25" s="57">
        <f t="shared" si="13"/>
        <v>9</v>
      </c>
      <c r="AU25" s="47">
        <v>9</v>
      </c>
      <c r="AV25" s="57">
        <f t="shared" si="14"/>
        <v>6.5</v>
      </c>
      <c r="AW25" s="47">
        <v>7</v>
      </c>
      <c r="AX25" s="47">
        <v>6</v>
      </c>
      <c r="AY25" s="56">
        <f>IF(AZ25="-","?",RANK(AZ25,AZ2:AZ130,0))</f>
        <v>2</v>
      </c>
      <c r="AZ25" s="42">
        <f t="shared" si="15"/>
        <v>7.35</v>
      </c>
      <c r="BA25" s="41">
        <f t="shared" si="16"/>
        <v>2.0833333333333335</v>
      </c>
      <c r="BB25" s="47">
        <v>3</v>
      </c>
      <c r="BC25" s="47">
        <v>3</v>
      </c>
      <c r="BD25" s="47">
        <v>2</v>
      </c>
      <c r="BE25" s="47">
        <v>2</v>
      </c>
      <c r="BF25" s="47">
        <v>1</v>
      </c>
      <c r="BG25" s="55">
        <f t="shared" si="17"/>
        <v>1.5</v>
      </c>
      <c r="BH25" s="54">
        <f t="shared" si="18"/>
        <v>8.9166666666666661</v>
      </c>
      <c r="BI25" s="41">
        <f t="shared" si="19"/>
        <v>8.6666666666666661</v>
      </c>
      <c r="BJ25" s="47">
        <v>10</v>
      </c>
      <c r="BK25" s="47">
        <v>8</v>
      </c>
      <c r="BL25" s="47">
        <v>8</v>
      </c>
      <c r="BM25" s="41">
        <f t="shared" si="20"/>
        <v>8.3333333333333339</v>
      </c>
      <c r="BN25" s="47">
        <v>8</v>
      </c>
      <c r="BO25" s="47">
        <v>8</v>
      </c>
      <c r="BP25" s="47">
        <v>9</v>
      </c>
      <c r="BQ25" s="41">
        <f t="shared" si="21"/>
        <v>9</v>
      </c>
      <c r="BR25" s="47">
        <v>10</v>
      </c>
      <c r="BS25" s="47">
        <v>9</v>
      </c>
      <c r="BT25" s="47">
        <v>9</v>
      </c>
      <c r="BU25" s="47">
        <v>8</v>
      </c>
      <c r="BV25" s="47">
        <v>9</v>
      </c>
      <c r="BW25" s="41">
        <f t="shared" si="22"/>
        <v>9.6666666666666661</v>
      </c>
      <c r="BX25" s="47">
        <v>10</v>
      </c>
      <c r="BY25" s="47">
        <v>10</v>
      </c>
      <c r="BZ25" s="47">
        <v>9</v>
      </c>
      <c r="CA25" s="47" t="s">
        <v>78</v>
      </c>
      <c r="CB25" s="46" t="s">
        <v>78</v>
      </c>
      <c r="CC25" s="52">
        <v>9.2999999999999989</v>
      </c>
      <c r="CD25" s="52">
        <f t="shared" si="23"/>
        <v>9.3000000000000007</v>
      </c>
      <c r="CE25" s="44">
        <f t="shared" si="24"/>
        <v>1.7763568394002505E-15</v>
      </c>
      <c r="CF25" s="53" t="str">
        <f t="shared" si="25"/>
        <v>â</v>
      </c>
      <c r="CG25" s="52">
        <v>8.6785714285714288</v>
      </c>
      <c r="CH25" s="52">
        <f t="shared" si="26"/>
        <v>8.6785714285714288</v>
      </c>
      <c r="CI25" s="43">
        <f t="shared" si="27"/>
        <v>0</v>
      </c>
      <c r="CJ25" s="51" t="str">
        <f t="shared" si="28"/>
        <v>â</v>
      </c>
      <c r="CK25" s="47" t="s">
        <v>78</v>
      </c>
      <c r="CL25" s="46" t="s">
        <v>78</v>
      </c>
      <c r="CM25" s="47">
        <v>10</v>
      </c>
      <c r="CN25" s="47">
        <v>9</v>
      </c>
      <c r="CO25" s="47">
        <v>10</v>
      </c>
      <c r="CP25" s="47">
        <v>10</v>
      </c>
      <c r="CQ25" s="47">
        <v>10</v>
      </c>
      <c r="CR25" s="47">
        <v>9</v>
      </c>
      <c r="CS25" s="49">
        <f t="shared" si="29"/>
        <v>10</v>
      </c>
      <c r="CT25" s="48">
        <f t="shared" si="30"/>
        <v>0</v>
      </c>
      <c r="CU25" s="44" t="str">
        <f t="shared" si="31"/>
        <v>Dem.</v>
      </c>
      <c r="CV25" s="47" t="s">
        <v>78</v>
      </c>
      <c r="CW25" s="46" t="s">
        <v>78</v>
      </c>
      <c r="CX25" s="45">
        <f t="shared" si="32"/>
        <v>8.99</v>
      </c>
      <c r="CY25" s="40">
        <f t="shared" si="33"/>
        <v>1</v>
      </c>
      <c r="CZ25" s="39" t="str">
        <f t="shared" si="34"/>
        <v>Highly advanced</v>
      </c>
      <c r="DA25" s="44">
        <f t="shared" si="35"/>
        <v>9.3000000000000007</v>
      </c>
      <c r="DB25" s="40">
        <f t="shared" si="36"/>
        <v>1</v>
      </c>
      <c r="DC25" s="39" t="str">
        <f t="shared" si="37"/>
        <v>Democracies in consolidation</v>
      </c>
      <c r="DD25" s="43">
        <f t="shared" si="38"/>
        <v>8.68</v>
      </c>
      <c r="DE25" s="40">
        <f t="shared" si="39"/>
        <v>1</v>
      </c>
      <c r="DF25" s="39" t="str">
        <f t="shared" si="40"/>
        <v>Developed</v>
      </c>
      <c r="DG25" s="42">
        <f t="shared" si="41"/>
        <v>7.35</v>
      </c>
      <c r="DH25" s="40">
        <f t="shared" si="42"/>
        <v>1</v>
      </c>
      <c r="DI25" s="39" t="str">
        <f t="shared" si="43"/>
        <v>Very good</v>
      </c>
      <c r="DJ25" s="41">
        <f t="shared" si="44"/>
        <v>2.1</v>
      </c>
      <c r="DK25" s="40">
        <f t="shared" si="45"/>
        <v>5</v>
      </c>
      <c r="DL25" s="39" t="str">
        <f t="shared" si="46"/>
        <v>Negligible</v>
      </c>
    </row>
    <row r="26" spans="1:116">
      <c r="A26" s="61" t="s">
        <v>124</v>
      </c>
      <c r="B26" s="60">
        <v>7</v>
      </c>
      <c r="C26" s="59">
        <f>IF(D26="-","?",RANK(D26,D2:D130,0))</f>
        <v>88</v>
      </c>
      <c r="D26" s="45">
        <f t="shared" si="0"/>
        <v>4.79</v>
      </c>
      <c r="E26" s="44">
        <f t="shared" si="1"/>
        <v>3.3666666666666663</v>
      </c>
      <c r="F26" s="58">
        <f t="shared" si="2"/>
        <v>8.75</v>
      </c>
      <c r="G26" s="47">
        <v>9</v>
      </c>
      <c r="H26" s="47">
        <v>8</v>
      </c>
      <c r="I26" s="47">
        <v>10</v>
      </c>
      <c r="J26" s="47">
        <v>8</v>
      </c>
      <c r="K26" s="58">
        <f t="shared" si="3"/>
        <v>2</v>
      </c>
      <c r="L26" s="47">
        <v>2</v>
      </c>
      <c r="M26" s="47">
        <v>2</v>
      </c>
      <c r="N26" s="47">
        <v>2</v>
      </c>
      <c r="O26" s="47">
        <v>2</v>
      </c>
      <c r="P26" s="58">
        <f t="shared" si="4"/>
        <v>2.25</v>
      </c>
      <c r="Q26" s="47">
        <v>2</v>
      </c>
      <c r="R26" s="47">
        <v>2</v>
      </c>
      <c r="S26" s="47">
        <v>3</v>
      </c>
      <c r="T26" s="47">
        <v>2</v>
      </c>
      <c r="U26" s="58">
        <f t="shared" si="5"/>
        <v>1.5</v>
      </c>
      <c r="V26" s="47">
        <v>1</v>
      </c>
      <c r="W26" s="47">
        <v>2</v>
      </c>
      <c r="X26" s="58">
        <f t="shared" si="6"/>
        <v>2.3333333333333335</v>
      </c>
      <c r="Y26" s="47">
        <v>1</v>
      </c>
      <c r="Z26" s="47">
        <v>2</v>
      </c>
      <c r="AA26" s="47" t="s">
        <v>100</v>
      </c>
      <c r="AB26" s="47">
        <v>4</v>
      </c>
      <c r="AC26" s="43">
        <f t="shared" si="7"/>
        <v>6.2142857142857144</v>
      </c>
      <c r="AD26" s="57">
        <f t="shared" si="8"/>
        <v>5</v>
      </c>
      <c r="AE26" s="47">
        <v>5</v>
      </c>
      <c r="AF26" s="57">
        <f t="shared" si="9"/>
        <v>6.5</v>
      </c>
      <c r="AG26" s="47">
        <v>6</v>
      </c>
      <c r="AH26" s="47">
        <v>6</v>
      </c>
      <c r="AI26" s="47">
        <v>8</v>
      </c>
      <c r="AJ26" s="47">
        <v>6</v>
      </c>
      <c r="AK26" s="57">
        <f t="shared" si="10"/>
        <v>7</v>
      </c>
      <c r="AL26" s="47">
        <v>6</v>
      </c>
      <c r="AM26" s="47">
        <v>8</v>
      </c>
      <c r="AN26" s="57">
        <f t="shared" si="11"/>
        <v>6</v>
      </c>
      <c r="AO26" s="47">
        <v>6</v>
      </c>
      <c r="AP26" s="47">
        <v>6</v>
      </c>
      <c r="AQ26" s="57">
        <f t="shared" si="12"/>
        <v>5</v>
      </c>
      <c r="AR26" s="47">
        <v>5</v>
      </c>
      <c r="AS26" s="47">
        <v>5</v>
      </c>
      <c r="AT26" s="57">
        <f t="shared" si="13"/>
        <v>8</v>
      </c>
      <c r="AU26" s="47">
        <v>8</v>
      </c>
      <c r="AV26" s="57">
        <f t="shared" si="14"/>
        <v>6</v>
      </c>
      <c r="AW26" s="47">
        <v>5</v>
      </c>
      <c r="AX26" s="47">
        <v>7</v>
      </c>
      <c r="AY26" s="56">
        <f>IF(AZ26="-","?",RANK(AZ26,AZ2:AZ130,0))</f>
        <v>64</v>
      </c>
      <c r="AZ26" s="42">
        <f t="shared" si="15"/>
        <v>5</v>
      </c>
      <c r="BA26" s="41">
        <f t="shared" si="16"/>
        <v>5.75</v>
      </c>
      <c r="BB26" s="47">
        <v>5</v>
      </c>
      <c r="BC26" s="47">
        <v>9</v>
      </c>
      <c r="BD26" s="47">
        <v>5</v>
      </c>
      <c r="BE26" s="47">
        <v>7</v>
      </c>
      <c r="BF26" s="47">
        <v>3</v>
      </c>
      <c r="BG26" s="55">
        <f t="shared" si="17"/>
        <v>5.5</v>
      </c>
      <c r="BH26" s="54">
        <f t="shared" si="18"/>
        <v>5.5166666666666666</v>
      </c>
      <c r="BI26" s="41">
        <f t="shared" si="19"/>
        <v>5</v>
      </c>
      <c r="BJ26" s="47">
        <v>5</v>
      </c>
      <c r="BK26" s="47">
        <v>5</v>
      </c>
      <c r="BL26" s="47">
        <v>5</v>
      </c>
      <c r="BM26" s="41">
        <f t="shared" si="20"/>
        <v>5</v>
      </c>
      <c r="BN26" s="47">
        <v>5</v>
      </c>
      <c r="BO26" s="47">
        <v>6</v>
      </c>
      <c r="BP26" s="47">
        <v>4</v>
      </c>
      <c r="BQ26" s="41">
        <f t="shared" si="21"/>
        <v>4.4000000000000004</v>
      </c>
      <c r="BR26" s="47">
        <v>7</v>
      </c>
      <c r="BS26" s="47">
        <v>2</v>
      </c>
      <c r="BT26" s="47">
        <v>6</v>
      </c>
      <c r="BU26" s="47">
        <v>3</v>
      </c>
      <c r="BV26" s="47">
        <v>4</v>
      </c>
      <c r="BW26" s="41">
        <f t="shared" si="22"/>
        <v>7.666666666666667</v>
      </c>
      <c r="BX26" s="47">
        <v>7</v>
      </c>
      <c r="BY26" s="47">
        <v>8</v>
      </c>
      <c r="BZ26" s="47">
        <v>8</v>
      </c>
      <c r="CA26" s="47" t="s">
        <v>78</v>
      </c>
      <c r="CB26" s="46" t="s">
        <v>78</v>
      </c>
      <c r="CC26" s="52">
        <v>3.15</v>
      </c>
      <c r="CD26" s="52">
        <f t="shared" si="23"/>
        <v>3.3666666666666663</v>
      </c>
      <c r="CE26" s="44">
        <f t="shared" si="24"/>
        <v>0.21666666666666634</v>
      </c>
      <c r="CF26" s="53" t="str">
        <f t="shared" si="25"/>
        <v>â</v>
      </c>
      <c r="CG26" s="52">
        <v>6.25</v>
      </c>
      <c r="CH26" s="52">
        <f t="shared" si="26"/>
        <v>6.2142857142857144</v>
      </c>
      <c r="CI26" s="43">
        <f t="shared" si="27"/>
        <v>-3.5714285714285587E-2</v>
      </c>
      <c r="CJ26" s="51" t="str">
        <f t="shared" si="28"/>
        <v>â</v>
      </c>
      <c r="CK26" s="47" t="s">
        <v>78</v>
      </c>
      <c r="CL26" s="46" t="s">
        <v>78</v>
      </c>
      <c r="CM26" s="50">
        <v>2</v>
      </c>
      <c r="CN26" s="50">
        <v>2</v>
      </c>
      <c r="CO26" s="50">
        <v>2</v>
      </c>
      <c r="CP26" s="50">
        <v>2</v>
      </c>
      <c r="CQ26" s="50">
        <v>2</v>
      </c>
      <c r="CR26" s="50">
        <v>2</v>
      </c>
      <c r="CS26" s="49">
        <f t="shared" si="29"/>
        <v>8.5</v>
      </c>
      <c r="CT26" s="48">
        <f t="shared" si="30"/>
        <v>6</v>
      </c>
      <c r="CU26" s="44" t="str">
        <f t="shared" si="31"/>
        <v>Aut.</v>
      </c>
      <c r="CV26" s="47" t="s">
        <v>78</v>
      </c>
      <c r="CW26" s="46" t="s">
        <v>78</v>
      </c>
      <c r="CX26" s="45">
        <f t="shared" si="32"/>
        <v>4.79</v>
      </c>
      <c r="CY26" s="40">
        <f t="shared" si="33"/>
        <v>4</v>
      </c>
      <c r="CZ26" s="39" t="str">
        <f t="shared" si="34"/>
        <v>Very limited</v>
      </c>
      <c r="DA26" s="44">
        <f t="shared" si="35"/>
        <v>3.37</v>
      </c>
      <c r="DB26" s="40">
        <f t="shared" si="36"/>
        <v>5</v>
      </c>
      <c r="DC26" s="39" t="str">
        <f t="shared" si="37"/>
        <v>Hard-line autocracies</v>
      </c>
      <c r="DD26" s="43">
        <f t="shared" si="38"/>
        <v>6.21</v>
      </c>
      <c r="DE26" s="40">
        <f t="shared" si="39"/>
        <v>3</v>
      </c>
      <c r="DF26" s="39" t="str">
        <f t="shared" si="40"/>
        <v>Functional flaws</v>
      </c>
      <c r="DG26" s="42">
        <f t="shared" si="41"/>
        <v>5</v>
      </c>
      <c r="DH26" s="40">
        <f t="shared" si="42"/>
        <v>3</v>
      </c>
      <c r="DI26" s="39" t="str">
        <f t="shared" si="43"/>
        <v>Moderate</v>
      </c>
      <c r="DJ26" s="41">
        <f t="shared" si="44"/>
        <v>5.8</v>
      </c>
      <c r="DK26" s="40">
        <f t="shared" si="45"/>
        <v>3</v>
      </c>
      <c r="DL26" s="39" t="str">
        <f t="shared" si="46"/>
        <v>Moderate</v>
      </c>
    </row>
    <row r="27" spans="1:116">
      <c r="A27" s="61" t="s">
        <v>125</v>
      </c>
      <c r="B27" s="60">
        <v>2</v>
      </c>
      <c r="C27" s="59">
        <f>IF(D27="-","?",RANK(D27,D2:D130,0))</f>
        <v>43</v>
      </c>
      <c r="D27" s="45">
        <f t="shared" si="0"/>
        <v>6.33</v>
      </c>
      <c r="E27" s="44">
        <f t="shared" si="1"/>
        <v>5.95</v>
      </c>
      <c r="F27" s="58">
        <f t="shared" si="2"/>
        <v>6.75</v>
      </c>
      <c r="G27" s="47">
        <v>5</v>
      </c>
      <c r="H27" s="47">
        <v>7</v>
      </c>
      <c r="I27" s="47">
        <v>9</v>
      </c>
      <c r="J27" s="47">
        <v>6</v>
      </c>
      <c r="K27" s="58">
        <f t="shared" si="3"/>
        <v>6.25</v>
      </c>
      <c r="L27" s="47">
        <v>6</v>
      </c>
      <c r="M27" s="47">
        <v>6</v>
      </c>
      <c r="N27" s="47">
        <v>7</v>
      </c>
      <c r="O27" s="47">
        <v>6</v>
      </c>
      <c r="P27" s="58">
        <f t="shared" si="4"/>
        <v>5.25</v>
      </c>
      <c r="Q27" s="47">
        <v>5</v>
      </c>
      <c r="R27" s="47">
        <v>6</v>
      </c>
      <c r="S27" s="47">
        <v>5</v>
      </c>
      <c r="T27" s="47">
        <v>5</v>
      </c>
      <c r="U27" s="58">
        <f t="shared" si="5"/>
        <v>6</v>
      </c>
      <c r="V27" s="47">
        <v>6</v>
      </c>
      <c r="W27" s="47">
        <v>6</v>
      </c>
      <c r="X27" s="58">
        <f t="shared" si="6"/>
        <v>5.5</v>
      </c>
      <c r="Y27" s="47">
        <v>5</v>
      </c>
      <c r="Z27" s="47">
        <v>6</v>
      </c>
      <c r="AA27" s="47">
        <v>7</v>
      </c>
      <c r="AB27" s="47">
        <v>4</v>
      </c>
      <c r="AC27" s="43">
        <f t="shared" si="7"/>
        <v>6.7142857142857144</v>
      </c>
      <c r="AD27" s="57">
        <f t="shared" si="8"/>
        <v>5</v>
      </c>
      <c r="AE27" s="47">
        <v>5</v>
      </c>
      <c r="AF27" s="57">
        <f t="shared" si="9"/>
        <v>7.5</v>
      </c>
      <c r="AG27" s="47">
        <v>7</v>
      </c>
      <c r="AH27" s="47">
        <v>7</v>
      </c>
      <c r="AI27" s="47">
        <v>8</v>
      </c>
      <c r="AJ27" s="47">
        <v>8</v>
      </c>
      <c r="AK27" s="57">
        <f t="shared" si="10"/>
        <v>8.5</v>
      </c>
      <c r="AL27" s="47">
        <v>9</v>
      </c>
      <c r="AM27" s="47">
        <v>8</v>
      </c>
      <c r="AN27" s="57">
        <f t="shared" si="11"/>
        <v>7.5</v>
      </c>
      <c r="AO27" s="47">
        <v>7</v>
      </c>
      <c r="AP27" s="47">
        <v>8</v>
      </c>
      <c r="AQ27" s="57">
        <f t="shared" si="12"/>
        <v>5.5</v>
      </c>
      <c r="AR27" s="47">
        <v>5</v>
      </c>
      <c r="AS27" s="47">
        <v>6</v>
      </c>
      <c r="AT27" s="57">
        <f t="shared" si="13"/>
        <v>8</v>
      </c>
      <c r="AU27" s="47">
        <v>8</v>
      </c>
      <c r="AV27" s="57">
        <f t="shared" si="14"/>
        <v>5</v>
      </c>
      <c r="AW27" s="47">
        <v>5</v>
      </c>
      <c r="AX27" s="47">
        <v>5</v>
      </c>
      <c r="AY27" s="56">
        <f>IF(AZ27="-","?",RANK(AZ27,AZ2:AZ130,0))</f>
        <v>58</v>
      </c>
      <c r="AZ27" s="42">
        <f t="shared" si="15"/>
        <v>5.39</v>
      </c>
      <c r="BA27" s="41">
        <f t="shared" si="16"/>
        <v>5.5</v>
      </c>
      <c r="BB27" s="47">
        <v>8</v>
      </c>
      <c r="BC27" s="47">
        <v>4</v>
      </c>
      <c r="BD27" s="47">
        <v>8</v>
      </c>
      <c r="BE27" s="47">
        <v>6</v>
      </c>
      <c r="BF27" s="47">
        <v>2</v>
      </c>
      <c r="BG27" s="55">
        <f t="shared" si="17"/>
        <v>5</v>
      </c>
      <c r="BH27" s="54">
        <f t="shared" si="18"/>
        <v>5.9833333333333325</v>
      </c>
      <c r="BI27" s="41">
        <f t="shared" si="19"/>
        <v>6</v>
      </c>
      <c r="BJ27" s="47">
        <v>6</v>
      </c>
      <c r="BK27" s="47">
        <v>6</v>
      </c>
      <c r="BL27" s="47">
        <v>6</v>
      </c>
      <c r="BM27" s="41">
        <f t="shared" si="20"/>
        <v>5.333333333333333</v>
      </c>
      <c r="BN27" s="47">
        <v>6</v>
      </c>
      <c r="BO27" s="47">
        <v>6</v>
      </c>
      <c r="BP27" s="47">
        <v>4</v>
      </c>
      <c r="BQ27" s="41">
        <f t="shared" si="21"/>
        <v>5.6</v>
      </c>
      <c r="BR27" s="47">
        <v>7</v>
      </c>
      <c r="BS27" s="47">
        <v>6</v>
      </c>
      <c r="BT27" s="47">
        <v>5</v>
      </c>
      <c r="BU27" s="47">
        <v>4</v>
      </c>
      <c r="BV27" s="47">
        <v>6</v>
      </c>
      <c r="BW27" s="41">
        <f t="shared" si="22"/>
        <v>7</v>
      </c>
      <c r="BX27" s="47">
        <v>8</v>
      </c>
      <c r="BY27" s="47">
        <v>7</v>
      </c>
      <c r="BZ27" s="47">
        <v>6</v>
      </c>
      <c r="CA27" s="47" t="s">
        <v>78</v>
      </c>
      <c r="CB27" s="46" t="s">
        <v>78</v>
      </c>
      <c r="CC27" s="52">
        <v>5.75</v>
      </c>
      <c r="CD27" s="52">
        <f t="shared" si="23"/>
        <v>5.95</v>
      </c>
      <c r="CE27" s="44">
        <f t="shared" si="24"/>
        <v>0.20000000000000018</v>
      </c>
      <c r="CF27" s="53" t="str">
        <f t="shared" si="25"/>
        <v>â</v>
      </c>
      <c r="CG27" s="52">
        <v>6.6785714285714279</v>
      </c>
      <c r="CH27" s="52">
        <f t="shared" si="26"/>
        <v>6.7142857142857144</v>
      </c>
      <c r="CI27" s="43">
        <f t="shared" si="27"/>
        <v>3.5714285714286476E-2</v>
      </c>
      <c r="CJ27" s="51" t="str">
        <f t="shared" si="28"/>
        <v>â</v>
      </c>
      <c r="CK27" s="47" t="s">
        <v>78</v>
      </c>
      <c r="CL27" s="46" t="s">
        <v>78</v>
      </c>
      <c r="CM27" s="47">
        <v>6</v>
      </c>
      <c r="CN27" s="47">
        <v>6</v>
      </c>
      <c r="CO27" s="47">
        <v>7</v>
      </c>
      <c r="CP27" s="47">
        <v>6</v>
      </c>
      <c r="CQ27" s="47">
        <v>5</v>
      </c>
      <c r="CR27" s="47">
        <v>5</v>
      </c>
      <c r="CS27" s="49">
        <f t="shared" si="29"/>
        <v>5.5</v>
      </c>
      <c r="CT27" s="48">
        <f t="shared" si="30"/>
        <v>0</v>
      </c>
      <c r="CU27" s="44" t="str">
        <f t="shared" si="31"/>
        <v>Dem.</v>
      </c>
      <c r="CV27" s="47" t="s">
        <v>78</v>
      </c>
      <c r="CW27" s="46" t="s">
        <v>78</v>
      </c>
      <c r="CX27" s="45">
        <f t="shared" si="32"/>
        <v>6.33</v>
      </c>
      <c r="CY27" s="40">
        <f t="shared" si="33"/>
        <v>3</v>
      </c>
      <c r="CZ27" s="39" t="str">
        <f t="shared" si="34"/>
        <v>Limited</v>
      </c>
      <c r="DA27" s="44">
        <f t="shared" si="35"/>
        <v>5.95</v>
      </c>
      <c r="DB27" s="40">
        <f t="shared" si="36"/>
        <v>3</v>
      </c>
      <c r="DC27" s="39" t="str">
        <f t="shared" si="37"/>
        <v>Highly defective democracies</v>
      </c>
      <c r="DD27" s="43">
        <f t="shared" si="38"/>
        <v>6.71</v>
      </c>
      <c r="DE27" s="40">
        <f t="shared" si="39"/>
        <v>3</v>
      </c>
      <c r="DF27" s="39" t="str">
        <f t="shared" si="40"/>
        <v>Functional flaws</v>
      </c>
      <c r="DG27" s="42">
        <f t="shared" si="41"/>
        <v>5.39</v>
      </c>
      <c r="DH27" s="40">
        <f t="shared" si="42"/>
        <v>3</v>
      </c>
      <c r="DI27" s="39" t="str">
        <f t="shared" si="43"/>
        <v>Moderate</v>
      </c>
      <c r="DJ27" s="41">
        <f t="shared" si="44"/>
        <v>5.5</v>
      </c>
      <c r="DK27" s="40">
        <f t="shared" si="45"/>
        <v>3</v>
      </c>
      <c r="DL27" s="39" t="str">
        <f t="shared" si="46"/>
        <v>Moderate</v>
      </c>
    </row>
    <row r="28" spans="1:116">
      <c r="A28" s="75" t="s">
        <v>126</v>
      </c>
      <c r="B28" s="60">
        <v>3</v>
      </c>
      <c r="C28" s="59">
        <f>IF(D28="-","?",RANK(D28,D2:D130,0))</f>
        <v>121</v>
      </c>
      <c r="D28" s="45">
        <f t="shared" si="0"/>
        <v>3.19</v>
      </c>
      <c r="E28" s="44">
        <f t="shared" si="1"/>
        <v>3.6</v>
      </c>
      <c r="F28" s="58">
        <f t="shared" si="2"/>
        <v>4.75</v>
      </c>
      <c r="G28" s="47">
        <v>3</v>
      </c>
      <c r="H28" s="47">
        <v>6</v>
      </c>
      <c r="I28" s="47">
        <v>8</v>
      </c>
      <c r="J28" s="47">
        <v>2</v>
      </c>
      <c r="K28" s="58">
        <f t="shared" si="3"/>
        <v>4.5</v>
      </c>
      <c r="L28" s="47">
        <v>6</v>
      </c>
      <c r="M28" s="77">
        <v>4</v>
      </c>
      <c r="N28" s="47">
        <v>4</v>
      </c>
      <c r="O28" s="47">
        <v>4</v>
      </c>
      <c r="P28" s="58">
        <f t="shared" si="4"/>
        <v>2.75</v>
      </c>
      <c r="Q28" s="47">
        <v>3</v>
      </c>
      <c r="R28" s="47">
        <v>2</v>
      </c>
      <c r="S28" s="47">
        <v>3</v>
      </c>
      <c r="T28" s="47">
        <v>3</v>
      </c>
      <c r="U28" s="58">
        <f t="shared" si="5"/>
        <v>2</v>
      </c>
      <c r="V28" s="47">
        <v>2</v>
      </c>
      <c r="W28" s="47">
        <v>2</v>
      </c>
      <c r="X28" s="58">
        <f t="shared" si="6"/>
        <v>4</v>
      </c>
      <c r="Y28" s="47">
        <v>4</v>
      </c>
      <c r="Z28" s="47">
        <v>4</v>
      </c>
      <c r="AA28" s="47" t="s">
        <v>100</v>
      </c>
      <c r="AB28" s="47">
        <v>4</v>
      </c>
      <c r="AC28" s="43">
        <f t="shared" si="7"/>
        <v>2.7857142857142856</v>
      </c>
      <c r="AD28" s="57">
        <f t="shared" si="8"/>
        <v>1</v>
      </c>
      <c r="AE28" s="47">
        <v>1</v>
      </c>
      <c r="AF28" s="57">
        <f t="shared" si="9"/>
        <v>3</v>
      </c>
      <c r="AG28" s="47">
        <v>2</v>
      </c>
      <c r="AH28" s="47">
        <v>2</v>
      </c>
      <c r="AI28" s="47">
        <v>4</v>
      </c>
      <c r="AJ28" s="47">
        <v>4</v>
      </c>
      <c r="AK28" s="57">
        <f t="shared" si="10"/>
        <v>3.5</v>
      </c>
      <c r="AL28" s="47">
        <v>4</v>
      </c>
      <c r="AM28" s="47">
        <v>3</v>
      </c>
      <c r="AN28" s="57">
        <f t="shared" si="11"/>
        <v>3</v>
      </c>
      <c r="AO28" s="47">
        <v>3</v>
      </c>
      <c r="AP28" s="47">
        <v>3</v>
      </c>
      <c r="AQ28" s="57">
        <f t="shared" si="12"/>
        <v>1</v>
      </c>
      <c r="AR28" s="47">
        <v>1</v>
      </c>
      <c r="AS28" s="47">
        <v>1</v>
      </c>
      <c r="AT28" s="57">
        <f t="shared" si="13"/>
        <v>6</v>
      </c>
      <c r="AU28" s="47">
        <v>6</v>
      </c>
      <c r="AV28" s="57">
        <f t="shared" si="14"/>
        <v>2</v>
      </c>
      <c r="AW28" s="47">
        <v>2</v>
      </c>
      <c r="AX28" s="47">
        <v>2</v>
      </c>
      <c r="AY28" s="56">
        <f>IF(AZ28="-","?",RANK(AZ28,AZ2:AZ130,0))</f>
        <v>114</v>
      </c>
      <c r="AZ28" s="42">
        <f t="shared" si="15"/>
        <v>2.99</v>
      </c>
      <c r="BA28" s="41">
        <f t="shared" si="16"/>
        <v>8.375</v>
      </c>
      <c r="BB28" s="47">
        <v>10</v>
      </c>
      <c r="BC28" s="47">
        <v>7</v>
      </c>
      <c r="BD28" s="47">
        <v>8</v>
      </c>
      <c r="BE28" s="47">
        <v>10</v>
      </c>
      <c r="BF28" s="47">
        <v>8</v>
      </c>
      <c r="BG28" s="55">
        <f t="shared" si="17"/>
        <v>7.25</v>
      </c>
      <c r="BH28" s="54">
        <f t="shared" si="18"/>
        <v>3.1</v>
      </c>
      <c r="BI28" s="41">
        <f t="shared" si="19"/>
        <v>3</v>
      </c>
      <c r="BJ28" s="47">
        <v>3</v>
      </c>
      <c r="BK28" s="47">
        <v>3</v>
      </c>
      <c r="BL28" s="47">
        <v>3</v>
      </c>
      <c r="BM28" s="41">
        <f t="shared" si="20"/>
        <v>2</v>
      </c>
      <c r="BN28" s="47">
        <v>2</v>
      </c>
      <c r="BO28" s="47">
        <v>2</v>
      </c>
      <c r="BP28" s="47">
        <v>2</v>
      </c>
      <c r="BQ28" s="41">
        <f t="shared" si="21"/>
        <v>3.4</v>
      </c>
      <c r="BR28" s="47">
        <v>3</v>
      </c>
      <c r="BS28" s="47">
        <v>3</v>
      </c>
      <c r="BT28" s="47">
        <v>4</v>
      </c>
      <c r="BU28" s="47">
        <v>4</v>
      </c>
      <c r="BV28" s="47">
        <v>3</v>
      </c>
      <c r="BW28" s="41">
        <f t="shared" si="22"/>
        <v>4</v>
      </c>
      <c r="BX28" s="47">
        <v>5</v>
      </c>
      <c r="BY28" s="47">
        <v>4</v>
      </c>
      <c r="BZ28" s="47">
        <v>3</v>
      </c>
      <c r="CA28" s="47" t="s">
        <v>78</v>
      </c>
      <c r="CB28" s="46" t="s">
        <v>78</v>
      </c>
      <c r="CC28" s="52">
        <v>3.7166666666666668</v>
      </c>
      <c r="CD28" s="52">
        <f t="shared" si="23"/>
        <v>3.6</v>
      </c>
      <c r="CE28" s="44">
        <f t="shared" si="24"/>
        <v>-0.1166666666666667</v>
      </c>
      <c r="CF28" s="53" t="str">
        <f t="shared" si="25"/>
        <v>â</v>
      </c>
      <c r="CG28" s="52">
        <v>2.6071428571428568</v>
      </c>
      <c r="CH28" s="52">
        <f t="shared" si="26"/>
        <v>2.7857142857142856</v>
      </c>
      <c r="CI28" s="43">
        <f t="shared" si="27"/>
        <v>0.17857142857142883</v>
      </c>
      <c r="CJ28" s="51" t="str">
        <f t="shared" si="28"/>
        <v>â</v>
      </c>
      <c r="CK28" s="47" t="s">
        <v>78</v>
      </c>
      <c r="CL28" s="46" t="s">
        <v>78</v>
      </c>
      <c r="CM28" s="47">
        <v>6</v>
      </c>
      <c r="CN28" s="47">
        <v>4</v>
      </c>
      <c r="CO28" s="47">
        <v>4</v>
      </c>
      <c r="CP28" s="47">
        <v>4</v>
      </c>
      <c r="CQ28" s="47">
        <v>3</v>
      </c>
      <c r="CR28" s="47">
        <v>3</v>
      </c>
      <c r="CS28" s="50">
        <f t="shared" si="29"/>
        <v>2.5</v>
      </c>
      <c r="CT28" s="48">
        <f t="shared" si="30"/>
        <v>1</v>
      </c>
      <c r="CU28" s="44" t="str">
        <f t="shared" si="31"/>
        <v>Aut.</v>
      </c>
      <c r="CV28" s="47" t="s">
        <v>78</v>
      </c>
      <c r="CW28" s="46" t="s">
        <v>78</v>
      </c>
      <c r="CX28" s="45">
        <f t="shared" si="32"/>
        <v>3.19</v>
      </c>
      <c r="CY28" s="40">
        <f t="shared" si="33"/>
        <v>5</v>
      </c>
      <c r="CZ28" s="39" t="str">
        <f t="shared" si="34"/>
        <v>Failed</v>
      </c>
      <c r="DA28" s="44">
        <f t="shared" si="35"/>
        <v>3.6</v>
      </c>
      <c r="DB28" s="40">
        <f t="shared" si="36"/>
        <v>5</v>
      </c>
      <c r="DC28" s="39" t="str">
        <f t="shared" si="37"/>
        <v>Hard-line autocracies</v>
      </c>
      <c r="DD28" s="43">
        <f t="shared" si="38"/>
        <v>2.79</v>
      </c>
      <c r="DE28" s="40">
        <f t="shared" si="39"/>
        <v>5</v>
      </c>
      <c r="DF28" s="39" t="str">
        <f t="shared" si="40"/>
        <v>Rudimentary</v>
      </c>
      <c r="DG28" s="42">
        <f t="shared" si="41"/>
        <v>2.99</v>
      </c>
      <c r="DH28" s="40">
        <f t="shared" si="42"/>
        <v>5</v>
      </c>
      <c r="DI28" s="39" t="str">
        <f t="shared" si="43"/>
        <v>Failed</v>
      </c>
      <c r="DJ28" s="41">
        <f t="shared" si="44"/>
        <v>8.4</v>
      </c>
      <c r="DK28" s="40">
        <f t="shared" si="45"/>
        <v>2</v>
      </c>
      <c r="DL28" s="39" t="str">
        <f t="shared" si="46"/>
        <v>Substantial</v>
      </c>
    </row>
    <row r="29" spans="1:116">
      <c r="A29" s="61" t="s">
        <v>127</v>
      </c>
      <c r="B29" s="60">
        <v>3</v>
      </c>
      <c r="C29" s="59">
        <f>IF(D29="-","?",RANK(D29,D2:D130,0))</f>
        <v>112</v>
      </c>
      <c r="D29" s="45">
        <f t="shared" si="0"/>
        <v>3.62</v>
      </c>
      <c r="E29" s="44">
        <f t="shared" si="1"/>
        <v>3.5333333333333337</v>
      </c>
      <c r="F29" s="58">
        <f t="shared" si="2"/>
        <v>5.75</v>
      </c>
      <c r="G29" s="47">
        <v>6</v>
      </c>
      <c r="H29" s="47">
        <v>5</v>
      </c>
      <c r="I29" s="47">
        <v>8</v>
      </c>
      <c r="J29" s="47">
        <v>4</v>
      </c>
      <c r="K29" s="58">
        <f t="shared" si="3"/>
        <v>3.25</v>
      </c>
      <c r="L29" s="47">
        <v>3</v>
      </c>
      <c r="M29" s="47">
        <v>2</v>
      </c>
      <c r="N29" s="47">
        <v>4</v>
      </c>
      <c r="O29" s="47">
        <v>4</v>
      </c>
      <c r="P29" s="58">
        <f t="shared" si="4"/>
        <v>3</v>
      </c>
      <c r="Q29" s="47">
        <v>3</v>
      </c>
      <c r="R29" s="47">
        <v>3</v>
      </c>
      <c r="S29" s="47">
        <v>3</v>
      </c>
      <c r="T29" s="47">
        <v>3</v>
      </c>
      <c r="U29" s="58">
        <f t="shared" si="5"/>
        <v>2</v>
      </c>
      <c r="V29" s="47">
        <v>2</v>
      </c>
      <c r="W29" s="47">
        <v>2</v>
      </c>
      <c r="X29" s="58">
        <f t="shared" si="6"/>
        <v>3.6666666666666665</v>
      </c>
      <c r="Y29" s="47">
        <v>4</v>
      </c>
      <c r="Z29" s="47">
        <v>3</v>
      </c>
      <c r="AA29" s="47" t="s">
        <v>100</v>
      </c>
      <c r="AB29" s="47">
        <v>4</v>
      </c>
      <c r="AC29" s="43">
        <f t="shared" si="7"/>
        <v>3.7142857142857144</v>
      </c>
      <c r="AD29" s="57">
        <f t="shared" si="8"/>
        <v>3</v>
      </c>
      <c r="AE29" s="47">
        <v>3</v>
      </c>
      <c r="AF29" s="57">
        <f t="shared" si="9"/>
        <v>3</v>
      </c>
      <c r="AG29" s="47">
        <v>3</v>
      </c>
      <c r="AH29" s="47">
        <v>2</v>
      </c>
      <c r="AI29" s="47">
        <v>3</v>
      </c>
      <c r="AJ29" s="47">
        <v>4</v>
      </c>
      <c r="AK29" s="57">
        <f t="shared" si="10"/>
        <v>5.5</v>
      </c>
      <c r="AL29" s="47">
        <v>6</v>
      </c>
      <c r="AM29" s="47">
        <v>5</v>
      </c>
      <c r="AN29" s="57">
        <f t="shared" si="11"/>
        <v>3</v>
      </c>
      <c r="AO29" s="47">
        <v>3</v>
      </c>
      <c r="AP29" s="47">
        <v>3</v>
      </c>
      <c r="AQ29" s="57">
        <f t="shared" si="12"/>
        <v>3</v>
      </c>
      <c r="AR29" s="47">
        <v>3</v>
      </c>
      <c r="AS29" s="47">
        <v>3</v>
      </c>
      <c r="AT29" s="57">
        <f t="shared" si="13"/>
        <v>6</v>
      </c>
      <c r="AU29" s="47">
        <v>6</v>
      </c>
      <c r="AV29" s="57">
        <f t="shared" si="14"/>
        <v>2.5</v>
      </c>
      <c r="AW29" s="47">
        <v>3</v>
      </c>
      <c r="AX29" s="47">
        <v>2</v>
      </c>
      <c r="AY29" s="56">
        <f>IF(AZ29="-","?",RANK(AZ29,AZ2:AZ130,0))</f>
        <v>104</v>
      </c>
      <c r="AZ29" s="42">
        <f t="shared" si="15"/>
        <v>3.69</v>
      </c>
      <c r="BA29" s="41">
        <f t="shared" si="16"/>
        <v>7.270833333333333</v>
      </c>
      <c r="BB29" s="47">
        <v>9</v>
      </c>
      <c r="BC29" s="47">
        <v>8</v>
      </c>
      <c r="BD29" s="47">
        <v>7</v>
      </c>
      <c r="BE29" s="47">
        <v>8</v>
      </c>
      <c r="BF29" s="47">
        <v>5</v>
      </c>
      <c r="BG29" s="55">
        <f t="shared" si="17"/>
        <v>6.625</v>
      </c>
      <c r="BH29" s="54">
        <f t="shared" si="18"/>
        <v>3.9333333333333336</v>
      </c>
      <c r="BI29" s="41">
        <f t="shared" si="19"/>
        <v>4</v>
      </c>
      <c r="BJ29" s="47">
        <v>4</v>
      </c>
      <c r="BK29" s="47">
        <v>4</v>
      </c>
      <c r="BL29" s="47">
        <v>4</v>
      </c>
      <c r="BM29" s="41">
        <f t="shared" si="20"/>
        <v>2.6666666666666665</v>
      </c>
      <c r="BN29" s="47">
        <v>3</v>
      </c>
      <c r="BO29" s="47">
        <v>3</v>
      </c>
      <c r="BP29" s="47">
        <v>2</v>
      </c>
      <c r="BQ29" s="41">
        <f t="shared" si="21"/>
        <v>3.4</v>
      </c>
      <c r="BR29" s="47">
        <v>4</v>
      </c>
      <c r="BS29" s="47">
        <v>3</v>
      </c>
      <c r="BT29" s="47">
        <v>4</v>
      </c>
      <c r="BU29" s="47">
        <v>3</v>
      </c>
      <c r="BV29" s="47">
        <v>3</v>
      </c>
      <c r="BW29" s="41">
        <f t="shared" si="22"/>
        <v>5.666666666666667</v>
      </c>
      <c r="BX29" s="47">
        <v>5</v>
      </c>
      <c r="BY29" s="47">
        <v>6</v>
      </c>
      <c r="BZ29" s="47">
        <v>6</v>
      </c>
      <c r="CA29" s="47" t="s">
        <v>78</v>
      </c>
      <c r="CB29" s="46" t="s">
        <v>78</v>
      </c>
      <c r="CC29" s="52">
        <v>3.6333333333333333</v>
      </c>
      <c r="CD29" s="52">
        <f t="shared" si="23"/>
        <v>3.5333333333333337</v>
      </c>
      <c r="CE29" s="44">
        <f t="shared" si="24"/>
        <v>-9.9999999999999645E-2</v>
      </c>
      <c r="CF29" s="53" t="str">
        <f t="shared" si="25"/>
        <v>â</v>
      </c>
      <c r="CG29" s="52">
        <v>3.9285714285714284</v>
      </c>
      <c r="CH29" s="52">
        <f t="shared" si="26"/>
        <v>3.7142857142857144</v>
      </c>
      <c r="CI29" s="43">
        <f t="shared" si="27"/>
        <v>-0.21428571428571397</v>
      </c>
      <c r="CJ29" s="51" t="str">
        <f t="shared" si="28"/>
        <v>â</v>
      </c>
      <c r="CK29" s="47" t="s">
        <v>78</v>
      </c>
      <c r="CL29" s="46" t="s">
        <v>78</v>
      </c>
      <c r="CM29" s="50">
        <v>3</v>
      </c>
      <c r="CN29" s="50">
        <v>2</v>
      </c>
      <c r="CO29" s="47">
        <v>4</v>
      </c>
      <c r="CP29" s="47">
        <v>4</v>
      </c>
      <c r="CQ29" s="47">
        <v>3</v>
      </c>
      <c r="CR29" s="47">
        <v>3</v>
      </c>
      <c r="CS29" s="49">
        <f t="shared" si="29"/>
        <v>5</v>
      </c>
      <c r="CT29" s="48">
        <f t="shared" si="30"/>
        <v>2</v>
      </c>
      <c r="CU29" s="44" t="str">
        <f t="shared" si="31"/>
        <v>Aut.</v>
      </c>
      <c r="CV29" s="47" t="s">
        <v>78</v>
      </c>
      <c r="CW29" s="46" t="s">
        <v>78</v>
      </c>
      <c r="CX29" s="45">
        <f t="shared" si="32"/>
        <v>3.62</v>
      </c>
      <c r="CY29" s="40">
        <f t="shared" si="33"/>
        <v>5</v>
      </c>
      <c r="CZ29" s="39" t="str">
        <f t="shared" si="34"/>
        <v>Failed</v>
      </c>
      <c r="DA29" s="44">
        <f t="shared" si="35"/>
        <v>3.53</v>
      </c>
      <c r="DB29" s="40">
        <f t="shared" si="36"/>
        <v>5</v>
      </c>
      <c r="DC29" s="39" t="str">
        <f t="shared" si="37"/>
        <v>Hard-line autocracies</v>
      </c>
      <c r="DD29" s="43">
        <f t="shared" si="38"/>
        <v>3.71</v>
      </c>
      <c r="DE29" s="40">
        <f t="shared" si="39"/>
        <v>4</v>
      </c>
      <c r="DF29" s="39" t="str">
        <f t="shared" si="40"/>
        <v>Poorly functioning</v>
      </c>
      <c r="DG29" s="42">
        <f t="shared" si="41"/>
        <v>3.69</v>
      </c>
      <c r="DH29" s="40">
        <f t="shared" si="42"/>
        <v>4</v>
      </c>
      <c r="DI29" s="39" t="str">
        <f t="shared" si="43"/>
        <v>Weak</v>
      </c>
      <c r="DJ29" s="41">
        <f t="shared" si="44"/>
        <v>7.3</v>
      </c>
      <c r="DK29" s="40">
        <f t="shared" si="45"/>
        <v>2</v>
      </c>
      <c r="DL29" s="39" t="str">
        <f t="shared" si="46"/>
        <v>Substantial</v>
      </c>
    </row>
    <row r="30" spans="1:116">
      <c r="A30" s="61" t="s">
        <v>128</v>
      </c>
      <c r="B30" s="60">
        <v>2</v>
      </c>
      <c r="C30" s="59">
        <f>IF(D30="-","?",RANK(D30,D2:D130,0))</f>
        <v>10</v>
      </c>
      <c r="D30" s="45">
        <f t="shared" si="0"/>
        <v>8.86</v>
      </c>
      <c r="E30" s="44">
        <f t="shared" si="1"/>
        <v>9.4</v>
      </c>
      <c r="F30" s="58">
        <f t="shared" si="2"/>
        <v>10</v>
      </c>
      <c r="G30" s="47">
        <v>10</v>
      </c>
      <c r="H30" s="47">
        <v>10</v>
      </c>
      <c r="I30" s="47">
        <v>10</v>
      </c>
      <c r="J30" s="47">
        <v>10</v>
      </c>
      <c r="K30" s="58">
        <f t="shared" si="3"/>
        <v>9.75</v>
      </c>
      <c r="L30" s="47">
        <v>10</v>
      </c>
      <c r="M30" s="47">
        <v>10</v>
      </c>
      <c r="N30" s="47">
        <v>9</v>
      </c>
      <c r="O30" s="47">
        <v>10</v>
      </c>
      <c r="P30" s="58">
        <f t="shared" si="4"/>
        <v>9.5</v>
      </c>
      <c r="Q30" s="47">
        <v>10</v>
      </c>
      <c r="R30" s="47">
        <v>10</v>
      </c>
      <c r="S30" s="47">
        <v>8</v>
      </c>
      <c r="T30" s="47">
        <v>10</v>
      </c>
      <c r="U30" s="58">
        <f t="shared" si="5"/>
        <v>9</v>
      </c>
      <c r="V30" s="47">
        <v>8</v>
      </c>
      <c r="W30" s="47">
        <v>10</v>
      </c>
      <c r="X30" s="58">
        <f t="shared" si="6"/>
        <v>8.75</v>
      </c>
      <c r="Y30" s="47">
        <v>8</v>
      </c>
      <c r="Z30" s="47">
        <v>9</v>
      </c>
      <c r="AA30" s="47">
        <v>10</v>
      </c>
      <c r="AB30" s="47">
        <v>8</v>
      </c>
      <c r="AC30" s="43">
        <f t="shared" si="7"/>
        <v>8.3214285714285712</v>
      </c>
      <c r="AD30" s="57">
        <f t="shared" si="8"/>
        <v>8</v>
      </c>
      <c r="AE30" s="47">
        <v>8</v>
      </c>
      <c r="AF30" s="57">
        <f t="shared" si="9"/>
        <v>8.75</v>
      </c>
      <c r="AG30" s="47">
        <v>9</v>
      </c>
      <c r="AH30" s="47">
        <v>8</v>
      </c>
      <c r="AI30" s="47">
        <v>10</v>
      </c>
      <c r="AJ30" s="47">
        <v>8</v>
      </c>
      <c r="AK30" s="57">
        <f t="shared" si="10"/>
        <v>8.5</v>
      </c>
      <c r="AL30" s="47">
        <v>8</v>
      </c>
      <c r="AM30" s="47">
        <v>9</v>
      </c>
      <c r="AN30" s="57">
        <f t="shared" si="11"/>
        <v>8.5</v>
      </c>
      <c r="AO30" s="47">
        <v>9</v>
      </c>
      <c r="AP30" s="47">
        <v>8</v>
      </c>
      <c r="AQ30" s="57">
        <f t="shared" si="12"/>
        <v>8</v>
      </c>
      <c r="AR30" s="47">
        <v>8</v>
      </c>
      <c r="AS30" s="47">
        <v>8</v>
      </c>
      <c r="AT30" s="57">
        <f t="shared" si="13"/>
        <v>9</v>
      </c>
      <c r="AU30" s="47">
        <v>9</v>
      </c>
      <c r="AV30" s="57">
        <f t="shared" si="14"/>
        <v>7.5</v>
      </c>
      <c r="AW30" s="47">
        <v>8</v>
      </c>
      <c r="AX30" s="47">
        <v>7</v>
      </c>
      <c r="AY30" s="56">
        <f>IF(AZ30="-","?",RANK(AZ30,AZ2:AZ130,0))</f>
        <v>15</v>
      </c>
      <c r="AZ30" s="42">
        <f t="shared" si="15"/>
        <v>6.63</v>
      </c>
      <c r="BA30" s="41">
        <f t="shared" si="16"/>
        <v>2.2083333333333335</v>
      </c>
      <c r="BB30" s="47">
        <v>4</v>
      </c>
      <c r="BC30" s="47">
        <v>2</v>
      </c>
      <c r="BD30" s="47">
        <v>1</v>
      </c>
      <c r="BE30" s="47">
        <v>3</v>
      </c>
      <c r="BF30" s="47">
        <v>2</v>
      </c>
      <c r="BG30" s="55">
        <f t="shared" si="17"/>
        <v>1.25</v>
      </c>
      <c r="BH30" s="54">
        <f t="shared" si="18"/>
        <v>8.0208333333333339</v>
      </c>
      <c r="BI30" s="41">
        <f t="shared" si="19"/>
        <v>7.666666666666667</v>
      </c>
      <c r="BJ30" s="47">
        <v>9</v>
      </c>
      <c r="BK30" s="47">
        <v>7</v>
      </c>
      <c r="BL30" s="47">
        <v>7</v>
      </c>
      <c r="BM30" s="41">
        <f t="shared" si="20"/>
        <v>7</v>
      </c>
      <c r="BN30" s="47">
        <v>7</v>
      </c>
      <c r="BO30" s="47">
        <v>7</v>
      </c>
      <c r="BP30" s="47">
        <v>7</v>
      </c>
      <c r="BQ30" s="41">
        <f t="shared" si="21"/>
        <v>8.75</v>
      </c>
      <c r="BR30" s="47">
        <v>9</v>
      </c>
      <c r="BS30" s="47">
        <v>10</v>
      </c>
      <c r="BT30" s="47">
        <v>8</v>
      </c>
      <c r="BU30" s="47">
        <v>8</v>
      </c>
      <c r="BV30" s="47" t="s">
        <v>100</v>
      </c>
      <c r="BW30" s="41">
        <f t="shared" si="22"/>
        <v>8.6666666666666661</v>
      </c>
      <c r="BX30" s="47">
        <v>9</v>
      </c>
      <c r="BY30" s="47">
        <v>9</v>
      </c>
      <c r="BZ30" s="47">
        <v>8</v>
      </c>
      <c r="CA30" s="47" t="s">
        <v>78</v>
      </c>
      <c r="CB30" s="46" t="s">
        <v>78</v>
      </c>
      <c r="CC30" s="52">
        <v>9.5</v>
      </c>
      <c r="CD30" s="52">
        <f t="shared" si="23"/>
        <v>9.4</v>
      </c>
      <c r="CE30" s="44">
        <f t="shared" si="24"/>
        <v>-9.9999999999999645E-2</v>
      </c>
      <c r="CF30" s="53" t="str">
        <f t="shared" si="25"/>
        <v>â</v>
      </c>
      <c r="CG30" s="52">
        <v>7.9642857142857135</v>
      </c>
      <c r="CH30" s="52">
        <f t="shared" si="26"/>
        <v>8.3214285714285712</v>
      </c>
      <c r="CI30" s="43">
        <f t="shared" si="27"/>
        <v>0.35714285714285765</v>
      </c>
      <c r="CJ30" s="51" t="str">
        <f t="shared" si="28"/>
        <v>â</v>
      </c>
      <c r="CK30" s="47" t="s">
        <v>78</v>
      </c>
      <c r="CL30" s="46" t="s">
        <v>78</v>
      </c>
      <c r="CM30" s="47">
        <v>10</v>
      </c>
      <c r="CN30" s="47">
        <v>10</v>
      </c>
      <c r="CO30" s="47">
        <v>9</v>
      </c>
      <c r="CP30" s="47">
        <v>10</v>
      </c>
      <c r="CQ30" s="47">
        <v>10</v>
      </c>
      <c r="CR30" s="47">
        <v>10</v>
      </c>
      <c r="CS30" s="49">
        <f t="shared" si="29"/>
        <v>10</v>
      </c>
      <c r="CT30" s="48">
        <f t="shared" si="30"/>
        <v>0</v>
      </c>
      <c r="CU30" s="44" t="str">
        <f t="shared" si="31"/>
        <v>Dem.</v>
      </c>
      <c r="CV30" s="47" t="s">
        <v>78</v>
      </c>
      <c r="CW30" s="46" t="s">
        <v>78</v>
      </c>
      <c r="CX30" s="45">
        <f t="shared" si="32"/>
        <v>8.86</v>
      </c>
      <c r="CY30" s="40">
        <f t="shared" si="33"/>
        <v>1</v>
      </c>
      <c r="CZ30" s="39" t="str">
        <f t="shared" si="34"/>
        <v>Highly advanced</v>
      </c>
      <c r="DA30" s="44">
        <f t="shared" si="35"/>
        <v>9.4</v>
      </c>
      <c r="DB30" s="40">
        <f t="shared" si="36"/>
        <v>1</v>
      </c>
      <c r="DC30" s="39" t="str">
        <f t="shared" si="37"/>
        <v>Democracies in consolidation</v>
      </c>
      <c r="DD30" s="43">
        <f t="shared" si="38"/>
        <v>8.32</v>
      </c>
      <c r="DE30" s="40">
        <f t="shared" si="39"/>
        <v>1</v>
      </c>
      <c r="DF30" s="39" t="str">
        <f t="shared" si="40"/>
        <v>Developed</v>
      </c>
      <c r="DG30" s="42">
        <f t="shared" si="41"/>
        <v>6.63</v>
      </c>
      <c r="DH30" s="40">
        <f t="shared" si="42"/>
        <v>2</v>
      </c>
      <c r="DI30" s="39" t="str">
        <f t="shared" si="43"/>
        <v>Good</v>
      </c>
      <c r="DJ30" s="41">
        <f t="shared" si="44"/>
        <v>2.2000000000000002</v>
      </c>
      <c r="DK30" s="40">
        <f t="shared" si="45"/>
        <v>5</v>
      </c>
      <c r="DL30" s="39" t="str">
        <f t="shared" si="46"/>
        <v>Negligible</v>
      </c>
    </row>
    <row r="31" spans="1:116">
      <c r="A31" s="61" t="s">
        <v>129</v>
      </c>
      <c r="B31" s="60">
        <v>3</v>
      </c>
      <c r="C31" s="59">
        <f>IF(D31="-","?",RANK(D31,D2:D130,0))</f>
        <v>116</v>
      </c>
      <c r="D31" s="45">
        <f t="shared" si="0"/>
        <v>3.53</v>
      </c>
      <c r="E31" s="44">
        <f t="shared" si="1"/>
        <v>3.2</v>
      </c>
      <c r="F31" s="58">
        <f t="shared" si="2"/>
        <v>4.75</v>
      </c>
      <c r="G31" s="47">
        <v>3</v>
      </c>
      <c r="H31" s="47">
        <v>4</v>
      </c>
      <c r="I31" s="47">
        <v>7</v>
      </c>
      <c r="J31" s="47">
        <v>5</v>
      </c>
      <c r="K31" s="58">
        <f t="shared" si="3"/>
        <v>3.5</v>
      </c>
      <c r="L31" s="47">
        <v>2</v>
      </c>
      <c r="M31" s="47">
        <v>2</v>
      </c>
      <c r="N31" s="47">
        <v>5</v>
      </c>
      <c r="O31" s="47">
        <v>5</v>
      </c>
      <c r="P31" s="58">
        <f t="shared" si="4"/>
        <v>2.75</v>
      </c>
      <c r="Q31" s="47">
        <v>2</v>
      </c>
      <c r="R31" s="47">
        <v>3</v>
      </c>
      <c r="S31" s="47">
        <v>3</v>
      </c>
      <c r="T31" s="47">
        <v>3</v>
      </c>
      <c r="U31" s="58">
        <f t="shared" si="5"/>
        <v>2</v>
      </c>
      <c r="V31" s="47">
        <v>2</v>
      </c>
      <c r="W31" s="47">
        <v>2</v>
      </c>
      <c r="X31" s="58">
        <f t="shared" si="6"/>
        <v>3</v>
      </c>
      <c r="Y31" s="47">
        <v>3</v>
      </c>
      <c r="Z31" s="47">
        <v>3</v>
      </c>
      <c r="AA31" s="47" t="s">
        <v>100</v>
      </c>
      <c r="AB31" s="47">
        <v>3</v>
      </c>
      <c r="AC31" s="43">
        <f t="shared" si="7"/>
        <v>3.8571428571428572</v>
      </c>
      <c r="AD31" s="57">
        <f t="shared" si="8"/>
        <v>2</v>
      </c>
      <c r="AE31" s="47">
        <v>2</v>
      </c>
      <c r="AF31" s="57">
        <f t="shared" si="9"/>
        <v>4.5</v>
      </c>
      <c r="AG31" s="47">
        <v>5</v>
      </c>
      <c r="AH31" s="47">
        <v>2</v>
      </c>
      <c r="AI31" s="47">
        <v>5</v>
      </c>
      <c r="AJ31" s="47">
        <v>6</v>
      </c>
      <c r="AK31" s="57">
        <f t="shared" si="10"/>
        <v>5</v>
      </c>
      <c r="AL31" s="47">
        <v>7</v>
      </c>
      <c r="AM31" s="47">
        <v>3</v>
      </c>
      <c r="AN31" s="57">
        <f t="shared" si="11"/>
        <v>5</v>
      </c>
      <c r="AO31" s="47">
        <v>4</v>
      </c>
      <c r="AP31" s="47">
        <v>6</v>
      </c>
      <c r="AQ31" s="57">
        <f t="shared" si="12"/>
        <v>2.5</v>
      </c>
      <c r="AR31" s="47">
        <v>3</v>
      </c>
      <c r="AS31" s="47">
        <v>2</v>
      </c>
      <c r="AT31" s="57">
        <f t="shared" si="13"/>
        <v>5</v>
      </c>
      <c r="AU31" s="47">
        <v>5</v>
      </c>
      <c r="AV31" s="57">
        <f t="shared" si="14"/>
        <v>3</v>
      </c>
      <c r="AW31" s="47">
        <v>3</v>
      </c>
      <c r="AX31" s="47">
        <v>3</v>
      </c>
      <c r="AY31" s="56">
        <f>IF(AZ31="-","?",RANK(AZ31,AZ2:AZ130,0))</f>
        <v>116</v>
      </c>
      <c r="AZ31" s="42">
        <f t="shared" si="15"/>
        <v>2.92</v>
      </c>
      <c r="BA31" s="41">
        <f t="shared" si="16"/>
        <v>8.0416666666666661</v>
      </c>
      <c r="BB31" s="47">
        <v>8</v>
      </c>
      <c r="BC31" s="47">
        <v>8</v>
      </c>
      <c r="BD31" s="47">
        <v>6</v>
      </c>
      <c r="BE31" s="47">
        <v>9</v>
      </c>
      <c r="BF31" s="47">
        <v>10</v>
      </c>
      <c r="BG31" s="55">
        <f t="shared" si="17"/>
        <v>7.25</v>
      </c>
      <c r="BH31" s="54">
        <f t="shared" si="18"/>
        <v>3.05</v>
      </c>
      <c r="BI31" s="41">
        <f t="shared" si="19"/>
        <v>2.6666666666666665</v>
      </c>
      <c r="BJ31" s="47">
        <v>2</v>
      </c>
      <c r="BK31" s="47">
        <v>3</v>
      </c>
      <c r="BL31" s="47">
        <v>3</v>
      </c>
      <c r="BM31" s="41">
        <f t="shared" si="20"/>
        <v>2</v>
      </c>
      <c r="BN31" s="47">
        <v>2</v>
      </c>
      <c r="BO31" s="47">
        <v>2</v>
      </c>
      <c r="BP31" s="47">
        <v>2</v>
      </c>
      <c r="BQ31" s="41">
        <f t="shared" si="21"/>
        <v>3.2</v>
      </c>
      <c r="BR31" s="47">
        <v>4</v>
      </c>
      <c r="BS31" s="47">
        <v>3</v>
      </c>
      <c r="BT31" s="47">
        <v>4</v>
      </c>
      <c r="BU31" s="47">
        <v>2</v>
      </c>
      <c r="BV31" s="47">
        <v>3</v>
      </c>
      <c r="BW31" s="41">
        <f t="shared" si="22"/>
        <v>4.333333333333333</v>
      </c>
      <c r="BX31" s="47">
        <v>4</v>
      </c>
      <c r="BY31" s="47">
        <v>4</v>
      </c>
      <c r="BZ31" s="47">
        <v>5</v>
      </c>
      <c r="CA31" s="47" t="s">
        <v>78</v>
      </c>
      <c r="CB31" s="46" t="s">
        <v>78</v>
      </c>
      <c r="CC31" s="52">
        <v>2.9</v>
      </c>
      <c r="CD31" s="52">
        <f t="shared" si="23"/>
        <v>3.2</v>
      </c>
      <c r="CE31" s="44">
        <f t="shared" si="24"/>
        <v>0.30000000000000027</v>
      </c>
      <c r="CF31" s="53" t="str">
        <f t="shared" si="25"/>
        <v>â</v>
      </c>
      <c r="CG31" s="52">
        <v>3.535714285714286</v>
      </c>
      <c r="CH31" s="52">
        <f t="shared" si="26"/>
        <v>3.8571428571428572</v>
      </c>
      <c r="CI31" s="43">
        <f t="shared" si="27"/>
        <v>0.32142857142857117</v>
      </c>
      <c r="CJ31" s="51" t="str">
        <f t="shared" si="28"/>
        <v>â</v>
      </c>
      <c r="CK31" s="47" t="s">
        <v>78</v>
      </c>
      <c r="CL31" s="46" t="s">
        <v>78</v>
      </c>
      <c r="CM31" s="50">
        <v>2</v>
      </c>
      <c r="CN31" s="50">
        <v>2</v>
      </c>
      <c r="CO31" s="47">
        <v>5</v>
      </c>
      <c r="CP31" s="47">
        <v>5</v>
      </c>
      <c r="CQ31" s="50">
        <v>2</v>
      </c>
      <c r="CR31" s="47">
        <v>3</v>
      </c>
      <c r="CS31" s="49">
        <f t="shared" si="29"/>
        <v>4</v>
      </c>
      <c r="CT31" s="48">
        <f t="shared" si="30"/>
        <v>3</v>
      </c>
      <c r="CU31" s="44" t="str">
        <f t="shared" si="31"/>
        <v>Aut.</v>
      </c>
      <c r="CV31" s="47" t="s">
        <v>78</v>
      </c>
      <c r="CW31" s="46" t="s">
        <v>78</v>
      </c>
      <c r="CX31" s="45">
        <f t="shared" si="32"/>
        <v>3.53</v>
      </c>
      <c r="CY31" s="40">
        <f t="shared" si="33"/>
        <v>5</v>
      </c>
      <c r="CZ31" s="39" t="str">
        <f t="shared" si="34"/>
        <v>Failed</v>
      </c>
      <c r="DA31" s="44">
        <f t="shared" si="35"/>
        <v>3.2</v>
      </c>
      <c r="DB31" s="40">
        <f t="shared" si="36"/>
        <v>5</v>
      </c>
      <c r="DC31" s="39" t="str">
        <f t="shared" si="37"/>
        <v>Hard-line autocracies</v>
      </c>
      <c r="DD31" s="43">
        <f t="shared" si="38"/>
        <v>3.86</v>
      </c>
      <c r="DE31" s="40">
        <f t="shared" si="39"/>
        <v>4</v>
      </c>
      <c r="DF31" s="39" t="str">
        <f t="shared" si="40"/>
        <v>Poorly functioning</v>
      </c>
      <c r="DG31" s="42">
        <f t="shared" si="41"/>
        <v>2.92</v>
      </c>
      <c r="DH31" s="40">
        <f t="shared" si="42"/>
        <v>5</v>
      </c>
      <c r="DI31" s="39" t="str">
        <f t="shared" si="43"/>
        <v>Failed</v>
      </c>
      <c r="DJ31" s="41">
        <f t="shared" si="44"/>
        <v>8</v>
      </c>
      <c r="DK31" s="40">
        <f t="shared" si="45"/>
        <v>2</v>
      </c>
      <c r="DL31" s="39" t="str">
        <f t="shared" si="46"/>
        <v>Substantial</v>
      </c>
    </row>
    <row r="32" spans="1:116">
      <c r="A32" s="61" t="s">
        <v>130</v>
      </c>
      <c r="B32" s="60">
        <v>1</v>
      </c>
      <c r="C32" s="59">
        <f>IF(D32="-","?",RANK(D32,D2:D130,0))</f>
        <v>15</v>
      </c>
      <c r="D32" s="45">
        <f t="shared" si="0"/>
        <v>8.3000000000000007</v>
      </c>
      <c r="E32" s="44">
        <f t="shared" si="1"/>
        <v>8.5</v>
      </c>
      <c r="F32" s="58">
        <f t="shared" si="2"/>
        <v>9.25</v>
      </c>
      <c r="G32" s="47">
        <v>9</v>
      </c>
      <c r="H32" s="47">
        <v>9</v>
      </c>
      <c r="I32" s="47">
        <v>9</v>
      </c>
      <c r="J32" s="47">
        <v>10</v>
      </c>
      <c r="K32" s="58">
        <f t="shared" si="3"/>
        <v>9</v>
      </c>
      <c r="L32" s="47">
        <v>10</v>
      </c>
      <c r="M32" s="47">
        <v>9</v>
      </c>
      <c r="N32" s="47">
        <v>10</v>
      </c>
      <c r="O32" s="47">
        <v>7</v>
      </c>
      <c r="P32" s="58">
        <f t="shared" si="4"/>
        <v>7.75</v>
      </c>
      <c r="Q32" s="47">
        <v>9</v>
      </c>
      <c r="R32" s="47">
        <v>7</v>
      </c>
      <c r="S32" s="47">
        <v>7</v>
      </c>
      <c r="T32" s="47">
        <v>8</v>
      </c>
      <c r="U32" s="58">
        <f t="shared" si="5"/>
        <v>8.5</v>
      </c>
      <c r="V32" s="47">
        <v>8</v>
      </c>
      <c r="W32" s="47">
        <v>9</v>
      </c>
      <c r="X32" s="58">
        <f t="shared" si="6"/>
        <v>8</v>
      </c>
      <c r="Y32" s="47">
        <v>8</v>
      </c>
      <c r="Z32" s="47">
        <v>8</v>
      </c>
      <c r="AA32" s="47">
        <v>9</v>
      </c>
      <c r="AB32" s="47">
        <v>7</v>
      </c>
      <c r="AC32" s="43">
        <f t="shared" si="7"/>
        <v>8.1071428571428577</v>
      </c>
      <c r="AD32" s="57">
        <f t="shared" si="8"/>
        <v>8</v>
      </c>
      <c r="AE32" s="47">
        <v>8</v>
      </c>
      <c r="AF32" s="57">
        <f t="shared" si="9"/>
        <v>8.75</v>
      </c>
      <c r="AG32" s="47">
        <v>8</v>
      </c>
      <c r="AH32" s="47">
        <v>8</v>
      </c>
      <c r="AI32" s="47">
        <v>10</v>
      </c>
      <c r="AJ32" s="47">
        <v>9</v>
      </c>
      <c r="AK32" s="57">
        <f t="shared" si="10"/>
        <v>8.5</v>
      </c>
      <c r="AL32" s="47">
        <v>9</v>
      </c>
      <c r="AM32" s="47">
        <v>8</v>
      </c>
      <c r="AN32" s="57">
        <f t="shared" si="11"/>
        <v>8.5</v>
      </c>
      <c r="AO32" s="47">
        <v>9</v>
      </c>
      <c r="AP32" s="47">
        <v>8</v>
      </c>
      <c r="AQ32" s="57">
        <f t="shared" si="12"/>
        <v>8</v>
      </c>
      <c r="AR32" s="47">
        <v>8</v>
      </c>
      <c r="AS32" s="47">
        <v>8</v>
      </c>
      <c r="AT32" s="57">
        <f t="shared" si="13"/>
        <v>7</v>
      </c>
      <c r="AU32" s="47">
        <v>7</v>
      </c>
      <c r="AV32" s="57">
        <f t="shared" si="14"/>
        <v>8</v>
      </c>
      <c r="AW32" s="47">
        <v>8</v>
      </c>
      <c r="AX32" s="47">
        <v>8</v>
      </c>
      <c r="AY32" s="56">
        <f>IF(AZ32="-","?",RANK(AZ32,AZ2:AZ130,0))</f>
        <v>16</v>
      </c>
      <c r="AZ32" s="42">
        <f t="shared" si="15"/>
        <v>6.61</v>
      </c>
      <c r="BA32" s="41">
        <f t="shared" si="16"/>
        <v>2.4166666666666665</v>
      </c>
      <c r="BB32" s="47">
        <v>2</v>
      </c>
      <c r="BC32" s="47">
        <v>4</v>
      </c>
      <c r="BD32" s="47">
        <v>3</v>
      </c>
      <c r="BE32" s="47">
        <v>1</v>
      </c>
      <c r="BF32" s="47">
        <v>2</v>
      </c>
      <c r="BG32" s="55">
        <f t="shared" si="17"/>
        <v>2.5</v>
      </c>
      <c r="BH32" s="54">
        <f t="shared" si="18"/>
        <v>7.9499999999999993</v>
      </c>
      <c r="BI32" s="41">
        <f t="shared" si="19"/>
        <v>7.666666666666667</v>
      </c>
      <c r="BJ32" s="47">
        <v>8</v>
      </c>
      <c r="BK32" s="47">
        <v>8</v>
      </c>
      <c r="BL32" s="47">
        <v>7</v>
      </c>
      <c r="BM32" s="41">
        <f t="shared" si="20"/>
        <v>6.666666666666667</v>
      </c>
      <c r="BN32" s="47">
        <v>6</v>
      </c>
      <c r="BO32" s="47">
        <v>7</v>
      </c>
      <c r="BP32" s="47">
        <v>7</v>
      </c>
      <c r="BQ32" s="41">
        <f t="shared" si="21"/>
        <v>8.8000000000000007</v>
      </c>
      <c r="BR32" s="47">
        <v>10</v>
      </c>
      <c r="BS32" s="47">
        <v>10</v>
      </c>
      <c r="BT32" s="47">
        <v>9</v>
      </c>
      <c r="BU32" s="47">
        <v>7</v>
      </c>
      <c r="BV32" s="47">
        <v>8</v>
      </c>
      <c r="BW32" s="41">
        <f t="shared" si="22"/>
        <v>8.6666666666666661</v>
      </c>
      <c r="BX32" s="47">
        <v>9</v>
      </c>
      <c r="BY32" s="47">
        <v>9</v>
      </c>
      <c r="BZ32" s="47">
        <v>8</v>
      </c>
      <c r="CA32" s="47" t="s">
        <v>78</v>
      </c>
      <c r="CB32" s="46" t="s">
        <v>78</v>
      </c>
      <c r="CC32" s="52">
        <v>8.85</v>
      </c>
      <c r="CD32" s="52">
        <f t="shared" si="23"/>
        <v>8.5</v>
      </c>
      <c r="CE32" s="44">
        <f t="shared" si="24"/>
        <v>-0.34999999999999964</v>
      </c>
      <c r="CF32" s="53" t="str">
        <f t="shared" si="25"/>
        <v>â</v>
      </c>
      <c r="CG32" s="52">
        <v>8.2857142857142847</v>
      </c>
      <c r="CH32" s="52">
        <f t="shared" si="26"/>
        <v>8.1071428571428577</v>
      </c>
      <c r="CI32" s="43">
        <f t="shared" si="27"/>
        <v>-0.17857142857142705</v>
      </c>
      <c r="CJ32" s="51" t="str">
        <f t="shared" si="28"/>
        <v>â</v>
      </c>
      <c r="CK32" s="47" t="s">
        <v>78</v>
      </c>
      <c r="CL32" s="46" t="s">
        <v>78</v>
      </c>
      <c r="CM32" s="47">
        <v>10</v>
      </c>
      <c r="CN32" s="47">
        <v>9</v>
      </c>
      <c r="CO32" s="47">
        <v>10</v>
      </c>
      <c r="CP32" s="47">
        <v>7</v>
      </c>
      <c r="CQ32" s="47">
        <v>9</v>
      </c>
      <c r="CR32" s="47">
        <v>8</v>
      </c>
      <c r="CS32" s="49">
        <f t="shared" si="29"/>
        <v>9.5</v>
      </c>
      <c r="CT32" s="48">
        <f t="shared" si="30"/>
        <v>0</v>
      </c>
      <c r="CU32" s="44" t="str">
        <f t="shared" si="31"/>
        <v>Dem.</v>
      </c>
      <c r="CV32" s="47" t="s">
        <v>78</v>
      </c>
      <c r="CW32" s="46" t="s">
        <v>78</v>
      </c>
      <c r="CX32" s="45">
        <f t="shared" si="32"/>
        <v>8.3000000000000007</v>
      </c>
      <c r="CY32" s="40">
        <f t="shared" si="33"/>
        <v>2</v>
      </c>
      <c r="CZ32" s="39" t="str">
        <f t="shared" si="34"/>
        <v>Advanced</v>
      </c>
      <c r="DA32" s="44">
        <f t="shared" si="35"/>
        <v>8.5</v>
      </c>
      <c r="DB32" s="40">
        <f t="shared" si="36"/>
        <v>1</v>
      </c>
      <c r="DC32" s="39" t="str">
        <f t="shared" si="37"/>
        <v>Democracies in consolidation</v>
      </c>
      <c r="DD32" s="43">
        <f t="shared" si="38"/>
        <v>8.11</v>
      </c>
      <c r="DE32" s="40">
        <f t="shared" si="39"/>
        <v>1</v>
      </c>
      <c r="DF32" s="39" t="str">
        <f t="shared" si="40"/>
        <v>Developed</v>
      </c>
      <c r="DG32" s="42">
        <f t="shared" si="41"/>
        <v>6.61</v>
      </c>
      <c r="DH32" s="40">
        <f t="shared" si="42"/>
        <v>2</v>
      </c>
      <c r="DI32" s="39" t="str">
        <f t="shared" si="43"/>
        <v>Good</v>
      </c>
      <c r="DJ32" s="41">
        <f t="shared" si="44"/>
        <v>2.4</v>
      </c>
      <c r="DK32" s="40">
        <f t="shared" si="45"/>
        <v>5</v>
      </c>
      <c r="DL32" s="39" t="str">
        <f t="shared" si="46"/>
        <v>Negligible</v>
      </c>
    </row>
    <row r="33" spans="1:116">
      <c r="A33" s="61" t="s">
        <v>131</v>
      </c>
      <c r="B33" s="60">
        <v>2</v>
      </c>
      <c r="C33" s="59">
        <f>IF(D33="-","?",RANK(D33,D2:D130,0))</f>
        <v>102</v>
      </c>
      <c r="D33" s="45">
        <f t="shared" si="0"/>
        <v>4.3600000000000003</v>
      </c>
      <c r="E33" s="44">
        <f t="shared" si="1"/>
        <v>3.4666666666666663</v>
      </c>
      <c r="F33" s="58">
        <f t="shared" si="2"/>
        <v>9.75</v>
      </c>
      <c r="G33" s="47">
        <v>10</v>
      </c>
      <c r="H33" s="47">
        <v>9</v>
      </c>
      <c r="I33" s="47">
        <v>10</v>
      </c>
      <c r="J33" s="47">
        <v>10</v>
      </c>
      <c r="K33" s="58">
        <f t="shared" si="3"/>
        <v>1.5</v>
      </c>
      <c r="L33" s="47">
        <v>1</v>
      </c>
      <c r="M33" s="47">
        <v>1</v>
      </c>
      <c r="N33" s="47">
        <v>2</v>
      </c>
      <c r="O33" s="47">
        <v>2</v>
      </c>
      <c r="P33" s="58">
        <f t="shared" si="4"/>
        <v>2.75</v>
      </c>
      <c r="Q33" s="47">
        <v>1</v>
      </c>
      <c r="R33" s="47">
        <v>2</v>
      </c>
      <c r="S33" s="47">
        <v>5</v>
      </c>
      <c r="T33" s="47">
        <v>3</v>
      </c>
      <c r="U33" s="58">
        <f t="shared" si="5"/>
        <v>1</v>
      </c>
      <c r="V33" s="47">
        <v>1</v>
      </c>
      <c r="W33" s="47">
        <v>1</v>
      </c>
      <c r="X33" s="58">
        <f t="shared" si="6"/>
        <v>2.3333333333333335</v>
      </c>
      <c r="Y33" s="47">
        <v>1</v>
      </c>
      <c r="Z33" s="47">
        <v>2</v>
      </c>
      <c r="AA33" s="47" t="s">
        <v>100</v>
      </c>
      <c r="AB33" s="47">
        <v>4</v>
      </c>
      <c r="AC33" s="43">
        <f t="shared" si="7"/>
        <v>5.25</v>
      </c>
      <c r="AD33" s="57">
        <f t="shared" si="8"/>
        <v>7</v>
      </c>
      <c r="AE33" s="47">
        <v>7</v>
      </c>
      <c r="AF33" s="57">
        <f t="shared" si="9"/>
        <v>1.75</v>
      </c>
      <c r="AG33" s="47">
        <v>2</v>
      </c>
      <c r="AH33" s="47">
        <v>2</v>
      </c>
      <c r="AI33" s="47">
        <v>2</v>
      </c>
      <c r="AJ33" s="47">
        <v>1</v>
      </c>
      <c r="AK33" s="57">
        <f t="shared" si="10"/>
        <v>5</v>
      </c>
      <c r="AL33" s="47">
        <v>4</v>
      </c>
      <c r="AM33" s="47">
        <v>6</v>
      </c>
      <c r="AN33" s="57">
        <f t="shared" si="11"/>
        <v>2</v>
      </c>
      <c r="AO33" s="47">
        <v>2</v>
      </c>
      <c r="AP33" s="47">
        <v>2</v>
      </c>
      <c r="AQ33" s="57">
        <f t="shared" si="12"/>
        <v>7.5</v>
      </c>
      <c r="AR33" s="47">
        <v>7</v>
      </c>
      <c r="AS33" s="47">
        <v>8</v>
      </c>
      <c r="AT33" s="57">
        <f t="shared" si="13"/>
        <v>7</v>
      </c>
      <c r="AU33" s="47">
        <v>7</v>
      </c>
      <c r="AV33" s="57">
        <f t="shared" si="14"/>
        <v>6.5</v>
      </c>
      <c r="AW33" s="47">
        <v>5</v>
      </c>
      <c r="AX33" s="47">
        <v>8</v>
      </c>
      <c r="AY33" s="56">
        <f>IF(AZ33="-","?",RANK(AZ33,AZ2:AZ130,0))</f>
        <v>108</v>
      </c>
      <c r="AZ33" s="42">
        <f t="shared" si="15"/>
        <v>3.38</v>
      </c>
      <c r="BA33" s="41">
        <f t="shared" si="16"/>
        <v>3.9583333333333335</v>
      </c>
      <c r="BB33" s="47">
        <v>6</v>
      </c>
      <c r="BC33" s="47">
        <v>7</v>
      </c>
      <c r="BD33" s="47">
        <v>3</v>
      </c>
      <c r="BE33" s="47">
        <v>2</v>
      </c>
      <c r="BF33" s="47">
        <v>1</v>
      </c>
      <c r="BG33" s="55">
        <f t="shared" si="17"/>
        <v>4.75</v>
      </c>
      <c r="BH33" s="54">
        <f t="shared" si="18"/>
        <v>3.9000000000000004</v>
      </c>
      <c r="BI33" s="41">
        <f t="shared" si="19"/>
        <v>3.3333333333333335</v>
      </c>
      <c r="BJ33" s="47">
        <v>3</v>
      </c>
      <c r="BK33" s="47">
        <v>3</v>
      </c>
      <c r="BL33" s="47">
        <v>4</v>
      </c>
      <c r="BM33" s="41">
        <f t="shared" si="20"/>
        <v>5</v>
      </c>
      <c r="BN33" s="47">
        <v>4</v>
      </c>
      <c r="BO33" s="47">
        <v>6</v>
      </c>
      <c r="BP33" s="47">
        <v>5</v>
      </c>
      <c r="BQ33" s="41">
        <f t="shared" si="21"/>
        <v>2.6</v>
      </c>
      <c r="BR33" s="47">
        <v>2</v>
      </c>
      <c r="BS33" s="47">
        <v>1</v>
      </c>
      <c r="BT33" s="47">
        <v>5</v>
      </c>
      <c r="BU33" s="47">
        <v>3</v>
      </c>
      <c r="BV33" s="47">
        <v>2</v>
      </c>
      <c r="BW33" s="41">
        <f t="shared" si="22"/>
        <v>4.666666666666667</v>
      </c>
      <c r="BX33" s="47">
        <v>4</v>
      </c>
      <c r="BY33" s="47">
        <v>4</v>
      </c>
      <c r="BZ33" s="47">
        <v>6</v>
      </c>
      <c r="CA33" s="47" t="s">
        <v>78</v>
      </c>
      <c r="CB33" s="46" t="s">
        <v>78</v>
      </c>
      <c r="CC33" s="52">
        <v>3.416666666666667</v>
      </c>
      <c r="CD33" s="52">
        <f t="shared" si="23"/>
        <v>3.4666666666666663</v>
      </c>
      <c r="CE33" s="44">
        <f t="shared" si="24"/>
        <v>4.9999999999999378E-2</v>
      </c>
      <c r="CF33" s="53" t="str">
        <f t="shared" si="25"/>
        <v>â</v>
      </c>
      <c r="CG33" s="52">
        <v>5.3214285714285712</v>
      </c>
      <c r="CH33" s="52">
        <f t="shared" si="26"/>
        <v>5.25</v>
      </c>
      <c r="CI33" s="43">
        <f t="shared" si="27"/>
        <v>-7.1428571428571175E-2</v>
      </c>
      <c r="CJ33" s="51" t="str">
        <f t="shared" si="28"/>
        <v>â</v>
      </c>
      <c r="CK33" s="47" t="s">
        <v>78</v>
      </c>
      <c r="CL33" s="46" t="s">
        <v>78</v>
      </c>
      <c r="CM33" s="50">
        <v>1</v>
      </c>
      <c r="CN33" s="50">
        <v>1</v>
      </c>
      <c r="CO33" s="50">
        <v>2</v>
      </c>
      <c r="CP33" s="50">
        <v>2</v>
      </c>
      <c r="CQ33" s="50">
        <v>1</v>
      </c>
      <c r="CR33" s="47">
        <v>3</v>
      </c>
      <c r="CS33" s="49">
        <f t="shared" si="29"/>
        <v>10</v>
      </c>
      <c r="CT33" s="48">
        <f t="shared" si="30"/>
        <v>5</v>
      </c>
      <c r="CU33" s="44" t="str">
        <f t="shared" si="31"/>
        <v>Aut.</v>
      </c>
      <c r="CV33" s="47" t="s">
        <v>78</v>
      </c>
      <c r="CW33" s="46" t="s">
        <v>78</v>
      </c>
      <c r="CX33" s="45">
        <f t="shared" si="32"/>
        <v>4.3600000000000003</v>
      </c>
      <c r="CY33" s="40">
        <f t="shared" si="33"/>
        <v>4</v>
      </c>
      <c r="CZ33" s="39" t="str">
        <f t="shared" si="34"/>
        <v>Very limited</v>
      </c>
      <c r="DA33" s="44">
        <f t="shared" si="35"/>
        <v>3.47</v>
      </c>
      <c r="DB33" s="40">
        <f t="shared" si="36"/>
        <v>5</v>
      </c>
      <c r="DC33" s="39" t="str">
        <f t="shared" si="37"/>
        <v>Hard-line autocracies</v>
      </c>
      <c r="DD33" s="43">
        <f t="shared" si="38"/>
        <v>5.25</v>
      </c>
      <c r="DE33" s="40">
        <f t="shared" si="39"/>
        <v>3</v>
      </c>
      <c r="DF33" s="39" t="str">
        <f t="shared" si="40"/>
        <v>Functional flaws</v>
      </c>
      <c r="DG33" s="42">
        <f t="shared" si="41"/>
        <v>3.38</v>
      </c>
      <c r="DH33" s="40">
        <f t="shared" si="42"/>
        <v>4</v>
      </c>
      <c r="DI33" s="39" t="str">
        <f t="shared" si="43"/>
        <v>Weak</v>
      </c>
      <c r="DJ33" s="41">
        <f t="shared" si="44"/>
        <v>4</v>
      </c>
      <c r="DK33" s="40">
        <f t="shared" si="45"/>
        <v>4</v>
      </c>
      <c r="DL33" s="39" t="str">
        <f t="shared" si="46"/>
        <v>Minor</v>
      </c>
    </row>
    <row r="34" spans="1:116">
      <c r="A34" s="61" t="s">
        <v>132</v>
      </c>
      <c r="B34" s="60">
        <v>1</v>
      </c>
      <c r="C34" s="59">
        <f>IF(D34="-","?",RANK(D34,D2:D130,0))</f>
        <v>1</v>
      </c>
      <c r="D34" s="45">
        <f t="shared" ref="D34:D65" si="47">IF(ISERROR(ROUND(AVERAGE(E34,AC34),2)),"-",ROUND(AVERAGE(E34,AC34),2))</f>
        <v>9.65</v>
      </c>
      <c r="E34" s="44">
        <f t="shared" ref="E34:E65" si="48">IF(ISERROR(AVERAGE(F34,K34,P34,U34,X34)),"-",AVERAGE(F34,K34,P34,U34,X34))</f>
        <v>9.8000000000000007</v>
      </c>
      <c r="F34" s="58">
        <f t="shared" ref="F34:F65" si="49">IF(ISERROR(AVERAGE(G34:J34)),"-",AVERAGE(G34:J34))</f>
        <v>10</v>
      </c>
      <c r="G34" s="47">
        <v>10</v>
      </c>
      <c r="H34" s="47">
        <v>10</v>
      </c>
      <c r="I34" s="47">
        <v>10</v>
      </c>
      <c r="J34" s="47">
        <v>10</v>
      </c>
      <c r="K34" s="58">
        <f t="shared" ref="K34:K65" si="50">IF(ISERROR(AVERAGE(L34:O34)),"-",AVERAGE(L34:O34))</f>
        <v>10</v>
      </c>
      <c r="L34" s="47">
        <v>10</v>
      </c>
      <c r="M34" s="47">
        <v>10</v>
      </c>
      <c r="N34" s="47">
        <v>10</v>
      </c>
      <c r="O34" s="47">
        <v>10</v>
      </c>
      <c r="P34" s="58">
        <f t="shared" ref="P34:P65" si="51">IF(ISERROR(AVERAGE(Q34:T34)),"-",AVERAGE(Q34:T34))</f>
        <v>9.5</v>
      </c>
      <c r="Q34" s="47">
        <v>10</v>
      </c>
      <c r="R34" s="47">
        <v>10</v>
      </c>
      <c r="S34" s="47">
        <v>8</v>
      </c>
      <c r="T34" s="47">
        <v>10</v>
      </c>
      <c r="U34" s="58">
        <f t="shared" ref="U34:U65" si="52">IF(ISERROR(AVERAGE(V34:W34)),"-",AVERAGE(V34:W34))</f>
        <v>10</v>
      </c>
      <c r="V34" s="47">
        <v>10</v>
      </c>
      <c r="W34" s="47">
        <v>10</v>
      </c>
      <c r="X34" s="58">
        <f t="shared" ref="X34:X65" si="53">IF(ISERROR(AVERAGE(Y34:AB34)),"-",AVERAGE(Y34:AB34))</f>
        <v>9.5</v>
      </c>
      <c r="Y34" s="47">
        <v>10</v>
      </c>
      <c r="Z34" s="47">
        <v>10</v>
      </c>
      <c r="AA34" s="47">
        <v>10</v>
      </c>
      <c r="AB34" s="47">
        <v>8</v>
      </c>
      <c r="AC34" s="43">
        <f t="shared" ref="AC34:AC65" si="54">IF(ISERROR(AVERAGE(AD34,AF34,AK34,AN34,AQ34,AT34,AV34)),"-",AVERAGE(AD34,AF34,AK34,AN34,AQ34,AT34,AV34))</f>
        <v>9.5</v>
      </c>
      <c r="AD34" s="57">
        <f t="shared" ref="AD34:AD65" si="55">IF(ISERROR(AVERAGE(AE34)),"-",AVERAGE(AE34))</f>
        <v>10</v>
      </c>
      <c r="AE34" s="47">
        <v>10</v>
      </c>
      <c r="AF34" s="57">
        <f t="shared" ref="AF34:AF65" si="56">IF(ISERROR(AVERAGE(AG34:AJ34)),"-",AVERAGE(AG34:AJ34))</f>
        <v>10</v>
      </c>
      <c r="AG34" s="47">
        <v>10</v>
      </c>
      <c r="AH34" s="47">
        <v>10</v>
      </c>
      <c r="AI34" s="47">
        <v>10</v>
      </c>
      <c r="AJ34" s="47">
        <v>10</v>
      </c>
      <c r="AK34" s="57">
        <f t="shared" ref="AK34:AK65" si="57">IF(ISERROR(AVERAGE(AL34:AM34)),"-",AVERAGE(AL34:AM34))</f>
        <v>9.5</v>
      </c>
      <c r="AL34" s="47">
        <v>10</v>
      </c>
      <c r="AM34" s="47">
        <v>9</v>
      </c>
      <c r="AN34" s="57">
        <f t="shared" ref="AN34:AN65" si="58">IF(ISERROR(AVERAGE(AO34:AP34)),"-",AVERAGE(AO34:AP34))</f>
        <v>10</v>
      </c>
      <c r="AO34" s="47">
        <v>10</v>
      </c>
      <c r="AP34" s="47">
        <v>10</v>
      </c>
      <c r="AQ34" s="57">
        <f t="shared" ref="AQ34:AQ65" si="59">IF(ISERROR(AVERAGE(AR34:AS34)),"-",AVERAGE(AR34:AS34))</f>
        <v>9.5</v>
      </c>
      <c r="AR34" s="47">
        <v>10</v>
      </c>
      <c r="AS34" s="47">
        <v>9</v>
      </c>
      <c r="AT34" s="57">
        <f t="shared" ref="AT34:AT65" si="60">IF(ISERROR(AVERAGE(AU34)),"-",AVERAGE(AU34))</f>
        <v>9</v>
      </c>
      <c r="AU34" s="47">
        <v>9</v>
      </c>
      <c r="AV34" s="57">
        <f t="shared" ref="AV34:AV65" si="61">IF(ISERROR(AVERAGE(AW34:AX34)),"-",AVERAGE(AW34:AX34))</f>
        <v>8.5</v>
      </c>
      <c r="AW34" s="47">
        <v>9</v>
      </c>
      <c r="AX34" s="47">
        <v>8</v>
      </c>
      <c r="AY34" s="56">
        <f>IF(AZ34="-","?",RANK(AZ34,AZ2:AZ130,0))</f>
        <v>9</v>
      </c>
      <c r="AZ34" s="42">
        <f t="shared" ref="AZ34:AZ65" si="62">IF(OR(ISERROR(AVERAGE(BA34)),ISERROR(AVERAGE(BH34))),"-",ROUND(BH34*(1+(BA34-1)*(0.25/9))*10/12.5,2))</f>
        <v>6.95</v>
      </c>
      <c r="BA34" s="41">
        <f t="shared" ref="BA34:BA65" si="63">IF(ISERROR(AVERAGE(BB34:BG34)),"-",AVERAGE(BB34:BG34))</f>
        <v>1.2083333333333333</v>
      </c>
      <c r="BB34" s="47">
        <v>1</v>
      </c>
      <c r="BC34" s="47">
        <v>2</v>
      </c>
      <c r="BD34" s="47">
        <v>1</v>
      </c>
      <c r="BE34" s="47">
        <v>1</v>
      </c>
      <c r="BF34" s="47">
        <v>1</v>
      </c>
      <c r="BG34" s="55">
        <f t="shared" ref="BG34:BG65" si="64">IF(OR(F34="-",P34="-"),"-",11-(F34+P34)/2)</f>
        <v>1.25</v>
      </c>
      <c r="BH34" s="54">
        <f t="shared" ref="BH34:BH65" si="65">IF(ISERROR(AVERAGE(BI34,BM34,BQ34,BW34)),"-",AVERAGE(BI34,BM34,BQ34,BW34))</f>
        <v>8.6333333333333329</v>
      </c>
      <c r="BI34" s="41">
        <f t="shared" ref="BI34:BI65" si="66">IF(ISERROR(AVERAGE(BJ34:BL34)),"-",AVERAGE(BJ34:BL34))</f>
        <v>8</v>
      </c>
      <c r="BJ34" s="47">
        <v>8</v>
      </c>
      <c r="BK34" s="47">
        <v>8</v>
      </c>
      <c r="BL34" s="47">
        <v>8</v>
      </c>
      <c r="BM34" s="41">
        <f t="shared" ref="BM34:BM65" si="67">IF(ISERROR(AVERAGE(BN34:BP34)),"-",AVERAGE(BN34:BP34))</f>
        <v>7.333333333333333</v>
      </c>
      <c r="BN34" s="47">
        <v>8</v>
      </c>
      <c r="BO34" s="47">
        <v>8</v>
      </c>
      <c r="BP34" s="47">
        <v>6</v>
      </c>
      <c r="BQ34" s="41">
        <f t="shared" ref="BQ34:BQ65" si="68">IF(ISERROR(AVERAGE(BR34:BV34)),"-",AVERAGE(BR34:BV34))</f>
        <v>9.1999999999999993</v>
      </c>
      <c r="BR34" s="47">
        <v>10</v>
      </c>
      <c r="BS34" s="47">
        <v>10</v>
      </c>
      <c r="BT34" s="47">
        <v>8</v>
      </c>
      <c r="BU34" s="47">
        <v>9</v>
      </c>
      <c r="BV34" s="47">
        <v>9</v>
      </c>
      <c r="BW34" s="41">
        <f t="shared" ref="BW34:BW65" si="69">IF(ISERROR(AVERAGE(BX34:BZ34)),"-",AVERAGE(BX34:BZ34))</f>
        <v>10</v>
      </c>
      <c r="BX34" s="47">
        <v>10</v>
      </c>
      <c r="BY34" s="47">
        <v>10</v>
      </c>
      <c r="BZ34" s="47">
        <v>10</v>
      </c>
      <c r="CA34" s="47" t="s">
        <v>78</v>
      </c>
      <c r="CB34" s="46" t="s">
        <v>78</v>
      </c>
      <c r="CC34" s="52">
        <v>9.5500000000000007</v>
      </c>
      <c r="CD34" s="52">
        <f t="shared" ref="CD34:CD65" si="70">IF(ISERROR(AVERAGE(F34,K34,P34,U34,X34)),"-",AVERAGE(F34,K34,P34,U34,X34))</f>
        <v>9.8000000000000007</v>
      </c>
      <c r="CE34" s="44">
        <f t="shared" ref="CE34:CE65" si="71">IF(OR(CC34="-",CD34="-"),"-",(SUM(CD34-CC34)))</f>
        <v>0.25</v>
      </c>
      <c r="CF34" s="53" t="str">
        <f t="shared" ref="CF34:CF65" si="72">IF(CE34="-","",IF(CE34&gt;=1,"ã",IF(CE34&gt;=0.5,"æ",IF(CE34&gt;=-0.49,"â",IF(CE34&gt;=-0.99,"è","ä")))))</f>
        <v>â</v>
      </c>
      <c r="CG34" s="52">
        <v>9.5714285714285712</v>
      </c>
      <c r="CH34" s="52">
        <f t="shared" ref="CH34:CH65" si="73">IF(ISERROR(AVERAGE(AD34,AF34,AK34,AN34,AQ34,AT34,AV34)),"-",AVERAGE(AD34,AF34,AK34,AN34,AQ34,AT34,AV34))</f>
        <v>9.5</v>
      </c>
      <c r="CI34" s="43">
        <f t="shared" ref="CI34:CI65" si="74">IF(OR(CG34="-",CH34="-"),"-",(SUM(CH34-CG34)))</f>
        <v>-7.1428571428571175E-2</v>
      </c>
      <c r="CJ34" s="51" t="str">
        <f t="shared" ref="CJ34:CJ65" si="75">IF(CI34="-","",IF(CI34&gt;=1,"ã",IF(CI34&gt;=0.5,"æ",IF(CI34&gt;=-0.49,"â",IF(CI34&gt;=-0.99,"è","ä")))))</f>
        <v>â</v>
      </c>
      <c r="CK34" s="47" t="s">
        <v>78</v>
      </c>
      <c r="CL34" s="46" t="s">
        <v>78</v>
      </c>
      <c r="CM34" s="47">
        <v>10</v>
      </c>
      <c r="CN34" s="47">
        <v>10</v>
      </c>
      <c r="CO34" s="47">
        <v>10</v>
      </c>
      <c r="CP34" s="47">
        <v>10</v>
      </c>
      <c r="CQ34" s="47">
        <v>10</v>
      </c>
      <c r="CR34" s="47">
        <v>10</v>
      </c>
      <c r="CS34" s="49">
        <f t="shared" ref="CS34:CS65" si="76">IF(OR(G34="-",J34="-",G34="",J34=""),"-",(G34+J34)/2)</f>
        <v>10</v>
      </c>
      <c r="CT34" s="48">
        <f t="shared" ref="CT34:CT65" si="77">IF(CM34="-","-",(IF(CM34&lt;6,1,0)+IF(CN34&lt;3,1,0)+IF(CO34&lt;3,1,0)+IF(CP34&lt;3,1,0)+IF(CQ34&lt;3,1,0)+IF(CR34&lt;3,1,0)+IF(CS34&lt;3,1,0)))</f>
        <v>0</v>
      </c>
      <c r="CU34" s="44" t="str">
        <f t="shared" ref="CU34:CU65" si="78">IF(CT34="-","",IF(CT34=0,"Dem.","Aut."))</f>
        <v>Dem.</v>
      </c>
      <c r="CV34" s="47" t="s">
        <v>78</v>
      </c>
      <c r="CW34" s="46" t="s">
        <v>78</v>
      </c>
      <c r="CX34" s="45">
        <f t="shared" ref="CX34:CX65" si="79">IF(ISERROR(ROUND(AVERAGE(E34,AC34),2)),"-",ROUND(AVERAGE(E34,AC34),2))</f>
        <v>9.65</v>
      </c>
      <c r="CY34" s="40">
        <f t="shared" ref="CY34:CY65" si="80">IF(CX34="-","-",IF(CX34&gt;=8.5,1,IF(CX34&gt;=7,2,IF(CX34&gt;=5.5,3,IF(CX34&gt;=4,4,5)))))</f>
        <v>1</v>
      </c>
      <c r="CZ34" s="39" t="str">
        <f t="shared" ref="CZ34:CZ65" si="81">IF(CY34="-","",IF(CY34=1,"Highly advanced",IF(CY34=2,"Advanced",IF(CY34=3,"Limited",IF(CY34=4,"Very limited","Failed")))))</f>
        <v>Highly advanced</v>
      </c>
      <c r="DA34" s="44">
        <f t="shared" ref="DA34:DA65" si="82">IF(ISERROR(ROUND(AVERAGE(F34,K34,P34,U34,X34),2)),"-",ROUND(AVERAGE(F34,K34,P34,U34,X34),2))</f>
        <v>9.8000000000000007</v>
      </c>
      <c r="DB34" s="40">
        <f t="shared" ref="DB34:DB65" si="83">IF(OR(DA34="-",CT34="-"),"-",IF(AND(DA34&gt;=8,CT34=0),1,IF(AND(DA34&gt;=6,CT34=0),2,IF(AND(DA34&gt;=1,CT34=0),3,IF(AND(DA34&gt;=4,CT34&gt;0),4,5)))))</f>
        <v>1</v>
      </c>
      <c r="DC34" s="39" t="str">
        <f t="shared" ref="DC34:DC65" si="84">IF(DB34="-","",IF(DB34=1,"Democracies in consolidation",IF(DB34=2,"Defective democracies",IF(DB34=3,"Highly defective democracies",IF(DB34=4,"Moderate autocracies","Hard-line autocracies")))))</f>
        <v>Democracies in consolidation</v>
      </c>
      <c r="DD34" s="43">
        <f t="shared" ref="DD34:DD65" si="85">IF(ISERROR(ROUND(AVERAGE(AD34,AF34,AK34,AN34,AQ34,AT34,AV34),2)),"-",ROUND(AVERAGE(AD34,AF34,AK34,AN34,AQ34,AT34,AV34),2))</f>
        <v>9.5</v>
      </c>
      <c r="DE34" s="40">
        <f t="shared" ref="DE34:DE65" si="86">IF(DD34="-","-",IF(DD34&gt;=8,1,IF(DD34&gt;=7,2,IF(DD34&gt;=5,3,IF(DD34&gt;=3,4,5)))))</f>
        <v>1</v>
      </c>
      <c r="DF34" s="39" t="str">
        <f t="shared" ref="DF34:DF65" si="87">IF(DE34="-","",IF(DE34=1,"Developed",IF(DE34=2,"Functioning",IF(DE34=3,"Functional flaws",IF(DE34=4,"Poorly functioning","Rudimentary")))))</f>
        <v>Developed</v>
      </c>
      <c r="DG34" s="42">
        <f t="shared" ref="DG34:DG65" si="88">IF(OR(ISERROR(AVERAGE(BA34)),ISERROR(AVERAGE(BH34))),"-",ROUND(BH34*(1+(BA34-1)*(0.25/9))*10/12.5,2))</f>
        <v>6.95</v>
      </c>
      <c r="DH34" s="40">
        <f t="shared" ref="DH34:DH65" si="89">IF(DG34="-","-",IF(DG34&gt;=7,1,IF(DG34&gt;=5.6,2,IF(DG34&gt;=4.3,3,IF(DG34&gt;=3,4,5)))))</f>
        <v>2</v>
      </c>
      <c r="DI34" s="39" t="str">
        <f t="shared" ref="DI34:DI65" si="90">IF(DH34="-","",IF(DH34=1,"Very good",IF(DH34=2,"Good",IF(DH34=3,"Moderate",IF(DH34=4,"Weak","Failed")))))</f>
        <v>Good</v>
      </c>
      <c r="DJ34" s="41">
        <f t="shared" ref="DJ34:DJ65" si="91">IF(ISERROR(IF(BA34="-","-",ROUND(BA34,1))),"-",IF(BA34="-","-",ROUND(BA34,1)))</f>
        <v>1.2</v>
      </c>
      <c r="DK34" s="40">
        <f t="shared" ref="DK34:DK65" si="92">IF(DJ34="-","-",IF(DJ34&gt;=8.5,1,IF(DJ34&gt;=6.5,2,IF(DJ34&gt;=4.5,3,IF(DJ34&gt;=2.5,4,5)))))</f>
        <v>5</v>
      </c>
      <c r="DL34" s="39" t="str">
        <f t="shared" ref="DL34:DL65" si="93">IF(DK34="-","",IF(DK34=1,"Massive",IF(DK34=2,"Substantial",IF(DK34=3,"Moderate",IF(DK34=4,"Minor","Negligible")))))</f>
        <v>Negligible</v>
      </c>
    </row>
    <row r="35" spans="1:116">
      <c r="A35" s="61" t="s">
        <v>133</v>
      </c>
      <c r="B35" s="60">
        <v>2</v>
      </c>
      <c r="C35" s="59">
        <f>IF(D35="-","?",RANK(D35,D2:D130,0))</f>
        <v>35</v>
      </c>
      <c r="D35" s="45">
        <f t="shared" si="47"/>
        <v>6.78</v>
      </c>
      <c r="E35" s="44">
        <f t="shared" si="48"/>
        <v>7.55</v>
      </c>
      <c r="F35" s="58">
        <f t="shared" si="49"/>
        <v>8.5</v>
      </c>
      <c r="G35" s="47">
        <v>9</v>
      </c>
      <c r="H35" s="47">
        <v>8</v>
      </c>
      <c r="I35" s="47">
        <v>10</v>
      </c>
      <c r="J35" s="47">
        <v>7</v>
      </c>
      <c r="K35" s="58">
        <f t="shared" si="50"/>
        <v>8.5</v>
      </c>
      <c r="L35" s="47">
        <v>8</v>
      </c>
      <c r="M35" s="47">
        <v>9</v>
      </c>
      <c r="N35" s="47">
        <v>9</v>
      </c>
      <c r="O35" s="47">
        <v>8</v>
      </c>
      <c r="P35" s="58">
        <f t="shared" si="51"/>
        <v>6.25</v>
      </c>
      <c r="Q35" s="47">
        <v>7</v>
      </c>
      <c r="R35" s="47">
        <v>6</v>
      </c>
      <c r="S35" s="47">
        <v>5</v>
      </c>
      <c r="T35" s="47">
        <v>7</v>
      </c>
      <c r="U35" s="58">
        <f t="shared" si="52"/>
        <v>7.5</v>
      </c>
      <c r="V35" s="47">
        <v>7</v>
      </c>
      <c r="W35" s="47">
        <v>8</v>
      </c>
      <c r="X35" s="58">
        <f t="shared" si="53"/>
        <v>7</v>
      </c>
      <c r="Y35" s="47">
        <v>7</v>
      </c>
      <c r="Z35" s="47">
        <v>6</v>
      </c>
      <c r="AA35" s="47">
        <v>9</v>
      </c>
      <c r="AB35" s="47">
        <v>6</v>
      </c>
      <c r="AC35" s="43">
        <f t="shared" si="54"/>
        <v>6</v>
      </c>
      <c r="AD35" s="57">
        <f t="shared" si="55"/>
        <v>5</v>
      </c>
      <c r="AE35" s="47">
        <v>5</v>
      </c>
      <c r="AF35" s="57">
        <f t="shared" si="56"/>
        <v>6.5</v>
      </c>
      <c r="AG35" s="47">
        <v>6</v>
      </c>
      <c r="AH35" s="47">
        <v>6</v>
      </c>
      <c r="AI35" s="47">
        <v>7</v>
      </c>
      <c r="AJ35" s="47">
        <v>7</v>
      </c>
      <c r="AK35" s="57">
        <f t="shared" si="57"/>
        <v>7</v>
      </c>
      <c r="AL35" s="47">
        <v>7</v>
      </c>
      <c r="AM35" s="47">
        <v>7</v>
      </c>
      <c r="AN35" s="57">
        <f t="shared" si="58"/>
        <v>6.5</v>
      </c>
      <c r="AO35" s="47">
        <v>6</v>
      </c>
      <c r="AP35" s="47">
        <v>7</v>
      </c>
      <c r="AQ35" s="57">
        <f t="shared" si="59"/>
        <v>4.5</v>
      </c>
      <c r="AR35" s="47">
        <v>4</v>
      </c>
      <c r="AS35" s="47">
        <v>5</v>
      </c>
      <c r="AT35" s="57">
        <f t="shared" si="60"/>
        <v>8</v>
      </c>
      <c r="AU35" s="47">
        <v>8</v>
      </c>
      <c r="AV35" s="57">
        <f t="shared" si="61"/>
        <v>4.5</v>
      </c>
      <c r="AW35" s="47">
        <v>5</v>
      </c>
      <c r="AX35" s="47">
        <v>4</v>
      </c>
      <c r="AY35" s="56">
        <f>IF(AZ35="-","?",RANK(AZ35,AZ2:AZ130,0))</f>
        <v>39</v>
      </c>
      <c r="AZ35" s="42">
        <f t="shared" si="62"/>
        <v>5.8</v>
      </c>
      <c r="BA35" s="41">
        <f t="shared" si="63"/>
        <v>4.270833333333333</v>
      </c>
      <c r="BB35" s="47">
        <v>5</v>
      </c>
      <c r="BC35" s="47">
        <v>5</v>
      </c>
      <c r="BD35" s="47">
        <v>3</v>
      </c>
      <c r="BE35" s="47">
        <v>6</v>
      </c>
      <c r="BF35" s="47">
        <v>3</v>
      </c>
      <c r="BG35" s="55">
        <f t="shared" si="64"/>
        <v>3.625</v>
      </c>
      <c r="BH35" s="54">
        <f t="shared" si="65"/>
        <v>6.6499999999999986</v>
      </c>
      <c r="BI35" s="41">
        <f t="shared" si="66"/>
        <v>6.333333333333333</v>
      </c>
      <c r="BJ35" s="47">
        <v>6</v>
      </c>
      <c r="BK35" s="47">
        <v>6</v>
      </c>
      <c r="BL35" s="47">
        <v>7</v>
      </c>
      <c r="BM35" s="41">
        <f t="shared" si="67"/>
        <v>5</v>
      </c>
      <c r="BN35" s="47">
        <v>6</v>
      </c>
      <c r="BO35" s="47">
        <v>6</v>
      </c>
      <c r="BP35" s="47">
        <v>3</v>
      </c>
      <c r="BQ35" s="41">
        <f t="shared" si="68"/>
        <v>6.6</v>
      </c>
      <c r="BR35" s="47">
        <v>8</v>
      </c>
      <c r="BS35" s="47">
        <v>9</v>
      </c>
      <c r="BT35" s="47">
        <v>7</v>
      </c>
      <c r="BU35" s="47">
        <v>5</v>
      </c>
      <c r="BV35" s="47">
        <v>4</v>
      </c>
      <c r="BW35" s="41">
        <f t="shared" si="69"/>
        <v>8.6666666666666661</v>
      </c>
      <c r="BX35" s="47">
        <v>9</v>
      </c>
      <c r="BY35" s="47">
        <v>9</v>
      </c>
      <c r="BZ35" s="47">
        <v>8</v>
      </c>
      <c r="CA35" s="47" t="s">
        <v>78</v>
      </c>
      <c r="CB35" s="46" t="s">
        <v>78</v>
      </c>
      <c r="CC35" s="52">
        <v>7.6</v>
      </c>
      <c r="CD35" s="52">
        <f t="shared" si="70"/>
        <v>7.55</v>
      </c>
      <c r="CE35" s="44">
        <f t="shared" si="71"/>
        <v>-4.9999999999999822E-2</v>
      </c>
      <c r="CF35" s="53" t="str">
        <f t="shared" si="72"/>
        <v>â</v>
      </c>
      <c r="CG35" s="52">
        <v>6.0000000000000009</v>
      </c>
      <c r="CH35" s="52">
        <f t="shared" si="73"/>
        <v>6</v>
      </c>
      <c r="CI35" s="43">
        <f t="shared" si="74"/>
        <v>-8.8817841970012523E-16</v>
      </c>
      <c r="CJ35" s="51" t="str">
        <f t="shared" si="75"/>
        <v>â</v>
      </c>
      <c r="CK35" s="47" t="s">
        <v>78</v>
      </c>
      <c r="CL35" s="46" t="s">
        <v>78</v>
      </c>
      <c r="CM35" s="47">
        <v>8</v>
      </c>
      <c r="CN35" s="47">
        <v>9</v>
      </c>
      <c r="CO35" s="47">
        <v>9</v>
      </c>
      <c r="CP35" s="47">
        <v>8</v>
      </c>
      <c r="CQ35" s="47">
        <v>7</v>
      </c>
      <c r="CR35" s="47">
        <v>7</v>
      </c>
      <c r="CS35" s="49">
        <f t="shared" si="76"/>
        <v>8</v>
      </c>
      <c r="CT35" s="48">
        <f t="shared" si="77"/>
        <v>0</v>
      </c>
      <c r="CU35" s="44" t="str">
        <f t="shared" si="78"/>
        <v>Dem.</v>
      </c>
      <c r="CV35" s="47" t="s">
        <v>78</v>
      </c>
      <c r="CW35" s="46" t="s">
        <v>78</v>
      </c>
      <c r="CX35" s="45">
        <f t="shared" si="79"/>
        <v>6.78</v>
      </c>
      <c r="CY35" s="40">
        <f t="shared" si="80"/>
        <v>3</v>
      </c>
      <c r="CZ35" s="39" t="str">
        <f t="shared" si="81"/>
        <v>Limited</v>
      </c>
      <c r="DA35" s="44">
        <f t="shared" si="82"/>
        <v>7.55</v>
      </c>
      <c r="DB35" s="40">
        <f t="shared" si="83"/>
        <v>2</v>
      </c>
      <c r="DC35" s="39" t="str">
        <f t="shared" si="84"/>
        <v>Defective democracies</v>
      </c>
      <c r="DD35" s="43">
        <f t="shared" si="85"/>
        <v>6</v>
      </c>
      <c r="DE35" s="40">
        <f t="shared" si="86"/>
        <v>3</v>
      </c>
      <c r="DF35" s="39" t="str">
        <f t="shared" si="87"/>
        <v>Functional flaws</v>
      </c>
      <c r="DG35" s="42">
        <f t="shared" si="88"/>
        <v>5.8</v>
      </c>
      <c r="DH35" s="40">
        <f t="shared" si="89"/>
        <v>2</v>
      </c>
      <c r="DI35" s="39" t="str">
        <f t="shared" si="90"/>
        <v>Good</v>
      </c>
      <c r="DJ35" s="41">
        <f t="shared" si="91"/>
        <v>4.3</v>
      </c>
      <c r="DK35" s="40">
        <f t="shared" si="92"/>
        <v>4</v>
      </c>
      <c r="DL35" s="39" t="str">
        <f t="shared" si="93"/>
        <v>Minor</v>
      </c>
    </row>
    <row r="36" spans="1:116">
      <c r="A36" s="61" t="s">
        <v>134</v>
      </c>
      <c r="B36" s="60">
        <v>2</v>
      </c>
      <c r="C36" s="59">
        <f>IF(D36="-","?",RANK(D36,D2:D130,0))</f>
        <v>68</v>
      </c>
      <c r="D36" s="45">
        <f t="shared" si="47"/>
        <v>5.56</v>
      </c>
      <c r="E36" s="44">
        <f t="shared" si="48"/>
        <v>5.9</v>
      </c>
      <c r="F36" s="58">
        <f t="shared" si="49"/>
        <v>8</v>
      </c>
      <c r="G36" s="47">
        <v>8</v>
      </c>
      <c r="H36" s="47">
        <v>9</v>
      </c>
      <c r="I36" s="47">
        <v>9</v>
      </c>
      <c r="J36" s="47">
        <v>6</v>
      </c>
      <c r="K36" s="58">
        <f t="shared" si="50"/>
        <v>7.75</v>
      </c>
      <c r="L36" s="47">
        <v>7</v>
      </c>
      <c r="M36" s="47">
        <v>9</v>
      </c>
      <c r="N36" s="47">
        <v>9</v>
      </c>
      <c r="O36" s="47">
        <v>6</v>
      </c>
      <c r="P36" s="58">
        <f t="shared" si="51"/>
        <v>4.75</v>
      </c>
      <c r="Q36" s="47">
        <v>4</v>
      </c>
      <c r="R36" s="47">
        <v>4</v>
      </c>
      <c r="S36" s="47">
        <v>4</v>
      </c>
      <c r="T36" s="47">
        <v>7</v>
      </c>
      <c r="U36" s="58">
        <f t="shared" si="52"/>
        <v>4.5</v>
      </c>
      <c r="V36" s="47">
        <v>4</v>
      </c>
      <c r="W36" s="47">
        <v>5</v>
      </c>
      <c r="X36" s="58">
        <f t="shared" si="53"/>
        <v>4.5</v>
      </c>
      <c r="Y36" s="47">
        <v>3</v>
      </c>
      <c r="Z36" s="47">
        <v>5</v>
      </c>
      <c r="AA36" s="47">
        <v>5</v>
      </c>
      <c r="AB36" s="47">
        <v>5</v>
      </c>
      <c r="AC36" s="43">
        <f t="shared" si="54"/>
        <v>5.2142857142857144</v>
      </c>
      <c r="AD36" s="57">
        <f t="shared" si="55"/>
        <v>4</v>
      </c>
      <c r="AE36" s="47">
        <v>4</v>
      </c>
      <c r="AF36" s="57">
        <f t="shared" si="56"/>
        <v>5</v>
      </c>
      <c r="AG36" s="47">
        <v>4</v>
      </c>
      <c r="AH36" s="47">
        <v>4</v>
      </c>
      <c r="AI36" s="47">
        <v>6</v>
      </c>
      <c r="AJ36" s="47">
        <v>6</v>
      </c>
      <c r="AK36" s="57">
        <f t="shared" si="57"/>
        <v>6.5</v>
      </c>
      <c r="AL36" s="47">
        <v>7</v>
      </c>
      <c r="AM36" s="47">
        <v>6</v>
      </c>
      <c r="AN36" s="57">
        <f t="shared" si="58"/>
        <v>5</v>
      </c>
      <c r="AO36" s="47">
        <v>5</v>
      </c>
      <c r="AP36" s="47">
        <v>5</v>
      </c>
      <c r="AQ36" s="57">
        <f t="shared" si="59"/>
        <v>5</v>
      </c>
      <c r="AR36" s="47">
        <v>5</v>
      </c>
      <c r="AS36" s="47">
        <v>5</v>
      </c>
      <c r="AT36" s="57">
        <f t="shared" si="60"/>
        <v>6</v>
      </c>
      <c r="AU36" s="47">
        <v>6</v>
      </c>
      <c r="AV36" s="57">
        <f t="shared" si="61"/>
        <v>5</v>
      </c>
      <c r="AW36" s="47">
        <v>5</v>
      </c>
      <c r="AX36" s="47">
        <v>5</v>
      </c>
      <c r="AY36" s="56">
        <f>IF(AZ36="-","?",RANK(AZ36,AZ2:AZ130,0))</f>
        <v>84</v>
      </c>
      <c r="AZ36" s="42">
        <f t="shared" si="62"/>
        <v>4.4000000000000004</v>
      </c>
      <c r="BA36" s="41">
        <f t="shared" si="63"/>
        <v>4.770833333333333</v>
      </c>
      <c r="BB36" s="47">
        <v>6</v>
      </c>
      <c r="BC36" s="47">
        <v>6</v>
      </c>
      <c r="BD36" s="47">
        <v>5</v>
      </c>
      <c r="BE36" s="47">
        <v>5</v>
      </c>
      <c r="BF36" s="47">
        <v>2</v>
      </c>
      <c r="BG36" s="55">
        <f t="shared" si="64"/>
        <v>4.625</v>
      </c>
      <c r="BH36" s="54">
        <f t="shared" si="65"/>
        <v>4.979166666666667</v>
      </c>
      <c r="BI36" s="41">
        <f t="shared" si="66"/>
        <v>4.666666666666667</v>
      </c>
      <c r="BJ36" s="47">
        <v>5</v>
      </c>
      <c r="BK36" s="47">
        <v>5</v>
      </c>
      <c r="BL36" s="47">
        <v>4</v>
      </c>
      <c r="BM36" s="41">
        <f t="shared" si="67"/>
        <v>5</v>
      </c>
      <c r="BN36" s="47">
        <v>5</v>
      </c>
      <c r="BO36" s="47">
        <v>6</v>
      </c>
      <c r="BP36" s="47">
        <v>4</v>
      </c>
      <c r="BQ36" s="41">
        <f t="shared" si="68"/>
        <v>5.25</v>
      </c>
      <c r="BR36" s="47">
        <v>5</v>
      </c>
      <c r="BS36" s="47">
        <v>7</v>
      </c>
      <c r="BT36" s="47">
        <v>4</v>
      </c>
      <c r="BU36" s="47">
        <v>5</v>
      </c>
      <c r="BV36" s="47" t="s">
        <v>100</v>
      </c>
      <c r="BW36" s="41">
        <f t="shared" si="69"/>
        <v>5</v>
      </c>
      <c r="BX36" s="47">
        <v>6</v>
      </c>
      <c r="BY36" s="47">
        <v>4</v>
      </c>
      <c r="BZ36" s="47">
        <v>5</v>
      </c>
      <c r="CA36" s="47" t="s">
        <v>78</v>
      </c>
      <c r="CB36" s="46" t="s">
        <v>78</v>
      </c>
      <c r="CC36" s="52">
        <v>6.15</v>
      </c>
      <c r="CD36" s="52">
        <f t="shared" si="70"/>
        <v>5.9</v>
      </c>
      <c r="CE36" s="44">
        <f t="shared" si="71"/>
        <v>-0.25</v>
      </c>
      <c r="CF36" s="53" t="str">
        <f t="shared" si="72"/>
        <v>â</v>
      </c>
      <c r="CG36" s="52">
        <v>5.3571428571428577</v>
      </c>
      <c r="CH36" s="52">
        <f t="shared" si="73"/>
        <v>5.2142857142857144</v>
      </c>
      <c r="CI36" s="43">
        <f t="shared" si="74"/>
        <v>-0.14285714285714324</v>
      </c>
      <c r="CJ36" s="51" t="str">
        <f t="shared" si="75"/>
        <v>â</v>
      </c>
      <c r="CK36" s="47" t="s">
        <v>78</v>
      </c>
      <c r="CL36" s="46" t="s">
        <v>78</v>
      </c>
      <c r="CM36" s="47">
        <v>7</v>
      </c>
      <c r="CN36" s="47">
        <v>9</v>
      </c>
      <c r="CO36" s="47">
        <v>9</v>
      </c>
      <c r="CP36" s="47">
        <v>6</v>
      </c>
      <c r="CQ36" s="47">
        <v>4</v>
      </c>
      <c r="CR36" s="47">
        <v>7</v>
      </c>
      <c r="CS36" s="49">
        <f t="shared" si="76"/>
        <v>7</v>
      </c>
      <c r="CT36" s="48">
        <f t="shared" si="77"/>
        <v>0</v>
      </c>
      <c r="CU36" s="44" t="str">
        <f t="shared" si="78"/>
        <v>Dem.</v>
      </c>
      <c r="CV36" s="47" t="s">
        <v>78</v>
      </c>
      <c r="CW36" s="46" t="s">
        <v>78</v>
      </c>
      <c r="CX36" s="45">
        <f t="shared" si="79"/>
        <v>5.56</v>
      </c>
      <c r="CY36" s="40">
        <f t="shared" si="80"/>
        <v>3</v>
      </c>
      <c r="CZ36" s="39" t="str">
        <f t="shared" si="81"/>
        <v>Limited</v>
      </c>
      <c r="DA36" s="44">
        <f t="shared" si="82"/>
        <v>5.9</v>
      </c>
      <c r="DB36" s="40">
        <f t="shared" si="83"/>
        <v>3</v>
      </c>
      <c r="DC36" s="39" t="str">
        <f t="shared" si="84"/>
        <v>Highly defective democracies</v>
      </c>
      <c r="DD36" s="43">
        <f t="shared" si="85"/>
        <v>5.21</v>
      </c>
      <c r="DE36" s="40">
        <f t="shared" si="86"/>
        <v>3</v>
      </c>
      <c r="DF36" s="39" t="str">
        <f t="shared" si="87"/>
        <v>Functional flaws</v>
      </c>
      <c r="DG36" s="42">
        <f t="shared" si="88"/>
        <v>4.4000000000000004</v>
      </c>
      <c r="DH36" s="40">
        <f t="shared" si="89"/>
        <v>3</v>
      </c>
      <c r="DI36" s="39" t="str">
        <f t="shared" si="90"/>
        <v>Moderate</v>
      </c>
      <c r="DJ36" s="41">
        <f t="shared" si="91"/>
        <v>4.8</v>
      </c>
      <c r="DK36" s="40">
        <f t="shared" si="92"/>
        <v>3</v>
      </c>
      <c r="DL36" s="39" t="str">
        <f t="shared" si="93"/>
        <v>Moderate</v>
      </c>
    </row>
    <row r="37" spans="1:116">
      <c r="A37" s="61" t="s">
        <v>135</v>
      </c>
      <c r="B37" s="60">
        <v>4</v>
      </c>
      <c r="C37" s="59">
        <f>IF(D37="-","?",RANK(D37,D2:D130,0))</f>
        <v>87</v>
      </c>
      <c r="D37" s="45">
        <f t="shared" si="47"/>
        <v>4.82</v>
      </c>
      <c r="E37" s="44">
        <f t="shared" si="48"/>
        <v>4.2166666666666668</v>
      </c>
      <c r="F37" s="58">
        <f t="shared" si="49"/>
        <v>7</v>
      </c>
      <c r="G37" s="47">
        <v>8</v>
      </c>
      <c r="H37" s="47">
        <v>8</v>
      </c>
      <c r="I37" s="47">
        <v>6</v>
      </c>
      <c r="J37" s="47">
        <v>6</v>
      </c>
      <c r="K37" s="58">
        <f t="shared" si="50"/>
        <v>3.5</v>
      </c>
      <c r="L37" s="47">
        <v>3</v>
      </c>
      <c r="M37" s="47">
        <v>2</v>
      </c>
      <c r="N37" s="47">
        <v>5</v>
      </c>
      <c r="O37" s="47">
        <v>4</v>
      </c>
      <c r="P37" s="58">
        <f t="shared" si="51"/>
        <v>4.25</v>
      </c>
      <c r="Q37" s="47">
        <v>4</v>
      </c>
      <c r="R37" s="47">
        <v>5</v>
      </c>
      <c r="S37" s="47">
        <v>4</v>
      </c>
      <c r="T37" s="47">
        <v>4</v>
      </c>
      <c r="U37" s="58">
        <f t="shared" si="52"/>
        <v>2</v>
      </c>
      <c r="V37" s="47">
        <v>2</v>
      </c>
      <c r="W37" s="47">
        <v>2</v>
      </c>
      <c r="X37" s="58">
        <f t="shared" si="53"/>
        <v>4.333333333333333</v>
      </c>
      <c r="Y37" s="47">
        <v>3</v>
      </c>
      <c r="Z37" s="47">
        <v>5</v>
      </c>
      <c r="AA37" s="47" t="s">
        <v>100</v>
      </c>
      <c r="AB37" s="47">
        <v>5</v>
      </c>
      <c r="AC37" s="43">
        <f t="shared" si="54"/>
        <v>5.4285714285714288</v>
      </c>
      <c r="AD37" s="57">
        <f t="shared" si="55"/>
        <v>3</v>
      </c>
      <c r="AE37" s="47">
        <v>3</v>
      </c>
      <c r="AF37" s="57">
        <f t="shared" si="56"/>
        <v>6</v>
      </c>
      <c r="AG37" s="47">
        <v>5</v>
      </c>
      <c r="AH37" s="47">
        <v>6</v>
      </c>
      <c r="AI37" s="47">
        <v>6</v>
      </c>
      <c r="AJ37" s="47">
        <v>7</v>
      </c>
      <c r="AK37" s="57">
        <f t="shared" si="57"/>
        <v>7</v>
      </c>
      <c r="AL37" s="47">
        <v>7</v>
      </c>
      <c r="AM37" s="47">
        <v>7</v>
      </c>
      <c r="AN37" s="57">
        <f t="shared" si="58"/>
        <v>7</v>
      </c>
      <c r="AO37" s="47">
        <v>7</v>
      </c>
      <c r="AP37" s="47">
        <v>7</v>
      </c>
      <c r="AQ37" s="57">
        <f t="shared" si="59"/>
        <v>4</v>
      </c>
      <c r="AR37" s="47">
        <v>4</v>
      </c>
      <c r="AS37" s="47">
        <v>4</v>
      </c>
      <c r="AT37" s="57">
        <f t="shared" si="60"/>
        <v>7</v>
      </c>
      <c r="AU37" s="47">
        <v>7</v>
      </c>
      <c r="AV37" s="57">
        <f t="shared" si="61"/>
        <v>4</v>
      </c>
      <c r="AW37" s="47">
        <v>4</v>
      </c>
      <c r="AX37" s="47">
        <v>4</v>
      </c>
      <c r="AY37" s="56">
        <f>IF(AZ37="-","?",RANK(AZ37,AZ2:AZ130,0))</f>
        <v>87</v>
      </c>
      <c r="AZ37" s="42">
        <f t="shared" si="62"/>
        <v>4.3</v>
      </c>
      <c r="BA37" s="41">
        <f t="shared" si="63"/>
        <v>5.395833333333333</v>
      </c>
      <c r="BB37" s="47">
        <v>6</v>
      </c>
      <c r="BC37" s="47">
        <v>5</v>
      </c>
      <c r="BD37" s="47">
        <v>4</v>
      </c>
      <c r="BE37" s="47">
        <v>7</v>
      </c>
      <c r="BF37" s="47">
        <v>5</v>
      </c>
      <c r="BG37" s="55">
        <f t="shared" si="64"/>
        <v>5.375</v>
      </c>
      <c r="BH37" s="54">
        <f t="shared" si="65"/>
        <v>4.791666666666667</v>
      </c>
      <c r="BI37" s="41">
        <f t="shared" si="66"/>
        <v>4</v>
      </c>
      <c r="BJ37" s="47">
        <v>4</v>
      </c>
      <c r="BK37" s="47">
        <v>4</v>
      </c>
      <c r="BL37" s="47">
        <v>4</v>
      </c>
      <c r="BM37" s="41">
        <f t="shared" si="67"/>
        <v>4.666666666666667</v>
      </c>
      <c r="BN37" s="47">
        <v>4</v>
      </c>
      <c r="BO37" s="47">
        <v>6</v>
      </c>
      <c r="BP37" s="47">
        <v>4</v>
      </c>
      <c r="BQ37" s="41">
        <f t="shared" si="68"/>
        <v>4.5</v>
      </c>
      <c r="BR37" s="47">
        <v>6</v>
      </c>
      <c r="BS37" s="47">
        <v>4</v>
      </c>
      <c r="BT37" s="47">
        <v>4</v>
      </c>
      <c r="BU37" s="47">
        <v>4</v>
      </c>
      <c r="BV37" s="47" t="s">
        <v>100</v>
      </c>
      <c r="BW37" s="41">
        <f t="shared" si="69"/>
        <v>6</v>
      </c>
      <c r="BX37" s="47">
        <v>5</v>
      </c>
      <c r="BY37" s="47">
        <v>6</v>
      </c>
      <c r="BZ37" s="47">
        <v>7</v>
      </c>
      <c r="CA37" s="47" t="s">
        <v>78</v>
      </c>
      <c r="CB37" s="46" t="s">
        <v>78</v>
      </c>
      <c r="CC37" s="52">
        <v>4.4000000000000004</v>
      </c>
      <c r="CD37" s="52">
        <f t="shared" si="70"/>
        <v>4.2166666666666668</v>
      </c>
      <c r="CE37" s="44">
        <f t="shared" si="71"/>
        <v>-0.18333333333333357</v>
      </c>
      <c r="CF37" s="53" t="str">
        <f t="shared" si="72"/>
        <v>â</v>
      </c>
      <c r="CG37" s="52">
        <v>5.3571428571428568</v>
      </c>
      <c r="CH37" s="52">
        <f t="shared" si="73"/>
        <v>5.4285714285714288</v>
      </c>
      <c r="CI37" s="43">
        <f t="shared" si="74"/>
        <v>7.1428571428572063E-2</v>
      </c>
      <c r="CJ37" s="51" t="str">
        <f t="shared" si="75"/>
        <v>â</v>
      </c>
      <c r="CK37" s="47" t="s">
        <v>78</v>
      </c>
      <c r="CL37" s="46" t="s">
        <v>78</v>
      </c>
      <c r="CM37" s="50">
        <v>3</v>
      </c>
      <c r="CN37" s="50">
        <v>2</v>
      </c>
      <c r="CO37" s="47">
        <v>5</v>
      </c>
      <c r="CP37" s="47">
        <v>4</v>
      </c>
      <c r="CQ37" s="47">
        <v>4</v>
      </c>
      <c r="CR37" s="47">
        <v>4</v>
      </c>
      <c r="CS37" s="49">
        <f t="shared" si="76"/>
        <v>7</v>
      </c>
      <c r="CT37" s="48">
        <f t="shared" si="77"/>
        <v>2</v>
      </c>
      <c r="CU37" s="44" t="str">
        <f t="shared" si="78"/>
        <v>Aut.</v>
      </c>
      <c r="CV37" s="47" t="s">
        <v>78</v>
      </c>
      <c r="CW37" s="46" t="s">
        <v>78</v>
      </c>
      <c r="CX37" s="45">
        <f t="shared" si="79"/>
        <v>4.82</v>
      </c>
      <c r="CY37" s="40">
        <f t="shared" si="80"/>
        <v>4</v>
      </c>
      <c r="CZ37" s="39" t="str">
        <f t="shared" si="81"/>
        <v>Very limited</v>
      </c>
      <c r="DA37" s="44">
        <f t="shared" si="82"/>
        <v>4.22</v>
      </c>
      <c r="DB37" s="40">
        <f t="shared" si="83"/>
        <v>4</v>
      </c>
      <c r="DC37" s="39" t="str">
        <f t="shared" si="84"/>
        <v>Moderate autocracies</v>
      </c>
      <c r="DD37" s="43">
        <f t="shared" si="85"/>
        <v>5.43</v>
      </c>
      <c r="DE37" s="40">
        <f t="shared" si="86"/>
        <v>3</v>
      </c>
      <c r="DF37" s="39" t="str">
        <f t="shared" si="87"/>
        <v>Functional flaws</v>
      </c>
      <c r="DG37" s="42">
        <f t="shared" si="88"/>
        <v>4.3</v>
      </c>
      <c r="DH37" s="40">
        <f t="shared" si="89"/>
        <v>3</v>
      </c>
      <c r="DI37" s="39" t="str">
        <f t="shared" si="90"/>
        <v>Moderate</v>
      </c>
      <c r="DJ37" s="41">
        <f t="shared" si="91"/>
        <v>5.4</v>
      </c>
      <c r="DK37" s="40">
        <f t="shared" si="92"/>
        <v>3</v>
      </c>
      <c r="DL37" s="39" t="str">
        <f t="shared" si="93"/>
        <v>Moderate</v>
      </c>
    </row>
    <row r="38" spans="1:116">
      <c r="A38" s="61" t="s">
        <v>136</v>
      </c>
      <c r="B38" s="60">
        <v>2</v>
      </c>
      <c r="C38" s="59">
        <f>IF(D38="-","?",RANK(D38,D2:D130,0))</f>
        <v>32</v>
      </c>
      <c r="D38" s="45">
        <f t="shared" si="47"/>
        <v>7.14</v>
      </c>
      <c r="E38" s="44">
        <f t="shared" si="48"/>
        <v>7.35</v>
      </c>
      <c r="F38" s="58">
        <f t="shared" si="49"/>
        <v>8.25</v>
      </c>
      <c r="G38" s="47">
        <v>7</v>
      </c>
      <c r="H38" s="47">
        <v>9</v>
      </c>
      <c r="I38" s="47">
        <v>10</v>
      </c>
      <c r="J38" s="47">
        <v>7</v>
      </c>
      <c r="K38" s="58">
        <f t="shared" si="50"/>
        <v>7.5</v>
      </c>
      <c r="L38" s="47">
        <v>8</v>
      </c>
      <c r="M38" s="47">
        <v>9</v>
      </c>
      <c r="N38" s="47">
        <v>6</v>
      </c>
      <c r="O38" s="47">
        <v>7</v>
      </c>
      <c r="P38" s="58">
        <f t="shared" si="51"/>
        <v>6.25</v>
      </c>
      <c r="Q38" s="47">
        <v>7</v>
      </c>
      <c r="R38" s="47">
        <v>6</v>
      </c>
      <c r="S38" s="47">
        <v>6</v>
      </c>
      <c r="T38" s="47">
        <v>6</v>
      </c>
      <c r="U38" s="58">
        <f t="shared" si="52"/>
        <v>8</v>
      </c>
      <c r="V38" s="47">
        <v>7</v>
      </c>
      <c r="W38" s="47">
        <v>9</v>
      </c>
      <c r="X38" s="58">
        <f t="shared" si="53"/>
        <v>6.75</v>
      </c>
      <c r="Y38" s="47">
        <v>7</v>
      </c>
      <c r="Z38" s="47">
        <v>7</v>
      </c>
      <c r="AA38" s="47">
        <v>6</v>
      </c>
      <c r="AB38" s="47">
        <v>7</v>
      </c>
      <c r="AC38" s="43">
        <f t="shared" si="54"/>
        <v>6.9285714285714288</v>
      </c>
      <c r="AD38" s="57">
        <f t="shared" si="55"/>
        <v>4</v>
      </c>
      <c r="AE38" s="47">
        <v>4</v>
      </c>
      <c r="AF38" s="57">
        <f t="shared" si="56"/>
        <v>9</v>
      </c>
      <c r="AG38" s="47">
        <v>10</v>
      </c>
      <c r="AH38" s="47">
        <v>7</v>
      </c>
      <c r="AI38" s="47">
        <v>10</v>
      </c>
      <c r="AJ38" s="47">
        <v>9</v>
      </c>
      <c r="AK38" s="57">
        <f t="shared" si="57"/>
        <v>9.5</v>
      </c>
      <c r="AL38" s="47">
        <v>9</v>
      </c>
      <c r="AM38" s="47">
        <v>10</v>
      </c>
      <c r="AN38" s="57">
        <f t="shared" si="58"/>
        <v>9</v>
      </c>
      <c r="AO38" s="47">
        <v>8</v>
      </c>
      <c r="AP38" s="47">
        <v>10</v>
      </c>
      <c r="AQ38" s="57">
        <f t="shared" si="59"/>
        <v>4</v>
      </c>
      <c r="AR38" s="47">
        <v>4</v>
      </c>
      <c r="AS38" s="47">
        <v>4</v>
      </c>
      <c r="AT38" s="57">
        <f t="shared" si="60"/>
        <v>8</v>
      </c>
      <c r="AU38" s="47">
        <v>8</v>
      </c>
      <c r="AV38" s="57">
        <f t="shared" si="61"/>
        <v>5</v>
      </c>
      <c r="AW38" s="47">
        <v>5</v>
      </c>
      <c r="AX38" s="47">
        <v>5</v>
      </c>
      <c r="AY38" s="56">
        <f>IF(AZ38="-","?",RANK(AZ38,AZ2:AZ130,0))</f>
        <v>24</v>
      </c>
      <c r="AZ38" s="42">
        <f t="shared" si="62"/>
        <v>6.3</v>
      </c>
      <c r="BA38" s="41">
        <f t="shared" si="63"/>
        <v>4.458333333333333</v>
      </c>
      <c r="BB38" s="47">
        <v>6</v>
      </c>
      <c r="BC38" s="47">
        <v>4</v>
      </c>
      <c r="BD38" s="47">
        <v>3</v>
      </c>
      <c r="BE38" s="47">
        <v>6</v>
      </c>
      <c r="BF38" s="47">
        <v>4</v>
      </c>
      <c r="BG38" s="55">
        <f t="shared" si="64"/>
        <v>3.75</v>
      </c>
      <c r="BH38" s="54">
        <f t="shared" si="65"/>
        <v>7.1833333333333336</v>
      </c>
      <c r="BI38" s="41">
        <f t="shared" si="66"/>
        <v>6.333333333333333</v>
      </c>
      <c r="BJ38" s="47">
        <v>6</v>
      </c>
      <c r="BK38" s="47">
        <v>7</v>
      </c>
      <c r="BL38" s="47">
        <v>6</v>
      </c>
      <c r="BM38" s="41">
        <f t="shared" si="67"/>
        <v>6.666666666666667</v>
      </c>
      <c r="BN38" s="47">
        <v>6</v>
      </c>
      <c r="BO38" s="47">
        <v>9</v>
      </c>
      <c r="BP38" s="47">
        <v>5</v>
      </c>
      <c r="BQ38" s="41">
        <f t="shared" si="68"/>
        <v>6.4</v>
      </c>
      <c r="BR38" s="47">
        <v>9</v>
      </c>
      <c r="BS38" s="47">
        <v>9</v>
      </c>
      <c r="BT38" s="47">
        <v>6</v>
      </c>
      <c r="BU38" s="47">
        <v>4</v>
      </c>
      <c r="BV38" s="47">
        <v>4</v>
      </c>
      <c r="BW38" s="41">
        <f t="shared" si="69"/>
        <v>9.3333333333333339</v>
      </c>
      <c r="BX38" s="47">
        <v>9</v>
      </c>
      <c r="BY38" s="47">
        <v>9</v>
      </c>
      <c r="BZ38" s="47">
        <v>10</v>
      </c>
      <c r="CA38" s="47" t="s">
        <v>78</v>
      </c>
      <c r="CB38" s="46" t="s">
        <v>78</v>
      </c>
      <c r="CC38" s="52">
        <v>7.2000000000000011</v>
      </c>
      <c r="CD38" s="52">
        <f t="shared" si="70"/>
        <v>7.35</v>
      </c>
      <c r="CE38" s="44">
        <f t="shared" si="71"/>
        <v>0.14999999999999858</v>
      </c>
      <c r="CF38" s="53" t="str">
        <f t="shared" si="72"/>
        <v>â</v>
      </c>
      <c r="CG38" s="52">
        <v>6.7857142857142856</v>
      </c>
      <c r="CH38" s="52">
        <f t="shared" si="73"/>
        <v>6.9285714285714288</v>
      </c>
      <c r="CI38" s="43">
        <f t="shared" si="74"/>
        <v>0.14285714285714324</v>
      </c>
      <c r="CJ38" s="51" t="str">
        <f t="shared" si="75"/>
        <v>â</v>
      </c>
      <c r="CK38" s="47" t="s">
        <v>78</v>
      </c>
      <c r="CL38" s="46" t="s">
        <v>78</v>
      </c>
      <c r="CM38" s="47">
        <v>8</v>
      </c>
      <c r="CN38" s="47">
        <v>9</v>
      </c>
      <c r="CO38" s="47">
        <v>6</v>
      </c>
      <c r="CP38" s="47">
        <v>7</v>
      </c>
      <c r="CQ38" s="47">
        <v>7</v>
      </c>
      <c r="CR38" s="47">
        <v>6</v>
      </c>
      <c r="CS38" s="49">
        <f t="shared" si="76"/>
        <v>7</v>
      </c>
      <c r="CT38" s="48">
        <f t="shared" si="77"/>
        <v>0</v>
      </c>
      <c r="CU38" s="44" t="str">
        <f t="shared" si="78"/>
        <v>Dem.</v>
      </c>
      <c r="CV38" s="47" t="s">
        <v>78</v>
      </c>
      <c r="CW38" s="46" t="s">
        <v>78</v>
      </c>
      <c r="CX38" s="45">
        <f t="shared" si="79"/>
        <v>7.14</v>
      </c>
      <c r="CY38" s="40">
        <f t="shared" si="80"/>
        <v>2</v>
      </c>
      <c r="CZ38" s="39" t="str">
        <f t="shared" si="81"/>
        <v>Advanced</v>
      </c>
      <c r="DA38" s="44">
        <f t="shared" si="82"/>
        <v>7.35</v>
      </c>
      <c r="DB38" s="40">
        <f t="shared" si="83"/>
        <v>2</v>
      </c>
      <c r="DC38" s="39" t="str">
        <f t="shared" si="84"/>
        <v>Defective democracies</v>
      </c>
      <c r="DD38" s="43">
        <f t="shared" si="85"/>
        <v>6.93</v>
      </c>
      <c r="DE38" s="40">
        <f t="shared" si="86"/>
        <v>3</v>
      </c>
      <c r="DF38" s="39" t="str">
        <f t="shared" si="87"/>
        <v>Functional flaws</v>
      </c>
      <c r="DG38" s="42">
        <f t="shared" si="88"/>
        <v>6.3</v>
      </c>
      <c r="DH38" s="40">
        <f t="shared" si="89"/>
        <v>2</v>
      </c>
      <c r="DI38" s="39" t="str">
        <f t="shared" si="90"/>
        <v>Good</v>
      </c>
      <c r="DJ38" s="41">
        <f t="shared" si="91"/>
        <v>4.5</v>
      </c>
      <c r="DK38" s="40">
        <f t="shared" si="92"/>
        <v>3</v>
      </c>
      <c r="DL38" s="39" t="str">
        <f t="shared" si="93"/>
        <v>Moderate</v>
      </c>
    </row>
    <row r="39" spans="1:116">
      <c r="A39" s="61" t="s">
        <v>137</v>
      </c>
      <c r="B39" s="60">
        <v>5</v>
      </c>
      <c r="C39" s="59">
        <f>IF(D39="-","?",RANK(D39,D2:D130,0))</f>
        <v>125</v>
      </c>
      <c r="D39" s="45">
        <f t="shared" si="47"/>
        <v>2.68</v>
      </c>
      <c r="E39" s="44">
        <f t="shared" si="48"/>
        <v>2.6833333333333331</v>
      </c>
      <c r="F39" s="58">
        <f t="shared" si="49"/>
        <v>6.75</v>
      </c>
      <c r="G39" s="47">
        <v>6</v>
      </c>
      <c r="H39" s="47">
        <v>7</v>
      </c>
      <c r="I39" s="47">
        <v>9</v>
      </c>
      <c r="J39" s="47">
        <v>5</v>
      </c>
      <c r="K39" s="58">
        <f t="shared" si="50"/>
        <v>1</v>
      </c>
      <c r="L39" s="47">
        <v>1</v>
      </c>
      <c r="M39" s="47">
        <v>1</v>
      </c>
      <c r="N39" s="47">
        <v>1</v>
      </c>
      <c r="O39" s="47">
        <v>1</v>
      </c>
      <c r="P39" s="58">
        <f t="shared" si="51"/>
        <v>2</v>
      </c>
      <c r="Q39" s="47">
        <v>1</v>
      </c>
      <c r="R39" s="47">
        <v>2</v>
      </c>
      <c r="S39" s="47">
        <v>4</v>
      </c>
      <c r="T39" s="47">
        <v>1</v>
      </c>
      <c r="U39" s="58">
        <f t="shared" si="52"/>
        <v>1</v>
      </c>
      <c r="V39" s="47">
        <v>1</v>
      </c>
      <c r="W39" s="47">
        <v>1</v>
      </c>
      <c r="X39" s="58">
        <f t="shared" si="53"/>
        <v>2.6666666666666665</v>
      </c>
      <c r="Y39" s="47">
        <v>1</v>
      </c>
      <c r="Z39" s="47">
        <v>1</v>
      </c>
      <c r="AA39" s="47" t="s">
        <v>100</v>
      </c>
      <c r="AB39" s="47">
        <v>6</v>
      </c>
      <c r="AC39" s="43">
        <f t="shared" si="54"/>
        <v>2.6785714285714284</v>
      </c>
      <c r="AD39" s="57">
        <f t="shared" si="55"/>
        <v>3</v>
      </c>
      <c r="AE39" s="47">
        <v>3</v>
      </c>
      <c r="AF39" s="57">
        <f t="shared" si="56"/>
        <v>1.25</v>
      </c>
      <c r="AG39" s="47">
        <v>2</v>
      </c>
      <c r="AH39" s="47">
        <v>1</v>
      </c>
      <c r="AI39" s="47">
        <v>1</v>
      </c>
      <c r="AJ39" s="47">
        <v>1</v>
      </c>
      <c r="AK39" s="57">
        <f t="shared" si="57"/>
        <v>3.5</v>
      </c>
      <c r="AL39" s="47">
        <v>3</v>
      </c>
      <c r="AM39" s="47">
        <v>4</v>
      </c>
      <c r="AN39" s="57">
        <f t="shared" si="58"/>
        <v>2</v>
      </c>
      <c r="AO39" s="47">
        <v>3</v>
      </c>
      <c r="AP39" s="47">
        <v>1</v>
      </c>
      <c r="AQ39" s="57">
        <f t="shared" si="59"/>
        <v>3</v>
      </c>
      <c r="AR39" s="47">
        <v>3</v>
      </c>
      <c r="AS39" s="47">
        <v>3</v>
      </c>
      <c r="AT39" s="57">
        <f t="shared" si="60"/>
        <v>3</v>
      </c>
      <c r="AU39" s="47">
        <v>3</v>
      </c>
      <c r="AV39" s="57">
        <f t="shared" si="61"/>
        <v>3</v>
      </c>
      <c r="AW39" s="47">
        <v>4</v>
      </c>
      <c r="AX39" s="47">
        <v>2</v>
      </c>
      <c r="AY39" s="56">
        <f>IF(AZ39="-","?",RANK(AZ39,AZ2:AZ130,0))</f>
        <v>120</v>
      </c>
      <c r="AZ39" s="42">
        <f t="shared" si="62"/>
        <v>2.27</v>
      </c>
      <c r="BA39" s="41">
        <f t="shared" si="63"/>
        <v>7.9375</v>
      </c>
      <c r="BB39" s="47">
        <v>8</v>
      </c>
      <c r="BC39" s="47">
        <v>8</v>
      </c>
      <c r="BD39" s="47">
        <v>6</v>
      </c>
      <c r="BE39" s="47">
        <v>10</v>
      </c>
      <c r="BF39" s="47">
        <v>9</v>
      </c>
      <c r="BG39" s="55">
        <f t="shared" si="64"/>
        <v>6.625</v>
      </c>
      <c r="BH39" s="54">
        <f t="shared" si="65"/>
        <v>2.375</v>
      </c>
      <c r="BI39" s="41">
        <f t="shared" si="66"/>
        <v>1</v>
      </c>
      <c r="BJ39" s="47">
        <v>1</v>
      </c>
      <c r="BK39" s="47">
        <v>1</v>
      </c>
      <c r="BL39" s="47">
        <v>1</v>
      </c>
      <c r="BM39" s="41">
        <f t="shared" si="67"/>
        <v>4</v>
      </c>
      <c r="BN39" s="47">
        <v>2</v>
      </c>
      <c r="BO39" s="47">
        <v>7</v>
      </c>
      <c r="BP39" s="47">
        <v>3</v>
      </c>
      <c r="BQ39" s="41">
        <f t="shared" si="68"/>
        <v>1.5</v>
      </c>
      <c r="BR39" s="47">
        <v>1</v>
      </c>
      <c r="BS39" s="47">
        <v>1</v>
      </c>
      <c r="BT39" s="47">
        <v>3</v>
      </c>
      <c r="BU39" s="47">
        <v>1</v>
      </c>
      <c r="BV39" s="47" t="s">
        <v>100</v>
      </c>
      <c r="BW39" s="41">
        <f t="shared" si="69"/>
        <v>3</v>
      </c>
      <c r="BX39" s="47">
        <v>2</v>
      </c>
      <c r="BY39" s="47">
        <v>3</v>
      </c>
      <c r="BZ39" s="47">
        <v>4</v>
      </c>
      <c r="CA39" s="47" t="s">
        <v>78</v>
      </c>
      <c r="CB39" s="46" t="s">
        <v>78</v>
      </c>
      <c r="CC39" s="52">
        <v>2.6</v>
      </c>
      <c r="CD39" s="52">
        <f t="shared" si="70"/>
        <v>2.6833333333333331</v>
      </c>
      <c r="CE39" s="44">
        <f t="shared" si="71"/>
        <v>8.3333333333333037E-2</v>
      </c>
      <c r="CF39" s="53" t="str">
        <f t="shared" si="72"/>
        <v>â</v>
      </c>
      <c r="CG39" s="52">
        <v>2.1428571428571428</v>
      </c>
      <c r="CH39" s="52">
        <f t="shared" si="73"/>
        <v>2.6785714285714284</v>
      </c>
      <c r="CI39" s="43">
        <f t="shared" si="74"/>
        <v>0.53571428571428559</v>
      </c>
      <c r="CJ39" s="51" t="str">
        <f t="shared" si="75"/>
        <v>æ</v>
      </c>
      <c r="CK39" s="47" t="s">
        <v>78</v>
      </c>
      <c r="CL39" s="46" t="s">
        <v>78</v>
      </c>
      <c r="CM39" s="50">
        <v>1</v>
      </c>
      <c r="CN39" s="50">
        <v>1</v>
      </c>
      <c r="CO39" s="50">
        <v>1</v>
      </c>
      <c r="CP39" s="50">
        <v>1</v>
      </c>
      <c r="CQ39" s="50">
        <v>1</v>
      </c>
      <c r="CR39" s="50">
        <v>1</v>
      </c>
      <c r="CS39" s="49">
        <f t="shared" si="76"/>
        <v>5.5</v>
      </c>
      <c r="CT39" s="48">
        <f t="shared" si="77"/>
        <v>6</v>
      </c>
      <c r="CU39" s="44" t="str">
        <f t="shared" si="78"/>
        <v>Aut.</v>
      </c>
      <c r="CV39" s="47" t="s">
        <v>78</v>
      </c>
      <c r="CW39" s="46" t="s">
        <v>78</v>
      </c>
      <c r="CX39" s="45">
        <f t="shared" si="79"/>
        <v>2.68</v>
      </c>
      <c r="CY39" s="40">
        <f t="shared" si="80"/>
        <v>5</v>
      </c>
      <c r="CZ39" s="39" t="str">
        <f t="shared" si="81"/>
        <v>Failed</v>
      </c>
      <c r="DA39" s="44">
        <f t="shared" si="82"/>
        <v>2.68</v>
      </c>
      <c r="DB39" s="40">
        <f t="shared" si="83"/>
        <v>5</v>
      </c>
      <c r="DC39" s="39" t="str">
        <f t="shared" si="84"/>
        <v>Hard-line autocracies</v>
      </c>
      <c r="DD39" s="43">
        <f t="shared" si="85"/>
        <v>2.68</v>
      </c>
      <c r="DE39" s="40">
        <f t="shared" si="86"/>
        <v>5</v>
      </c>
      <c r="DF39" s="39" t="str">
        <f t="shared" si="87"/>
        <v>Rudimentary</v>
      </c>
      <c r="DG39" s="42">
        <f t="shared" si="88"/>
        <v>2.27</v>
      </c>
      <c r="DH39" s="40">
        <f t="shared" si="89"/>
        <v>5</v>
      </c>
      <c r="DI39" s="39" t="str">
        <f t="shared" si="90"/>
        <v>Failed</v>
      </c>
      <c r="DJ39" s="41">
        <f t="shared" si="91"/>
        <v>7.9</v>
      </c>
      <c r="DK39" s="40">
        <f t="shared" si="92"/>
        <v>2</v>
      </c>
      <c r="DL39" s="39" t="str">
        <f t="shared" si="93"/>
        <v>Substantial</v>
      </c>
    </row>
    <row r="40" spans="1:116">
      <c r="A40" s="61" t="s">
        <v>138</v>
      </c>
      <c r="B40" s="60">
        <v>1</v>
      </c>
      <c r="C40" s="59">
        <f>IF(D40="-","?",RANK(D40,D2:D130,0))</f>
        <v>4</v>
      </c>
      <c r="D40" s="45">
        <f t="shared" si="47"/>
        <v>9.34</v>
      </c>
      <c r="E40" s="44">
        <f t="shared" si="48"/>
        <v>9.6</v>
      </c>
      <c r="F40" s="58">
        <f t="shared" si="49"/>
        <v>9.5</v>
      </c>
      <c r="G40" s="47">
        <v>10</v>
      </c>
      <c r="H40" s="47">
        <v>8</v>
      </c>
      <c r="I40" s="47">
        <v>10</v>
      </c>
      <c r="J40" s="47">
        <v>10</v>
      </c>
      <c r="K40" s="58">
        <f t="shared" si="50"/>
        <v>9.75</v>
      </c>
      <c r="L40" s="47">
        <v>9</v>
      </c>
      <c r="M40" s="47">
        <v>10</v>
      </c>
      <c r="N40" s="47">
        <v>10</v>
      </c>
      <c r="O40" s="47">
        <v>10</v>
      </c>
      <c r="P40" s="58">
        <f t="shared" si="51"/>
        <v>9.75</v>
      </c>
      <c r="Q40" s="47">
        <v>10</v>
      </c>
      <c r="R40" s="47">
        <v>10</v>
      </c>
      <c r="S40" s="47">
        <v>9</v>
      </c>
      <c r="T40" s="47">
        <v>10</v>
      </c>
      <c r="U40" s="58">
        <f t="shared" si="52"/>
        <v>10</v>
      </c>
      <c r="V40" s="47">
        <v>10</v>
      </c>
      <c r="W40" s="47">
        <v>10</v>
      </c>
      <c r="X40" s="58">
        <f t="shared" si="53"/>
        <v>9</v>
      </c>
      <c r="Y40" s="47">
        <v>9</v>
      </c>
      <c r="Z40" s="47">
        <v>8</v>
      </c>
      <c r="AA40" s="47">
        <v>10</v>
      </c>
      <c r="AB40" s="47">
        <v>9</v>
      </c>
      <c r="AC40" s="43">
        <f t="shared" si="54"/>
        <v>9.0714285714285712</v>
      </c>
      <c r="AD40" s="57">
        <f t="shared" si="55"/>
        <v>8</v>
      </c>
      <c r="AE40" s="47">
        <v>8</v>
      </c>
      <c r="AF40" s="57">
        <f t="shared" si="56"/>
        <v>10</v>
      </c>
      <c r="AG40" s="47">
        <v>10</v>
      </c>
      <c r="AH40" s="47">
        <v>10</v>
      </c>
      <c r="AI40" s="47">
        <v>10</v>
      </c>
      <c r="AJ40" s="47">
        <v>10</v>
      </c>
      <c r="AK40" s="57">
        <f t="shared" si="57"/>
        <v>9.5</v>
      </c>
      <c r="AL40" s="47">
        <v>9</v>
      </c>
      <c r="AM40" s="47">
        <v>10</v>
      </c>
      <c r="AN40" s="57">
        <f t="shared" si="58"/>
        <v>10</v>
      </c>
      <c r="AO40" s="47">
        <v>10</v>
      </c>
      <c r="AP40" s="47">
        <v>10</v>
      </c>
      <c r="AQ40" s="57">
        <f t="shared" si="59"/>
        <v>9</v>
      </c>
      <c r="AR40" s="47">
        <v>9</v>
      </c>
      <c r="AS40" s="47">
        <v>9</v>
      </c>
      <c r="AT40" s="57">
        <f t="shared" si="60"/>
        <v>9</v>
      </c>
      <c r="AU40" s="47">
        <v>9</v>
      </c>
      <c r="AV40" s="57">
        <f t="shared" si="61"/>
        <v>8</v>
      </c>
      <c r="AW40" s="47">
        <v>8</v>
      </c>
      <c r="AX40" s="47">
        <v>8</v>
      </c>
      <c r="AY40" s="56">
        <f>IF(AZ40="-","?",RANK(AZ40,AZ2:AZ130,0))</f>
        <v>3</v>
      </c>
      <c r="AZ40" s="42">
        <f t="shared" si="62"/>
        <v>7.33</v>
      </c>
      <c r="BA40" s="41">
        <f t="shared" si="63"/>
        <v>1.7291666666666667</v>
      </c>
      <c r="BB40" s="47">
        <v>2</v>
      </c>
      <c r="BC40" s="47">
        <v>3</v>
      </c>
      <c r="BD40" s="47">
        <v>2</v>
      </c>
      <c r="BE40" s="47">
        <v>1</v>
      </c>
      <c r="BF40" s="47">
        <v>1</v>
      </c>
      <c r="BG40" s="55">
        <f t="shared" si="64"/>
        <v>1.375</v>
      </c>
      <c r="BH40" s="54">
        <f t="shared" si="65"/>
        <v>8.9833333333333325</v>
      </c>
      <c r="BI40" s="41">
        <f t="shared" si="66"/>
        <v>9</v>
      </c>
      <c r="BJ40" s="47">
        <v>10</v>
      </c>
      <c r="BK40" s="47">
        <v>9</v>
      </c>
      <c r="BL40" s="47">
        <v>8</v>
      </c>
      <c r="BM40" s="41">
        <f t="shared" si="67"/>
        <v>8.6666666666666661</v>
      </c>
      <c r="BN40" s="47">
        <v>9</v>
      </c>
      <c r="BO40" s="47">
        <v>8</v>
      </c>
      <c r="BP40" s="47">
        <v>9</v>
      </c>
      <c r="BQ40" s="41">
        <f t="shared" si="68"/>
        <v>8.6</v>
      </c>
      <c r="BR40" s="47">
        <v>10</v>
      </c>
      <c r="BS40" s="47">
        <v>10</v>
      </c>
      <c r="BT40" s="47">
        <v>7</v>
      </c>
      <c r="BU40" s="47">
        <v>9</v>
      </c>
      <c r="BV40" s="47">
        <v>7</v>
      </c>
      <c r="BW40" s="41">
        <f t="shared" si="69"/>
        <v>9.6666666666666661</v>
      </c>
      <c r="BX40" s="47">
        <v>10</v>
      </c>
      <c r="BY40" s="47">
        <v>10</v>
      </c>
      <c r="BZ40" s="47">
        <v>9</v>
      </c>
      <c r="CA40" s="47" t="s">
        <v>78</v>
      </c>
      <c r="CB40" s="46" t="s">
        <v>78</v>
      </c>
      <c r="CC40" s="52">
        <v>9.5500000000000007</v>
      </c>
      <c r="CD40" s="52">
        <f t="shared" si="70"/>
        <v>9.6</v>
      </c>
      <c r="CE40" s="44">
        <f t="shared" si="71"/>
        <v>4.9999999999998934E-2</v>
      </c>
      <c r="CF40" s="53" t="str">
        <f t="shared" si="72"/>
        <v>â</v>
      </c>
      <c r="CG40" s="52">
        <v>9.2857142857142847</v>
      </c>
      <c r="CH40" s="52">
        <f t="shared" si="73"/>
        <v>9.0714285714285712</v>
      </c>
      <c r="CI40" s="43">
        <f t="shared" si="74"/>
        <v>-0.21428571428571352</v>
      </c>
      <c r="CJ40" s="51" t="str">
        <f t="shared" si="75"/>
        <v>â</v>
      </c>
      <c r="CK40" s="47" t="s">
        <v>78</v>
      </c>
      <c r="CL40" s="46" t="s">
        <v>78</v>
      </c>
      <c r="CM40" s="47">
        <v>9</v>
      </c>
      <c r="CN40" s="47">
        <v>10</v>
      </c>
      <c r="CO40" s="47">
        <v>10</v>
      </c>
      <c r="CP40" s="47">
        <v>10</v>
      </c>
      <c r="CQ40" s="47">
        <v>10</v>
      </c>
      <c r="CR40" s="47">
        <v>10</v>
      </c>
      <c r="CS40" s="49">
        <f t="shared" si="76"/>
        <v>10</v>
      </c>
      <c r="CT40" s="48">
        <f t="shared" si="77"/>
        <v>0</v>
      </c>
      <c r="CU40" s="44" t="str">
        <f t="shared" si="78"/>
        <v>Dem.</v>
      </c>
      <c r="CV40" s="47" t="s">
        <v>78</v>
      </c>
      <c r="CW40" s="46" t="s">
        <v>78</v>
      </c>
      <c r="CX40" s="45">
        <f t="shared" si="79"/>
        <v>9.34</v>
      </c>
      <c r="CY40" s="40">
        <f t="shared" si="80"/>
        <v>1</v>
      </c>
      <c r="CZ40" s="39" t="str">
        <f t="shared" si="81"/>
        <v>Highly advanced</v>
      </c>
      <c r="DA40" s="44">
        <f t="shared" si="82"/>
        <v>9.6</v>
      </c>
      <c r="DB40" s="40">
        <f t="shared" si="83"/>
        <v>1</v>
      </c>
      <c r="DC40" s="39" t="str">
        <f t="shared" si="84"/>
        <v>Democracies in consolidation</v>
      </c>
      <c r="DD40" s="43">
        <f t="shared" si="85"/>
        <v>9.07</v>
      </c>
      <c r="DE40" s="40">
        <f t="shared" si="86"/>
        <v>1</v>
      </c>
      <c r="DF40" s="39" t="str">
        <f t="shared" si="87"/>
        <v>Developed</v>
      </c>
      <c r="DG40" s="42">
        <f t="shared" si="88"/>
        <v>7.33</v>
      </c>
      <c r="DH40" s="40">
        <f t="shared" si="89"/>
        <v>1</v>
      </c>
      <c r="DI40" s="39" t="str">
        <f t="shared" si="90"/>
        <v>Very good</v>
      </c>
      <c r="DJ40" s="41">
        <f t="shared" si="91"/>
        <v>1.7</v>
      </c>
      <c r="DK40" s="40">
        <f t="shared" si="92"/>
        <v>5</v>
      </c>
      <c r="DL40" s="39" t="str">
        <f t="shared" si="93"/>
        <v>Negligible</v>
      </c>
    </row>
    <row r="41" spans="1:116">
      <c r="A41" s="61" t="s">
        <v>139</v>
      </c>
      <c r="B41" s="60">
        <v>5</v>
      </c>
      <c r="C41" s="59">
        <f>IF(D41="-","?",RANK(D41,D2:D130,0))</f>
        <v>109</v>
      </c>
      <c r="D41" s="45">
        <f t="shared" si="47"/>
        <v>3.82</v>
      </c>
      <c r="E41" s="44">
        <f t="shared" si="48"/>
        <v>3.5333333333333337</v>
      </c>
      <c r="F41" s="58">
        <f t="shared" si="49"/>
        <v>5.75</v>
      </c>
      <c r="G41" s="47">
        <v>5</v>
      </c>
      <c r="H41" s="47">
        <v>5</v>
      </c>
      <c r="I41" s="47">
        <v>8</v>
      </c>
      <c r="J41" s="47">
        <v>5</v>
      </c>
      <c r="K41" s="58">
        <f t="shared" si="50"/>
        <v>3</v>
      </c>
      <c r="L41" s="47">
        <v>3</v>
      </c>
      <c r="M41" s="47">
        <v>2</v>
      </c>
      <c r="N41" s="47">
        <v>3</v>
      </c>
      <c r="O41" s="47">
        <v>4</v>
      </c>
      <c r="P41" s="58">
        <f t="shared" si="51"/>
        <v>3.25</v>
      </c>
      <c r="Q41" s="47">
        <v>3</v>
      </c>
      <c r="R41" s="47">
        <v>3</v>
      </c>
      <c r="S41" s="47">
        <v>4</v>
      </c>
      <c r="T41" s="47">
        <v>3</v>
      </c>
      <c r="U41" s="58">
        <f t="shared" si="52"/>
        <v>2</v>
      </c>
      <c r="V41" s="47">
        <v>2</v>
      </c>
      <c r="W41" s="47">
        <v>2</v>
      </c>
      <c r="X41" s="58">
        <f t="shared" si="53"/>
        <v>3.6666666666666665</v>
      </c>
      <c r="Y41" s="47">
        <v>3</v>
      </c>
      <c r="Z41" s="47">
        <v>3</v>
      </c>
      <c r="AA41" s="47" t="s">
        <v>100</v>
      </c>
      <c r="AB41" s="47">
        <v>5</v>
      </c>
      <c r="AC41" s="43">
        <f t="shared" si="54"/>
        <v>4.1071428571428568</v>
      </c>
      <c r="AD41" s="57">
        <f t="shared" si="55"/>
        <v>2</v>
      </c>
      <c r="AE41" s="47">
        <v>2</v>
      </c>
      <c r="AF41" s="57">
        <f t="shared" si="56"/>
        <v>3.75</v>
      </c>
      <c r="AG41" s="47">
        <v>4</v>
      </c>
      <c r="AH41" s="47">
        <v>3</v>
      </c>
      <c r="AI41" s="47">
        <v>4</v>
      </c>
      <c r="AJ41" s="47">
        <v>4</v>
      </c>
      <c r="AK41" s="57">
        <f t="shared" si="57"/>
        <v>5.5</v>
      </c>
      <c r="AL41" s="47">
        <v>5</v>
      </c>
      <c r="AM41" s="47">
        <v>6</v>
      </c>
      <c r="AN41" s="57">
        <f t="shared" si="58"/>
        <v>4.5</v>
      </c>
      <c r="AO41" s="47">
        <v>4</v>
      </c>
      <c r="AP41" s="47">
        <v>5</v>
      </c>
      <c r="AQ41" s="57">
        <f t="shared" si="59"/>
        <v>3.5</v>
      </c>
      <c r="AR41" s="47">
        <v>4</v>
      </c>
      <c r="AS41" s="47">
        <v>3</v>
      </c>
      <c r="AT41" s="57">
        <f t="shared" si="60"/>
        <v>6</v>
      </c>
      <c r="AU41" s="47">
        <v>6</v>
      </c>
      <c r="AV41" s="57">
        <f t="shared" si="61"/>
        <v>3.5</v>
      </c>
      <c r="AW41" s="47">
        <v>3</v>
      </c>
      <c r="AX41" s="47">
        <v>4</v>
      </c>
      <c r="AY41" s="56">
        <f>IF(AZ41="-","?",RANK(AZ41,AZ2:AZ130,0))</f>
        <v>92</v>
      </c>
      <c r="AZ41" s="42">
        <f t="shared" si="62"/>
        <v>4.16</v>
      </c>
      <c r="BA41" s="41">
        <f t="shared" si="63"/>
        <v>8.25</v>
      </c>
      <c r="BB41" s="47">
        <v>8</v>
      </c>
      <c r="BC41" s="47">
        <v>8</v>
      </c>
      <c r="BD41" s="47">
        <v>7</v>
      </c>
      <c r="BE41" s="47">
        <v>10</v>
      </c>
      <c r="BF41" s="47">
        <v>10</v>
      </c>
      <c r="BG41" s="55">
        <f t="shared" si="64"/>
        <v>6.5</v>
      </c>
      <c r="BH41" s="54">
        <f t="shared" si="65"/>
        <v>4.333333333333333</v>
      </c>
      <c r="BI41" s="41">
        <f t="shared" si="66"/>
        <v>4.333333333333333</v>
      </c>
      <c r="BJ41" s="47">
        <v>5</v>
      </c>
      <c r="BK41" s="47">
        <v>4</v>
      </c>
      <c r="BL41" s="47">
        <v>4</v>
      </c>
      <c r="BM41" s="41">
        <f t="shared" si="67"/>
        <v>3.6666666666666665</v>
      </c>
      <c r="BN41" s="47">
        <v>4</v>
      </c>
      <c r="BO41" s="47">
        <v>4</v>
      </c>
      <c r="BP41" s="47">
        <v>3</v>
      </c>
      <c r="BQ41" s="41">
        <f t="shared" si="68"/>
        <v>4</v>
      </c>
      <c r="BR41" s="47">
        <v>4</v>
      </c>
      <c r="BS41" s="47">
        <v>4</v>
      </c>
      <c r="BT41" s="47">
        <v>3</v>
      </c>
      <c r="BU41" s="47">
        <v>3</v>
      </c>
      <c r="BV41" s="47">
        <v>6</v>
      </c>
      <c r="BW41" s="41">
        <f t="shared" si="69"/>
        <v>5.333333333333333</v>
      </c>
      <c r="BX41" s="47">
        <v>5</v>
      </c>
      <c r="BY41" s="47">
        <v>7</v>
      </c>
      <c r="BZ41" s="47">
        <v>4</v>
      </c>
      <c r="CA41" s="47" t="s">
        <v>78</v>
      </c>
      <c r="CB41" s="46" t="s">
        <v>78</v>
      </c>
      <c r="CC41" s="52">
        <v>4.1333333333333329</v>
      </c>
      <c r="CD41" s="52">
        <f t="shared" si="70"/>
        <v>3.5333333333333337</v>
      </c>
      <c r="CE41" s="44">
        <f t="shared" si="71"/>
        <v>-0.5999999999999992</v>
      </c>
      <c r="CF41" s="53" t="str">
        <f t="shared" si="72"/>
        <v>è</v>
      </c>
      <c r="CG41" s="52">
        <v>3.7857142857142856</v>
      </c>
      <c r="CH41" s="52">
        <f t="shared" si="73"/>
        <v>4.1071428571428568</v>
      </c>
      <c r="CI41" s="43">
        <f t="shared" si="74"/>
        <v>0.32142857142857117</v>
      </c>
      <c r="CJ41" s="51" t="str">
        <f t="shared" si="75"/>
        <v>â</v>
      </c>
      <c r="CK41" s="47" t="s">
        <v>78</v>
      </c>
      <c r="CL41" s="46" t="s">
        <v>78</v>
      </c>
      <c r="CM41" s="50">
        <v>3</v>
      </c>
      <c r="CN41" s="50">
        <v>2</v>
      </c>
      <c r="CO41" s="47">
        <v>3</v>
      </c>
      <c r="CP41" s="47">
        <v>4</v>
      </c>
      <c r="CQ41" s="47">
        <v>3</v>
      </c>
      <c r="CR41" s="47">
        <v>3</v>
      </c>
      <c r="CS41" s="49">
        <f t="shared" si="76"/>
        <v>5</v>
      </c>
      <c r="CT41" s="48">
        <f t="shared" si="77"/>
        <v>2</v>
      </c>
      <c r="CU41" s="44" t="str">
        <f t="shared" si="78"/>
        <v>Aut.</v>
      </c>
      <c r="CV41" s="47" t="s">
        <v>78</v>
      </c>
      <c r="CW41" s="46" t="s">
        <v>78</v>
      </c>
      <c r="CX41" s="45">
        <f t="shared" si="79"/>
        <v>3.82</v>
      </c>
      <c r="CY41" s="40">
        <f t="shared" si="80"/>
        <v>5</v>
      </c>
      <c r="CZ41" s="39" t="str">
        <f t="shared" si="81"/>
        <v>Failed</v>
      </c>
      <c r="DA41" s="44">
        <f t="shared" si="82"/>
        <v>3.53</v>
      </c>
      <c r="DB41" s="40">
        <f t="shared" si="83"/>
        <v>5</v>
      </c>
      <c r="DC41" s="39" t="str">
        <f t="shared" si="84"/>
        <v>Hard-line autocracies</v>
      </c>
      <c r="DD41" s="43">
        <f t="shared" si="85"/>
        <v>4.1100000000000003</v>
      </c>
      <c r="DE41" s="40">
        <f t="shared" si="86"/>
        <v>4</v>
      </c>
      <c r="DF41" s="39" t="str">
        <f t="shared" si="87"/>
        <v>Poorly functioning</v>
      </c>
      <c r="DG41" s="42">
        <f t="shared" si="88"/>
        <v>4.16</v>
      </c>
      <c r="DH41" s="40">
        <f t="shared" si="89"/>
        <v>4</v>
      </c>
      <c r="DI41" s="39" t="str">
        <f t="shared" si="90"/>
        <v>Weak</v>
      </c>
      <c r="DJ41" s="41">
        <f t="shared" si="91"/>
        <v>8.3000000000000007</v>
      </c>
      <c r="DK41" s="40">
        <f t="shared" si="92"/>
        <v>2</v>
      </c>
      <c r="DL41" s="39" t="str">
        <f t="shared" si="93"/>
        <v>Substantial</v>
      </c>
    </row>
    <row r="42" spans="1:116">
      <c r="A42" s="61" t="s">
        <v>140</v>
      </c>
      <c r="B42" s="60">
        <v>6</v>
      </c>
      <c r="C42" s="59">
        <f>IF(D42="-","?",RANK(D42,D2:D130,0))</f>
        <v>52</v>
      </c>
      <c r="D42" s="45">
        <f t="shared" si="47"/>
        <v>6.03</v>
      </c>
      <c r="E42" s="44">
        <f t="shared" si="48"/>
        <v>6.05</v>
      </c>
      <c r="F42" s="58">
        <f t="shared" si="49"/>
        <v>6.25</v>
      </c>
      <c r="G42" s="47">
        <v>4</v>
      </c>
      <c r="H42" s="47">
        <v>6</v>
      </c>
      <c r="I42" s="47">
        <v>9</v>
      </c>
      <c r="J42" s="47">
        <v>6</v>
      </c>
      <c r="K42" s="58">
        <f t="shared" si="50"/>
        <v>7.25</v>
      </c>
      <c r="L42" s="47">
        <v>7</v>
      </c>
      <c r="M42" s="47">
        <v>9</v>
      </c>
      <c r="N42" s="47">
        <v>7</v>
      </c>
      <c r="O42" s="47">
        <v>6</v>
      </c>
      <c r="P42" s="58">
        <f t="shared" si="51"/>
        <v>5.5</v>
      </c>
      <c r="Q42" s="47">
        <v>5</v>
      </c>
      <c r="R42" s="47">
        <v>5</v>
      </c>
      <c r="S42" s="47">
        <v>6</v>
      </c>
      <c r="T42" s="47">
        <v>6</v>
      </c>
      <c r="U42" s="58">
        <f t="shared" si="52"/>
        <v>6.5</v>
      </c>
      <c r="V42" s="47">
        <v>6</v>
      </c>
      <c r="W42" s="47">
        <v>7</v>
      </c>
      <c r="X42" s="58">
        <f t="shared" si="53"/>
        <v>4.75</v>
      </c>
      <c r="Y42" s="47">
        <v>4</v>
      </c>
      <c r="Z42" s="47">
        <v>4</v>
      </c>
      <c r="AA42" s="47">
        <v>7</v>
      </c>
      <c r="AB42" s="47">
        <v>4</v>
      </c>
      <c r="AC42" s="43">
        <f t="shared" si="54"/>
        <v>6</v>
      </c>
      <c r="AD42" s="57">
        <f t="shared" si="55"/>
        <v>4</v>
      </c>
      <c r="AE42" s="47">
        <v>4</v>
      </c>
      <c r="AF42" s="57">
        <f t="shared" si="56"/>
        <v>7.5</v>
      </c>
      <c r="AG42" s="47">
        <v>6</v>
      </c>
      <c r="AH42" s="47">
        <v>8</v>
      </c>
      <c r="AI42" s="47">
        <v>9</v>
      </c>
      <c r="AJ42" s="47">
        <v>7</v>
      </c>
      <c r="AK42" s="57">
        <f t="shared" si="57"/>
        <v>7.5</v>
      </c>
      <c r="AL42" s="47">
        <v>7</v>
      </c>
      <c r="AM42" s="47">
        <v>8</v>
      </c>
      <c r="AN42" s="57">
        <f t="shared" si="58"/>
        <v>7</v>
      </c>
      <c r="AO42" s="47">
        <v>6</v>
      </c>
      <c r="AP42" s="47">
        <v>8</v>
      </c>
      <c r="AQ42" s="57">
        <f t="shared" si="59"/>
        <v>4</v>
      </c>
      <c r="AR42" s="47">
        <v>4</v>
      </c>
      <c r="AS42" s="47">
        <v>4</v>
      </c>
      <c r="AT42" s="57">
        <f t="shared" si="60"/>
        <v>6</v>
      </c>
      <c r="AU42" s="47">
        <v>6</v>
      </c>
      <c r="AV42" s="57">
        <f t="shared" si="61"/>
        <v>6</v>
      </c>
      <c r="AW42" s="47">
        <v>6</v>
      </c>
      <c r="AX42" s="47">
        <v>6</v>
      </c>
      <c r="AY42" s="56">
        <f>IF(AZ42="-","?",RANK(AZ42,AZ2:AZ130,0))</f>
        <v>42</v>
      </c>
      <c r="AZ42" s="42">
        <f t="shared" si="62"/>
        <v>5.68</v>
      </c>
      <c r="BA42" s="41">
        <f t="shared" si="63"/>
        <v>6.020833333333333</v>
      </c>
      <c r="BB42" s="47">
        <v>8</v>
      </c>
      <c r="BC42" s="47">
        <v>7</v>
      </c>
      <c r="BD42" s="47">
        <v>8</v>
      </c>
      <c r="BE42" s="47">
        <v>7</v>
      </c>
      <c r="BF42" s="47">
        <v>1</v>
      </c>
      <c r="BG42" s="55">
        <f t="shared" si="64"/>
        <v>5.125</v>
      </c>
      <c r="BH42" s="54">
        <f t="shared" si="65"/>
        <v>6.2333333333333334</v>
      </c>
      <c r="BI42" s="41">
        <f t="shared" si="66"/>
        <v>6</v>
      </c>
      <c r="BJ42" s="47">
        <v>6</v>
      </c>
      <c r="BK42" s="47">
        <v>6</v>
      </c>
      <c r="BL42" s="47">
        <v>6</v>
      </c>
      <c r="BM42" s="41">
        <f t="shared" si="67"/>
        <v>6.666666666666667</v>
      </c>
      <c r="BN42" s="47">
        <v>6</v>
      </c>
      <c r="BO42" s="47">
        <v>7</v>
      </c>
      <c r="BP42" s="47">
        <v>7</v>
      </c>
      <c r="BQ42" s="41">
        <f t="shared" si="68"/>
        <v>5.6</v>
      </c>
      <c r="BR42" s="47">
        <v>7</v>
      </c>
      <c r="BS42" s="47">
        <v>7</v>
      </c>
      <c r="BT42" s="47">
        <v>5</v>
      </c>
      <c r="BU42" s="47">
        <v>5</v>
      </c>
      <c r="BV42" s="47">
        <v>4</v>
      </c>
      <c r="BW42" s="41">
        <f t="shared" si="69"/>
        <v>6.666666666666667</v>
      </c>
      <c r="BX42" s="47">
        <v>8</v>
      </c>
      <c r="BY42" s="47">
        <v>6</v>
      </c>
      <c r="BZ42" s="47">
        <v>6</v>
      </c>
      <c r="CA42" s="47" t="s">
        <v>78</v>
      </c>
      <c r="CB42" s="46" t="s">
        <v>78</v>
      </c>
      <c r="CC42" s="52">
        <v>6.85</v>
      </c>
      <c r="CD42" s="52">
        <f t="shared" si="70"/>
        <v>6.05</v>
      </c>
      <c r="CE42" s="44">
        <f t="shared" si="71"/>
        <v>-0.79999999999999982</v>
      </c>
      <c r="CF42" s="53" t="str">
        <f t="shared" si="72"/>
        <v>è</v>
      </c>
      <c r="CG42" s="52">
        <v>6.3571428571428568</v>
      </c>
      <c r="CH42" s="52">
        <f t="shared" si="73"/>
        <v>6</v>
      </c>
      <c r="CI42" s="43">
        <f t="shared" si="74"/>
        <v>-0.35714285714285676</v>
      </c>
      <c r="CJ42" s="51" t="str">
        <f t="shared" si="75"/>
        <v>â</v>
      </c>
      <c r="CK42" s="47" t="s">
        <v>78</v>
      </c>
      <c r="CL42" s="46" t="s">
        <v>78</v>
      </c>
      <c r="CM42" s="47">
        <v>7</v>
      </c>
      <c r="CN42" s="47">
        <v>9</v>
      </c>
      <c r="CO42" s="47">
        <v>7</v>
      </c>
      <c r="CP42" s="47">
        <v>6</v>
      </c>
      <c r="CQ42" s="47">
        <v>5</v>
      </c>
      <c r="CR42" s="47">
        <v>6</v>
      </c>
      <c r="CS42" s="49">
        <f t="shared" si="76"/>
        <v>5</v>
      </c>
      <c r="CT42" s="48">
        <f t="shared" si="77"/>
        <v>0</v>
      </c>
      <c r="CU42" s="44" t="str">
        <f t="shared" si="78"/>
        <v>Dem.</v>
      </c>
      <c r="CV42" s="47" t="s">
        <v>78</v>
      </c>
      <c r="CW42" s="46" t="s">
        <v>78</v>
      </c>
      <c r="CX42" s="45">
        <f t="shared" si="79"/>
        <v>6.03</v>
      </c>
      <c r="CY42" s="40">
        <f t="shared" si="80"/>
        <v>3</v>
      </c>
      <c r="CZ42" s="39" t="str">
        <f t="shared" si="81"/>
        <v>Limited</v>
      </c>
      <c r="DA42" s="44">
        <f t="shared" si="82"/>
        <v>6.05</v>
      </c>
      <c r="DB42" s="40">
        <f t="shared" si="83"/>
        <v>2</v>
      </c>
      <c r="DC42" s="39" t="str">
        <f t="shared" si="84"/>
        <v>Defective democracies</v>
      </c>
      <c r="DD42" s="43">
        <f t="shared" si="85"/>
        <v>6</v>
      </c>
      <c r="DE42" s="40">
        <f t="shared" si="86"/>
        <v>3</v>
      </c>
      <c r="DF42" s="39" t="str">
        <f t="shared" si="87"/>
        <v>Functional flaws</v>
      </c>
      <c r="DG42" s="42">
        <f t="shared" si="88"/>
        <v>5.68</v>
      </c>
      <c r="DH42" s="40">
        <f t="shared" si="89"/>
        <v>2</v>
      </c>
      <c r="DI42" s="39" t="str">
        <f t="shared" si="90"/>
        <v>Good</v>
      </c>
      <c r="DJ42" s="41">
        <f t="shared" si="91"/>
        <v>6</v>
      </c>
      <c r="DK42" s="40">
        <f t="shared" si="92"/>
        <v>3</v>
      </c>
      <c r="DL42" s="39" t="str">
        <f t="shared" si="93"/>
        <v>Moderate</v>
      </c>
    </row>
    <row r="43" spans="1:116">
      <c r="A43" s="61" t="s">
        <v>141</v>
      </c>
      <c r="B43" s="60">
        <v>3</v>
      </c>
      <c r="C43" s="59">
        <f>IF(D43="-","?",RANK(D43,D2:D130,0))</f>
        <v>26</v>
      </c>
      <c r="D43" s="45">
        <f t="shared" si="47"/>
        <v>7.33</v>
      </c>
      <c r="E43" s="44">
        <f t="shared" si="48"/>
        <v>8.15</v>
      </c>
      <c r="F43" s="58">
        <f t="shared" si="49"/>
        <v>8</v>
      </c>
      <c r="G43" s="47">
        <v>8</v>
      </c>
      <c r="H43" s="47">
        <v>9</v>
      </c>
      <c r="I43" s="47">
        <v>8</v>
      </c>
      <c r="J43" s="47">
        <v>7</v>
      </c>
      <c r="K43" s="58">
        <f t="shared" si="50"/>
        <v>8.5</v>
      </c>
      <c r="L43" s="47">
        <v>8</v>
      </c>
      <c r="M43" s="47">
        <v>9</v>
      </c>
      <c r="N43" s="47">
        <v>9</v>
      </c>
      <c r="O43" s="47">
        <v>8</v>
      </c>
      <c r="P43" s="58">
        <f t="shared" si="51"/>
        <v>7.5</v>
      </c>
      <c r="Q43" s="47">
        <v>8</v>
      </c>
      <c r="R43" s="47">
        <v>8</v>
      </c>
      <c r="S43" s="47">
        <v>6</v>
      </c>
      <c r="T43" s="47">
        <v>8</v>
      </c>
      <c r="U43" s="58">
        <f t="shared" si="52"/>
        <v>9</v>
      </c>
      <c r="V43" s="47">
        <v>9</v>
      </c>
      <c r="W43" s="47">
        <v>9</v>
      </c>
      <c r="X43" s="58">
        <f t="shared" si="53"/>
        <v>7.75</v>
      </c>
      <c r="Y43" s="47">
        <v>8</v>
      </c>
      <c r="Z43" s="47">
        <v>7</v>
      </c>
      <c r="AA43" s="47">
        <v>9</v>
      </c>
      <c r="AB43" s="47">
        <v>7</v>
      </c>
      <c r="AC43" s="43">
        <f t="shared" si="54"/>
        <v>6.5</v>
      </c>
      <c r="AD43" s="57">
        <f t="shared" si="55"/>
        <v>5</v>
      </c>
      <c r="AE43" s="47">
        <v>5</v>
      </c>
      <c r="AF43" s="57">
        <f t="shared" si="56"/>
        <v>7</v>
      </c>
      <c r="AG43" s="47">
        <v>7</v>
      </c>
      <c r="AH43" s="47">
        <v>6</v>
      </c>
      <c r="AI43" s="47">
        <v>8</v>
      </c>
      <c r="AJ43" s="47">
        <v>7</v>
      </c>
      <c r="AK43" s="57">
        <f t="shared" si="57"/>
        <v>7</v>
      </c>
      <c r="AL43" s="47">
        <v>6</v>
      </c>
      <c r="AM43" s="47">
        <v>8</v>
      </c>
      <c r="AN43" s="57">
        <f t="shared" si="58"/>
        <v>7.5</v>
      </c>
      <c r="AO43" s="47">
        <v>8</v>
      </c>
      <c r="AP43" s="47">
        <v>7</v>
      </c>
      <c r="AQ43" s="57">
        <f t="shared" si="59"/>
        <v>6</v>
      </c>
      <c r="AR43" s="47">
        <v>5</v>
      </c>
      <c r="AS43" s="47">
        <v>7</v>
      </c>
      <c r="AT43" s="57">
        <f t="shared" si="60"/>
        <v>8</v>
      </c>
      <c r="AU43" s="47">
        <v>8</v>
      </c>
      <c r="AV43" s="57">
        <f t="shared" si="61"/>
        <v>5</v>
      </c>
      <c r="AW43" s="47">
        <v>5</v>
      </c>
      <c r="AX43" s="47">
        <v>5</v>
      </c>
      <c r="AY43" s="56">
        <f>IF(AZ43="-","?",RANK(AZ43,AZ2:AZ130,0))</f>
        <v>12</v>
      </c>
      <c r="AZ43" s="42">
        <f t="shared" si="62"/>
        <v>6.77</v>
      </c>
      <c r="BA43" s="41">
        <f t="shared" si="63"/>
        <v>5.875</v>
      </c>
      <c r="BB43" s="47">
        <v>6</v>
      </c>
      <c r="BC43" s="47">
        <v>5</v>
      </c>
      <c r="BD43" s="47">
        <v>4</v>
      </c>
      <c r="BE43" s="47">
        <v>9</v>
      </c>
      <c r="BF43" s="47">
        <v>8</v>
      </c>
      <c r="BG43" s="55">
        <f t="shared" si="64"/>
        <v>3.25</v>
      </c>
      <c r="BH43" s="54">
        <f t="shared" si="65"/>
        <v>7.4499999999999993</v>
      </c>
      <c r="BI43" s="41">
        <f t="shared" si="66"/>
        <v>7.666666666666667</v>
      </c>
      <c r="BJ43" s="47">
        <v>7</v>
      </c>
      <c r="BK43" s="47">
        <v>8</v>
      </c>
      <c r="BL43" s="47">
        <v>8</v>
      </c>
      <c r="BM43" s="41">
        <f t="shared" si="67"/>
        <v>5.666666666666667</v>
      </c>
      <c r="BN43" s="47">
        <v>5</v>
      </c>
      <c r="BO43" s="47">
        <v>7</v>
      </c>
      <c r="BP43" s="47">
        <v>5</v>
      </c>
      <c r="BQ43" s="41">
        <f t="shared" si="68"/>
        <v>7.8</v>
      </c>
      <c r="BR43" s="47">
        <v>9</v>
      </c>
      <c r="BS43" s="47">
        <v>9</v>
      </c>
      <c r="BT43" s="47">
        <v>7</v>
      </c>
      <c r="BU43" s="47">
        <v>7</v>
      </c>
      <c r="BV43" s="47">
        <v>7</v>
      </c>
      <c r="BW43" s="41">
        <f t="shared" si="69"/>
        <v>8.6666666666666661</v>
      </c>
      <c r="BX43" s="47">
        <v>9</v>
      </c>
      <c r="BY43" s="47">
        <v>9</v>
      </c>
      <c r="BZ43" s="47">
        <v>8</v>
      </c>
      <c r="CA43" s="47" t="s">
        <v>78</v>
      </c>
      <c r="CB43" s="46" t="s">
        <v>78</v>
      </c>
      <c r="CC43" s="52">
        <v>8.1</v>
      </c>
      <c r="CD43" s="52">
        <f t="shared" si="70"/>
        <v>8.15</v>
      </c>
      <c r="CE43" s="44">
        <f t="shared" si="71"/>
        <v>5.0000000000000711E-2</v>
      </c>
      <c r="CF43" s="53" t="str">
        <f t="shared" si="72"/>
        <v>â</v>
      </c>
      <c r="CG43" s="52">
        <v>6.4999999999999991</v>
      </c>
      <c r="CH43" s="52">
        <f t="shared" si="73"/>
        <v>6.5</v>
      </c>
      <c r="CI43" s="43">
        <f t="shared" si="74"/>
        <v>8.8817841970012523E-16</v>
      </c>
      <c r="CJ43" s="51" t="str">
        <f t="shared" si="75"/>
        <v>â</v>
      </c>
      <c r="CK43" s="47" t="s">
        <v>78</v>
      </c>
      <c r="CL43" s="46" t="s">
        <v>78</v>
      </c>
      <c r="CM43" s="47">
        <v>8</v>
      </c>
      <c r="CN43" s="47">
        <v>9</v>
      </c>
      <c r="CO43" s="47">
        <v>9</v>
      </c>
      <c r="CP43" s="47">
        <v>8</v>
      </c>
      <c r="CQ43" s="47">
        <v>8</v>
      </c>
      <c r="CR43" s="47">
        <v>8</v>
      </c>
      <c r="CS43" s="49">
        <f t="shared" si="76"/>
        <v>7.5</v>
      </c>
      <c r="CT43" s="48">
        <f t="shared" si="77"/>
        <v>0</v>
      </c>
      <c r="CU43" s="44" t="str">
        <f t="shared" si="78"/>
        <v>Dem.</v>
      </c>
      <c r="CV43" s="47" t="s">
        <v>78</v>
      </c>
      <c r="CW43" s="46" t="s">
        <v>78</v>
      </c>
      <c r="CX43" s="45">
        <f t="shared" si="79"/>
        <v>7.33</v>
      </c>
      <c r="CY43" s="40">
        <f t="shared" si="80"/>
        <v>2</v>
      </c>
      <c r="CZ43" s="39" t="str">
        <f t="shared" si="81"/>
        <v>Advanced</v>
      </c>
      <c r="DA43" s="44">
        <f t="shared" si="82"/>
        <v>8.15</v>
      </c>
      <c r="DB43" s="40">
        <f t="shared" si="83"/>
        <v>1</v>
      </c>
      <c r="DC43" s="39" t="str">
        <f t="shared" si="84"/>
        <v>Democracies in consolidation</v>
      </c>
      <c r="DD43" s="43">
        <f t="shared" si="85"/>
        <v>6.5</v>
      </c>
      <c r="DE43" s="40">
        <f t="shared" si="86"/>
        <v>3</v>
      </c>
      <c r="DF43" s="39" t="str">
        <f t="shared" si="87"/>
        <v>Functional flaws</v>
      </c>
      <c r="DG43" s="42">
        <f t="shared" si="88"/>
        <v>6.77</v>
      </c>
      <c r="DH43" s="40">
        <f t="shared" si="89"/>
        <v>2</v>
      </c>
      <c r="DI43" s="39" t="str">
        <f t="shared" si="90"/>
        <v>Good</v>
      </c>
      <c r="DJ43" s="41">
        <f t="shared" si="91"/>
        <v>5.9</v>
      </c>
      <c r="DK43" s="40">
        <f t="shared" si="92"/>
        <v>3</v>
      </c>
      <c r="DL43" s="39" t="str">
        <f t="shared" si="93"/>
        <v>Moderate</v>
      </c>
    </row>
    <row r="44" spans="1:116">
      <c r="A44" s="61" t="s">
        <v>142</v>
      </c>
      <c r="B44" s="60">
        <v>2</v>
      </c>
      <c r="C44" s="59">
        <f>IF(D44="-","?",RANK(D44,D2:D130,0))</f>
        <v>70</v>
      </c>
      <c r="D44" s="45">
        <f t="shared" si="47"/>
        <v>5.55</v>
      </c>
      <c r="E44" s="44">
        <f t="shared" si="48"/>
        <v>5.85</v>
      </c>
      <c r="F44" s="58">
        <f t="shared" si="49"/>
        <v>6.75</v>
      </c>
      <c r="G44" s="47">
        <v>5</v>
      </c>
      <c r="H44" s="47">
        <v>6</v>
      </c>
      <c r="I44" s="47">
        <v>10</v>
      </c>
      <c r="J44" s="47">
        <v>6</v>
      </c>
      <c r="K44" s="58">
        <f t="shared" si="50"/>
        <v>6.5</v>
      </c>
      <c r="L44" s="47">
        <v>8</v>
      </c>
      <c r="M44" s="47">
        <v>6</v>
      </c>
      <c r="N44" s="47">
        <v>6</v>
      </c>
      <c r="O44" s="47">
        <v>6</v>
      </c>
      <c r="P44" s="58">
        <f t="shared" si="51"/>
        <v>5.25</v>
      </c>
      <c r="Q44" s="47">
        <v>6</v>
      </c>
      <c r="R44" s="47">
        <v>5</v>
      </c>
      <c r="S44" s="47">
        <v>5</v>
      </c>
      <c r="T44" s="47">
        <v>5</v>
      </c>
      <c r="U44" s="58">
        <f t="shared" si="52"/>
        <v>6</v>
      </c>
      <c r="V44" s="47">
        <v>6</v>
      </c>
      <c r="W44" s="47">
        <v>6</v>
      </c>
      <c r="X44" s="58">
        <f t="shared" si="53"/>
        <v>4.75</v>
      </c>
      <c r="Y44" s="47">
        <v>4</v>
      </c>
      <c r="Z44" s="47">
        <v>5</v>
      </c>
      <c r="AA44" s="47">
        <v>5</v>
      </c>
      <c r="AB44" s="47">
        <v>5</v>
      </c>
      <c r="AC44" s="43">
        <f t="shared" si="54"/>
        <v>5.25</v>
      </c>
      <c r="AD44" s="57">
        <f t="shared" si="55"/>
        <v>3</v>
      </c>
      <c r="AE44" s="47">
        <v>3</v>
      </c>
      <c r="AF44" s="57">
        <f t="shared" si="56"/>
        <v>5.75</v>
      </c>
      <c r="AG44" s="47">
        <v>4</v>
      </c>
      <c r="AH44" s="47">
        <v>4</v>
      </c>
      <c r="AI44" s="47">
        <v>9</v>
      </c>
      <c r="AJ44" s="47">
        <v>6</v>
      </c>
      <c r="AK44" s="57">
        <f t="shared" si="57"/>
        <v>7</v>
      </c>
      <c r="AL44" s="47">
        <v>7</v>
      </c>
      <c r="AM44" s="47">
        <v>7</v>
      </c>
      <c r="AN44" s="57">
        <f t="shared" si="58"/>
        <v>6</v>
      </c>
      <c r="AO44" s="47">
        <v>5</v>
      </c>
      <c r="AP44" s="47">
        <v>7</v>
      </c>
      <c r="AQ44" s="57">
        <f t="shared" si="59"/>
        <v>4</v>
      </c>
      <c r="AR44" s="47">
        <v>4</v>
      </c>
      <c r="AS44" s="47">
        <v>4</v>
      </c>
      <c r="AT44" s="57">
        <f t="shared" si="60"/>
        <v>7</v>
      </c>
      <c r="AU44" s="47">
        <v>7</v>
      </c>
      <c r="AV44" s="57">
        <f t="shared" si="61"/>
        <v>4</v>
      </c>
      <c r="AW44" s="47">
        <v>4</v>
      </c>
      <c r="AX44" s="47">
        <v>4</v>
      </c>
      <c r="AY44" s="56">
        <f>IF(AZ44="-","?",RANK(AZ44,AZ2:AZ130,0))</f>
        <v>53</v>
      </c>
      <c r="AZ44" s="42">
        <f t="shared" si="62"/>
        <v>5.5</v>
      </c>
      <c r="BA44" s="41">
        <f t="shared" si="63"/>
        <v>6</v>
      </c>
      <c r="BB44" s="47">
        <v>6</v>
      </c>
      <c r="BC44" s="47">
        <v>6</v>
      </c>
      <c r="BD44" s="47">
        <v>6</v>
      </c>
      <c r="BE44" s="47">
        <v>7</v>
      </c>
      <c r="BF44" s="47">
        <v>6</v>
      </c>
      <c r="BG44" s="55">
        <f t="shared" si="64"/>
        <v>5</v>
      </c>
      <c r="BH44" s="54">
        <f t="shared" si="65"/>
        <v>6.0333333333333341</v>
      </c>
      <c r="BI44" s="41">
        <f t="shared" si="66"/>
        <v>5.666666666666667</v>
      </c>
      <c r="BJ44" s="47">
        <v>6</v>
      </c>
      <c r="BK44" s="47">
        <v>5</v>
      </c>
      <c r="BL44" s="47">
        <v>6</v>
      </c>
      <c r="BM44" s="41">
        <f t="shared" si="67"/>
        <v>5</v>
      </c>
      <c r="BN44" s="47">
        <v>5</v>
      </c>
      <c r="BO44" s="47">
        <v>5</v>
      </c>
      <c r="BP44" s="47">
        <v>5</v>
      </c>
      <c r="BQ44" s="41">
        <f t="shared" si="68"/>
        <v>5.8</v>
      </c>
      <c r="BR44" s="47">
        <v>6</v>
      </c>
      <c r="BS44" s="47">
        <v>6</v>
      </c>
      <c r="BT44" s="47">
        <v>5</v>
      </c>
      <c r="BU44" s="47">
        <v>6</v>
      </c>
      <c r="BV44" s="47">
        <v>6</v>
      </c>
      <c r="BW44" s="41">
        <f t="shared" si="69"/>
        <v>7.666666666666667</v>
      </c>
      <c r="BX44" s="47">
        <v>7</v>
      </c>
      <c r="BY44" s="47">
        <v>8</v>
      </c>
      <c r="BZ44" s="47">
        <v>8</v>
      </c>
      <c r="CA44" s="47" t="s">
        <v>78</v>
      </c>
      <c r="CB44" s="46" t="s">
        <v>78</v>
      </c>
      <c r="CC44" s="52">
        <v>5.9</v>
      </c>
      <c r="CD44" s="52">
        <f t="shared" si="70"/>
        <v>5.85</v>
      </c>
      <c r="CE44" s="44">
        <f t="shared" si="71"/>
        <v>-5.0000000000000711E-2</v>
      </c>
      <c r="CF44" s="53" t="str">
        <f t="shared" si="72"/>
        <v>â</v>
      </c>
      <c r="CG44" s="52">
        <v>4.9642857142857144</v>
      </c>
      <c r="CH44" s="52">
        <f t="shared" si="73"/>
        <v>5.25</v>
      </c>
      <c r="CI44" s="43">
        <f t="shared" si="74"/>
        <v>0.28571428571428559</v>
      </c>
      <c r="CJ44" s="51" t="str">
        <f t="shared" si="75"/>
        <v>â</v>
      </c>
      <c r="CK44" s="47" t="s">
        <v>78</v>
      </c>
      <c r="CL44" s="46" t="s">
        <v>78</v>
      </c>
      <c r="CM44" s="47">
        <v>8</v>
      </c>
      <c r="CN44" s="47">
        <v>6</v>
      </c>
      <c r="CO44" s="47">
        <v>6</v>
      </c>
      <c r="CP44" s="47">
        <v>6</v>
      </c>
      <c r="CQ44" s="47">
        <v>6</v>
      </c>
      <c r="CR44" s="47">
        <v>5</v>
      </c>
      <c r="CS44" s="49">
        <f t="shared" si="76"/>
        <v>5.5</v>
      </c>
      <c r="CT44" s="48">
        <f t="shared" si="77"/>
        <v>0</v>
      </c>
      <c r="CU44" s="44" t="str">
        <f t="shared" si="78"/>
        <v>Dem.</v>
      </c>
      <c r="CV44" s="47" t="s">
        <v>78</v>
      </c>
      <c r="CW44" s="46" t="s">
        <v>78</v>
      </c>
      <c r="CX44" s="45">
        <f t="shared" si="79"/>
        <v>5.55</v>
      </c>
      <c r="CY44" s="40">
        <f t="shared" si="80"/>
        <v>3</v>
      </c>
      <c r="CZ44" s="39" t="str">
        <f t="shared" si="81"/>
        <v>Limited</v>
      </c>
      <c r="DA44" s="44">
        <f t="shared" si="82"/>
        <v>5.85</v>
      </c>
      <c r="DB44" s="40">
        <f t="shared" si="83"/>
        <v>3</v>
      </c>
      <c r="DC44" s="39" t="str">
        <f t="shared" si="84"/>
        <v>Highly defective democracies</v>
      </c>
      <c r="DD44" s="43">
        <f t="shared" si="85"/>
        <v>5.25</v>
      </c>
      <c r="DE44" s="40">
        <f t="shared" si="86"/>
        <v>3</v>
      </c>
      <c r="DF44" s="39" t="str">
        <f t="shared" si="87"/>
        <v>Functional flaws</v>
      </c>
      <c r="DG44" s="42">
        <f t="shared" si="88"/>
        <v>5.5</v>
      </c>
      <c r="DH44" s="40">
        <f t="shared" si="89"/>
        <v>3</v>
      </c>
      <c r="DI44" s="39" t="str">
        <f t="shared" si="90"/>
        <v>Moderate</v>
      </c>
      <c r="DJ44" s="41">
        <f t="shared" si="91"/>
        <v>6</v>
      </c>
      <c r="DK44" s="40">
        <f t="shared" si="92"/>
        <v>3</v>
      </c>
      <c r="DL44" s="39" t="str">
        <f t="shared" si="93"/>
        <v>Moderate</v>
      </c>
    </row>
    <row r="45" spans="1:116">
      <c r="A45" s="61" t="s">
        <v>143</v>
      </c>
      <c r="B45" s="60">
        <v>3</v>
      </c>
      <c r="C45" s="59">
        <f>IF(D45="-","?",RANK(D45,D2:D130,0))</f>
        <v>118</v>
      </c>
      <c r="D45" s="45">
        <f t="shared" si="47"/>
        <v>3.42</v>
      </c>
      <c r="E45" s="44">
        <f t="shared" si="48"/>
        <v>3.55</v>
      </c>
      <c r="F45" s="58">
        <f t="shared" si="49"/>
        <v>7</v>
      </c>
      <c r="G45" s="47">
        <v>8</v>
      </c>
      <c r="H45" s="47">
        <v>9</v>
      </c>
      <c r="I45" s="47">
        <v>8</v>
      </c>
      <c r="J45" s="47">
        <v>3</v>
      </c>
      <c r="K45" s="58">
        <f t="shared" si="50"/>
        <v>3</v>
      </c>
      <c r="L45" s="47">
        <v>1</v>
      </c>
      <c r="M45" s="47">
        <v>1</v>
      </c>
      <c r="N45" s="47">
        <v>5</v>
      </c>
      <c r="O45" s="47">
        <v>5</v>
      </c>
      <c r="P45" s="58">
        <f t="shared" si="51"/>
        <v>2.75</v>
      </c>
      <c r="Q45" s="47">
        <v>2</v>
      </c>
      <c r="R45" s="47">
        <v>2</v>
      </c>
      <c r="S45" s="47">
        <v>4</v>
      </c>
      <c r="T45" s="47">
        <v>3</v>
      </c>
      <c r="U45" s="58">
        <f t="shared" si="52"/>
        <v>1</v>
      </c>
      <c r="V45" s="47">
        <v>1</v>
      </c>
      <c r="W45" s="47">
        <v>1</v>
      </c>
      <c r="X45" s="58">
        <f t="shared" si="53"/>
        <v>4</v>
      </c>
      <c r="Y45" s="47">
        <v>3</v>
      </c>
      <c r="Z45" s="47">
        <v>4</v>
      </c>
      <c r="AA45" s="47" t="s">
        <v>100</v>
      </c>
      <c r="AB45" s="47">
        <v>5</v>
      </c>
      <c r="AC45" s="43">
        <f t="shared" si="54"/>
        <v>3.2857142857142856</v>
      </c>
      <c r="AD45" s="57">
        <f t="shared" si="55"/>
        <v>2</v>
      </c>
      <c r="AE45" s="47">
        <v>2</v>
      </c>
      <c r="AF45" s="57">
        <f t="shared" si="56"/>
        <v>4</v>
      </c>
      <c r="AG45" s="47">
        <v>3</v>
      </c>
      <c r="AH45" s="47">
        <v>4</v>
      </c>
      <c r="AI45" s="47">
        <v>5</v>
      </c>
      <c r="AJ45" s="47">
        <v>4</v>
      </c>
      <c r="AK45" s="57">
        <f t="shared" si="57"/>
        <v>4.5</v>
      </c>
      <c r="AL45" s="47">
        <v>5</v>
      </c>
      <c r="AM45" s="47">
        <v>4</v>
      </c>
      <c r="AN45" s="57">
        <f t="shared" si="58"/>
        <v>4</v>
      </c>
      <c r="AO45" s="47">
        <v>3</v>
      </c>
      <c r="AP45" s="47">
        <v>5</v>
      </c>
      <c r="AQ45" s="57">
        <f t="shared" si="59"/>
        <v>3</v>
      </c>
      <c r="AR45" s="47">
        <v>2</v>
      </c>
      <c r="AS45" s="47">
        <v>4</v>
      </c>
      <c r="AT45" s="57">
        <f t="shared" si="60"/>
        <v>3</v>
      </c>
      <c r="AU45" s="47">
        <v>3</v>
      </c>
      <c r="AV45" s="57">
        <f t="shared" si="61"/>
        <v>2.5</v>
      </c>
      <c r="AW45" s="47">
        <v>3</v>
      </c>
      <c r="AX45" s="47">
        <v>2</v>
      </c>
      <c r="AY45" s="56">
        <f>IF(AZ45="-","?",RANK(AZ45,AZ2:AZ130,0))</f>
        <v>123</v>
      </c>
      <c r="AZ45" s="42">
        <f t="shared" si="62"/>
        <v>2.13</v>
      </c>
      <c r="BA45" s="41">
        <f t="shared" si="63"/>
        <v>7.854166666666667</v>
      </c>
      <c r="BB45" s="47">
        <v>8</v>
      </c>
      <c r="BC45" s="47">
        <v>7</v>
      </c>
      <c r="BD45" s="47">
        <v>7</v>
      </c>
      <c r="BE45" s="47">
        <v>9</v>
      </c>
      <c r="BF45" s="47">
        <v>10</v>
      </c>
      <c r="BG45" s="55">
        <f t="shared" si="64"/>
        <v>6.125</v>
      </c>
      <c r="BH45" s="54">
        <f t="shared" si="65"/>
        <v>2.2333333333333334</v>
      </c>
      <c r="BI45" s="41">
        <f t="shared" si="66"/>
        <v>1.6666666666666667</v>
      </c>
      <c r="BJ45" s="47">
        <v>2</v>
      </c>
      <c r="BK45" s="47">
        <v>2</v>
      </c>
      <c r="BL45" s="47">
        <v>1</v>
      </c>
      <c r="BM45" s="41">
        <f t="shared" si="67"/>
        <v>1.3333333333333333</v>
      </c>
      <c r="BN45" s="47">
        <v>2</v>
      </c>
      <c r="BO45" s="47">
        <v>1</v>
      </c>
      <c r="BP45" s="47">
        <v>1</v>
      </c>
      <c r="BQ45" s="41">
        <f t="shared" si="68"/>
        <v>2.6</v>
      </c>
      <c r="BR45" s="47">
        <v>3</v>
      </c>
      <c r="BS45" s="47">
        <v>3</v>
      </c>
      <c r="BT45" s="47">
        <v>2</v>
      </c>
      <c r="BU45" s="47">
        <v>2</v>
      </c>
      <c r="BV45" s="47">
        <v>3</v>
      </c>
      <c r="BW45" s="41">
        <f t="shared" si="69"/>
        <v>3.3333333333333335</v>
      </c>
      <c r="BX45" s="47">
        <v>3</v>
      </c>
      <c r="BY45" s="47">
        <v>3</v>
      </c>
      <c r="BZ45" s="47">
        <v>4</v>
      </c>
      <c r="CA45" s="47" t="s">
        <v>78</v>
      </c>
      <c r="CB45" s="46" t="s">
        <v>78</v>
      </c>
      <c r="CC45" s="52">
        <v>3.9833333333333334</v>
      </c>
      <c r="CD45" s="52">
        <f t="shared" si="70"/>
        <v>3.55</v>
      </c>
      <c r="CE45" s="44">
        <f t="shared" si="71"/>
        <v>-0.43333333333333357</v>
      </c>
      <c r="CF45" s="53" t="str">
        <f t="shared" si="72"/>
        <v>â</v>
      </c>
      <c r="CG45" s="52">
        <v>3.4642857142857144</v>
      </c>
      <c r="CH45" s="52">
        <f t="shared" si="73"/>
        <v>3.2857142857142856</v>
      </c>
      <c r="CI45" s="43">
        <f t="shared" si="74"/>
        <v>-0.17857142857142883</v>
      </c>
      <c r="CJ45" s="51" t="str">
        <f t="shared" si="75"/>
        <v>â</v>
      </c>
      <c r="CK45" s="47" t="s">
        <v>78</v>
      </c>
      <c r="CL45" s="46" t="s">
        <v>78</v>
      </c>
      <c r="CM45" s="50">
        <v>1</v>
      </c>
      <c r="CN45" s="50">
        <v>1</v>
      </c>
      <c r="CO45" s="47">
        <v>5</v>
      </c>
      <c r="CP45" s="47">
        <v>5</v>
      </c>
      <c r="CQ45" s="50">
        <v>2</v>
      </c>
      <c r="CR45" s="47">
        <v>3</v>
      </c>
      <c r="CS45" s="49">
        <f t="shared" si="76"/>
        <v>5.5</v>
      </c>
      <c r="CT45" s="48">
        <f t="shared" si="77"/>
        <v>3</v>
      </c>
      <c r="CU45" s="44" t="str">
        <f t="shared" si="78"/>
        <v>Aut.</v>
      </c>
      <c r="CV45" s="47" t="s">
        <v>78</v>
      </c>
      <c r="CW45" s="46" t="s">
        <v>78</v>
      </c>
      <c r="CX45" s="45">
        <f t="shared" si="79"/>
        <v>3.42</v>
      </c>
      <c r="CY45" s="40">
        <f t="shared" si="80"/>
        <v>5</v>
      </c>
      <c r="CZ45" s="39" t="str">
        <f t="shared" si="81"/>
        <v>Failed</v>
      </c>
      <c r="DA45" s="44">
        <f t="shared" si="82"/>
        <v>3.55</v>
      </c>
      <c r="DB45" s="40">
        <f t="shared" si="83"/>
        <v>5</v>
      </c>
      <c r="DC45" s="39" t="str">
        <f t="shared" si="84"/>
        <v>Hard-line autocracies</v>
      </c>
      <c r="DD45" s="43">
        <f t="shared" si="85"/>
        <v>3.29</v>
      </c>
      <c r="DE45" s="40">
        <f t="shared" si="86"/>
        <v>4</v>
      </c>
      <c r="DF45" s="39" t="str">
        <f t="shared" si="87"/>
        <v>Poorly functioning</v>
      </c>
      <c r="DG45" s="42">
        <f t="shared" si="88"/>
        <v>2.13</v>
      </c>
      <c r="DH45" s="40">
        <f t="shared" si="89"/>
        <v>5</v>
      </c>
      <c r="DI45" s="39" t="str">
        <f t="shared" si="90"/>
        <v>Failed</v>
      </c>
      <c r="DJ45" s="41">
        <f t="shared" si="91"/>
        <v>7.9</v>
      </c>
      <c r="DK45" s="40">
        <f t="shared" si="92"/>
        <v>2</v>
      </c>
      <c r="DL45" s="39" t="str">
        <f t="shared" si="93"/>
        <v>Substantial</v>
      </c>
    </row>
    <row r="46" spans="1:116">
      <c r="A46" s="61" t="s">
        <v>144</v>
      </c>
      <c r="B46" s="60">
        <v>2</v>
      </c>
      <c r="C46" s="59">
        <f>IF(D46="-","?",RANK(D46,D2:D130,0))</f>
        <v>98</v>
      </c>
      <c r="D46" s="45">
        <f t="shared" si="47"/>
        <v>4.47</v>
      </c>
      <c r="E46" s="44">
        <f t="shared" si="48"/>
        <v>5.05</v>
      </c>
      <c r="F46" s="58">
        <f t="shared" si="49"/>
        <v>5.75</v>
      </c>
      <c r="G46" s="47">
        <v>5</v>
      </c>
      <c r="H46" s="47">
        <v>7</v>
      </c>
      <c r="I46" s="47">
        <v>9</v>
      </c>
      <c r="J46" s="47">
        <v>2</v>
      </c>
      <c r="K46" s="58">
        <f t="shared" si="50"/>
        <v>6</v>
      </c>
      <c r="L46" s="47">
        <v>6</v>
      </c>
      <c r="M46" s="47">
        <v>6</v>
      </c>
      <c r="N46" s="47">
        <v>7</v>
      </c>
      <c r="O46" s="47">
        <v>5</v>
      </c>
      <c r="P46" s="58">
        <f t="shared" si="51"/>
        <v>4.25</v>
      </c>
      <c r="Q46" s="47">
        <v>4</v>
      </c>
      <c r="R46" s="47">
        <v>3</v>
      </c>
      <c r="S46" s="47">
        <v>4</v>
      </c>
      <c r="T46" s="47">
        <v>6</v>
      </c>
      <c r="U46" s="58">
        <f t="shared" si="52"/>
        <v>5.5</v>
      </c>
      <c r="V46" s="47">
        <v>5</v>
      </c>
      <c r="W46" s="47">
        <v>6</v>
      </c>
      <c r="X46" s="58">
        <f t="shared" si="53"/>
        <v>3.75</v>
      </c>
      <c r="Y46" s="47">
        <v>2</v>
      </c>
      <c r="Z46" s="47">
        <v>3</v>
      </c>
      <c r="AA46" s="47">
        <v>6</v>
      </c>
      <c r="AB46" s="47">
        <v>4</v>
      </c>
      <c r="AC46" s="43">
        <f t="shared" si="54"/>
        <v>3.8928571428571428</v>
      </c>
      <c r="AD46" s="57">
        <f t="shared" si="55"/>
        <v>1</v>
      </c>
      <c r="AE46" s="47">
        <v>1</v>
      </c>
      <c r="AF46" s="57">
        <f t="shared" si="56"/>
        <v>5.25</v>
      </c>
      <c r="AG46" s="47">
        <v>4</v>
      </c>
      <c r="AH46" s="47">
        <v>4</v>
      </c>
      <c r="AI46" s="47">
        <v>8</v>
      </c>
      <c r="AJ46" s="47">
        <v>5</v>
      </c>
      <c r="AK46" s="57">
        <f t="shared" si="57"/>
        <v>6.5</v>
      </c>
      <c r="AL46" s="47">
        <v>7</v>
      </c>
      <c r="AM46" s="47">
        <v>6</v>
      </c>
      <c r="AN46" s="57">
        <f t="shared" si="58"/>
        <v>5</v>
      </c>
      <c r="AO46" s="47">
        <v>4</v>
      </c>
      <c r="AP46" s="47">
        <v>6</v>
      </c>
      <c r="AQ46" s="57">
        <f t="shared" si="59"/>
        <v>3</v>
      </c>
      <c r="AR46" s="47">
        <v>3</v>
      </c>
      <c r="AS46" s="47">
        <v>3</v>
      </c>
      <c r="AT46" s="57">
        <f t="shared" si="60"/>
        <v>4</v>
      </c>
      <c r="AU46" s="47">
        <v>4</v>
      </c>
      <c r="AV46" s="57">
        <f t="shared" si="61"/>
        <v>2.5</v>
      </c>
      <c r="AW46" s="47">
        <v>3</v>
      </c>
      <c r="AX46" s="47">
        <v>2</v>
      </c>
      <c r="AY46" s="56">
        <f>IF(AZ46="-","?",RANK(AZ46,AZ2:AZ130,0))</f>
        <v>71</v>
      </c>
      <c r="AZ46" s="42">
        <f t="shared" si="62"/>
        <v>4.75</v>
      </c>
      <c r="BA46" s="41">
        <f t="shared" si="63"/>
        <v>8</v>
      </c>
      <c r="BB46" s="47">
        <v>9</v>
      </c>
      <c r="BC46" s="47">
        <v>8</v>
      </c>
      <c r="BD46" s="47">
        <v>7</v>
      </c>
      <c r="BE46" s="47">
        <v>9</v>
      </c>
      <c r="BF46" s="47">
        <v>9</v>
      </c>
      <c r="BG46" s="55">
        <f t="shared" si="64"/>
        <v>6</v>
      </c>
      <c r="BH46" s="54">
        <f t="shared" si="65"/>
        <v>4.9666666666666668</v>
      </c>
      <c r="BI46" s="41">
        <f t="shared" si="66"/>
        <v>5</v>
      </c>
      <c r="BJ46" s="47">
        <v>5</v>
      </c>
      <c r="BK46" s="47">
        <v>5</v>
      </c>
      <c r="BL46" s="47">
        <v>5</v>
      </c>
      <c r="BM46" s="41">
        <f t="shared" si="67"/>
        <v>3.3333333333333335</v>
      </c>
      <c r="BN46" s="47">
        <v>3</v>
      </c>
      <c r="BO46" s="47">
        <v>4</v>
      </c>
      <c r="BP46" s="47">
        <v>3</v>
      </c>
      <c r="BQ46" s="41">
        <f t="shared" si="68"/>
        <v>5.2</v>
      </c>
      <c r="BR46" s="47">
        <v>6</v>
      </c>
      <c r="BS46" s="47">
        <v>6</v>
      </c>
      <c r="BT46" s="47">
        <v>5</v>
      </c>
      <c r="BU46" s="47">
        <v>5</v>
      </c>
      <c r="BV46" s="47">
        <v>4</v>
      </c>
      <c r="BW46" s="41">
        <f t="shared" si="69"/>
        <v>6.333333333333333</v>
      </c>
      <c r="BX46" s="47">
        <v>7</v>
      </c>
      <c r="BY46" s="47">
        <v>6</v>
      </c>
      <c r="BZ46" s="47">
        <v>6</v>
      </c>
      <c r="CA46" s="47" t="s">
        <v>78</v>
      </c>
      <c r="CB46" s="46" t="s">
        <v>78</v>
      </c>
      <c r="CC46" s="52">
        <v>4.4000000000000004</v>
      </c>
      <c r="CD46" s="52">
        <f t="shared" si="70"/>
        <v>5.05</v>
      </c>
      <c r="CE46" s="44">
        <f t="shared" si="71"/>
        <v>0.64999999999999947</v>
      </c>
      <c r="CF46" s="53" t="str">
        <f t="shared" si="72"/>
        <v>æ</v>
      </c>
      <c r="CG46" s="52">
        <v>3.75</v>
      </c>
      <c r="CH46" s="52">
        <f t="shared" si="73"/>
        <v>3.8928571428571428</v>
      </c>
      <c r="CI46" s="43">
        <f t="shared" si="74"/>
        <v>0.14285714285714279</v>
      </c>
      <c r="CJ46" s="51" t="str">
        <f t="shared" si="75"/>
        <v>â</v>
      </c>
      <c r="CK46" s="47" t="s">
        <v>78</v>
      </c>
      <c r="CL46" s="46" t="s">
        <v>78</v>
      </c>
      <c r="CM46" s="47">
        <v>6</v>
      </c>
      <c r="CN46" s="47">
        <v>6</v>
      </c>
      <c r="CO46" s="47">
        <v>7</v>
      </c>
      <c r="CP46" s="47">
        <v>5</v>
      </c>
      <c r="CQ46" s="47">
        <v>4</v>
      </c>
      <c r="CR46" s="47">
        <v>6</v>
      </c>
      <c r="CS46" s="49">
        <f t="shared" si="76"/>
        <v>3.5</v>
      </c>
      <c r="CT46" s="48">
        <f t="shared" si="77"/>
        <v>0</v>
      </c>
      <c r="CU46" s="44" t="str">
        <f t="shared" si="78"/>
        <v>Dem.</v>
      </c>
      <c r="CV46" s="47" t="s">
        <v>78</v>
      </c>
      <c r="CW46" s="46" t="s">
        <v>78</v>
      </c>
      <c r="CX46" s="45">
        <f t="shared" si="79"/>
        <v>4.47</v>
      </c>
      <c r="CY46" s="40">
        <f t="shared" si="80"/>
        <v>4</v>
      </c>
      <c r="CZ46" s="39" t="str">
        <f t="shared" si="81"/>
        <v>Very limited</v>
      </c>
      <c r="DA46" s="44">
        <f t="shared" si="82"/>
        <v>5.05</v>
      </c>
      <c r="DB46" s="40">
        <f t="shared" si="83"/>
        <v>3</v>
      </c>
      <c r="DC46" s="39" t="str">
        <f t="shared" si="84"/>
        <v>Highly defective democracies</v>
      </c>
      <c r="DD46" s="43">
        <f t="shared" si="85"/>
        <v>3.89</v>
      </c>
      <c r="DE46" s="40">
        <f t="shared" si="86"/>
        <v>4</v>
      </c>
      <c r="DF46" s="39" t="str">
        <f t="shared" si="87"/>
        <v>Poorly functioning</v>
      </c>
      <c r="DG46" s="42">
        <f t="shared" si="88"/>
        <v>4.75</v>
      </c>
      <c r="DH46" s="40">
        <f t="shared" si="89"/>
        <v>3</v>
      </c>
      <c r="DI46" s="39" t="str">
        <f t="shared" si="90"/>
        <v>Moderate</v>
      </c>
      <c r="DJ46" s="41">
        <f t="shared" si="91"/>
        <v>8</v>
      </c>
      <c r="DK46" s="40">
        <f t="shared" si="92"/>
        <v>2</v>
      </c>
      <c r="DL46" s="39" t="str">
        <f t="shared" si="93"/>
        <v>Substantial</v>
      </c>
    </row>
    <row r="47" spans="1:116">
      <c r="A47" s="61" t="s">
        <v>145</v>
      </c>
      <c r="B47" s="60">
        <v>2</v>
      </c>
      <c r="C47" s="59">
        <f>IF(D47="-","?",RANK(D47,D2:D130,0))</f>
        <v>57</v>
      </c>
      <c r="D47" s="45">
        <f t="shared" si="47"/>
        <v>5.88</v>
      </c>
      <c r="E47" s="44">
        <f t="shared" si="48"/>
        <v>6.55</v>
      </c>
      <c r="F47" s="58">
        <f t="shared" si="49"/>
        <v>7.5</v>
      </c>
      <c r="G47" s="47">
        <v>6</v>
      </c>
      <c r="H47" s="47">
        <v>9</v>
      </c>
      <c r="I47" s="47">
        <v>9</v>
      </c>
      <c r="J47" s="47">
        <v>6</v>
      </c>
      <c r="K47" s="58">
        <f t="shared" si="50"/>
        <v>7.5</v>
      </c>
      <c r="L47" s="47">
        <v>8</v>
      </c>
      <c r="M47" s="47">
        <v>7</v>
      </c>
      <c r="N47" s="47">
        <v>8</v>
      </c>
      <c r="O47" s="47">
        <v>7</v>
      </c>
      <c r="P47" s="58">
        <f t="shared" si="51"/>
        <v>5.25</v>
      </c>
      <c r="Q47" s="47">
        <v>6</v>
      </c>
      <c r="R47" s="47">
        <v>5</v>
      </c>
      <c r="S47" s="47">
        <v>4</v>
      </c>
      <c r="T47" s="47">
        <v>6</v>
      </c>
      <c r="U47" s="58">
        <f t="shared" si="52"/>
        <v>7</v>
      </c>
      <c r="V47" s="47">
        <v>6</v>
      </c>
      <c r="W47" s="47">
        <v>8</v>
      </c>
      <c r="X47" s="58">
        <f t="shared" si="53"/>
        <v>5.5</v>
      </c>
      <c r="Y47" s="47">
        <v>6</v>
      </c>
      <c r="Z47" s="47">
        <v>5</v>
      </c>
      <c r="AA47" s="47">
        <v>6</v>
      </c>
      <c r="AB47" s="47">
        <v>5</v>
      </c>
      <c r="AC47" s="43">
        <f t="shared" si="54"/>
        <v>5.2142857142857144</v>
      </c>
      <c r="AD47" s="57">
        <f t="shared" si="55"/>
        <v>3</v>
      </c>
      <c r="AE47" s="47">
        <v>3</v>
      </c>
      <c r="AF47" s="57">
        <f t="shared" si="56"/>
        <v>6.5</v>
      </c>
      <c r="AG47" s="47">
        <v>5</v>
      </c>
      <c r="AH47" s="47">
        <v>6</v>
      </c>
      <c r="AI47" s="47">
        <v>8</v>
      </c>
      <c r="AJ47" s="47">
        <v>7</v>
      </c>
      <c r="AK47" s="57">
        <f t="shared" si="57"/>
        <v>6.5</v>
      </c>
      <c r="AL47" s="47">
        <v>7</v>
      </c>
      <c r="AM47" s="47">
        <v>6</v>
      </c>
      <c r="AN47" s="57">
        <f t="shared" si="58"/>
        <v>6</v>
      </c>
      <c r="AO47" s="47">
        <v>6</v>
      </c>
      <c r="AP47" s="47">
        <v>6</v>
      </c>
      <c r="AQ47" s="57">
        <f t="shared" si="59"/>
        <v>4</v>
      </c>
      <c r="AR47" s="47">
        <v>4</v>
      </c>
      <c r="AS47" s="47">
        <v>4</v>
      </c>
      <c r="AT47" s="57">
        <f t="shared" si="60"/>
        <v>7</v>
      </c>
      <c r="AU47" s="47">
        <v>7</v>
      </c>
      <c r="AV47" s="57">
        <f t="shared" si="61"/>
        <v>3.5</v>
      </c>
      <c r="AW47" s="47">
        <v>4</v>
      </c>
      <c r="AX47" s="47">
        <v>3</v>
      </c>
      <c r="AY47" s="56">
        <f>IF(AZ47="-","?",RANK(AZ47,AZ2:AZ130,0))</f>
        <v>63</v>
      </c>
      <c r="AZ47" s="42">
        <f t="shared" si="62"/>
        <v>5.01</v>
      </c>
      <c r="BA47" s="41">
        <f t="shared" si="63"/>
        <v>5.270833333333333</v>
      </c>
      <c r="BB47" s="47">
        <v>6</v>
      </c>
      <c r="BC47" s="47">
        <v>6</v>
      </c>
      <c r="BD47" s="47">
        <v>3</v>
      </c>
      <c r="BE47" s="47">
        <v>8</v>
      </c>
      <c r="BF47" s="47">
        <v>4</v>
      </c>
      <c r="BG47" s="55">
        <f t="shared" si="64"/>
        <v>4.625</v>
      </c>
      <c r="BH47" s="54">
        <f t="shared" si="65"/>
        <v>5.6</v>
      </c>
      <c r="BI47" s="41">
        <f t="shared" si="66"/>
        <v>5</v>
      </c>
      <c r="BJ47" s="47">
        <v>5</v>
      </c>
      <c r="BK47" s="47">
        <v>5</v>
      </c>
      <c r="BL47" s="47">
        <v>5</v>
      </c>
      <c r="BM47" s="41">
        <f t="shared" si="67"/>
        <v>4</v>
      </c>
      <c r="BN47" s="47">
        <v>4</v>
      </c>
      <c r="BO47" s="47">
        <v>5</v>
      </c>
      <c r="BP47" s="47">
        <v>3</v>
      </c>
      <c r="BQ47" s="41">
        <f t="shared" si="68"/>
        <v>6.4</v>
      </c>
      <c r="BR47" s="47">
        <v>7</v>
      </c>
      <c r="BS47" s="47">
        <v>7</v>
      </c>
      <c r="BT47" s="47">
        <v>6</v>
      </c>
      <c r="BU47" s="47">
        <v>6</v>
      </c>
      <c r="BV47" s="47">
        <v>6</v>
      </c>
      <c r="BW47" s="41">
        <f t="shared" si="69"/>
        <v>7</v>
      </c>
      <c r="BX47" s="47">
        <v>8</v>
      </c>
      <c r="BY47" s="47">
        <v>5</v>
      </c>
      <c r="BZ47" s="47">
        <v>8</v>
      </c>
      <c r="CA47" s="47" t="s">
        <v>78</v>
      </c>
      <c r="CB47" s="46" t="s">
        <v>78</v>
      </c>
      <c r="CC47" s="52">
        <v>6.6499999999999995</v>
      </c>
      <c r="CD47" s="52">
        <f t="shared" si="70"/>
        <v>6.55</v>
      </c>
      <c r="CE47" s="44">
        <f t="shared" si="71"/>
        <v>-9.9999999999999645E-2</v>
      </c>
      <c r="CF47" s="53" t="str">
        <f t="shared" si="72"/>
        <v>â</v>
      </c>
      <c r="CG47" s="52">
        <v>5.5357142857142865</v>
      </c>
      <c r="CH47" s="52">
        <f t="shared" si="73"/>
        <v>5.2142857142857144</v>
      </c>
      <c r="CI47" s="43">
        <f t="shared" si="74"/>
        <v>-0.32142857142857206</v>
      </c>
      <c r="CJ47" s="51" t="str">
        <f t="shared" si="75"/>
        <v>â</v>
      </c>
      <c r="CK47" s="47" t="s">
        <v>78</v>
      </c>
      <c r="CL47" s="46" t="s">
        <v>78</v>
      </c>
      <c r="CM47" s="47">
        <v>8</v>
      </c>
      <c r="CN47" s="47">
        <v>7</v>
      </c>
      <c r="CO47" s="47">
        <v>8</v>
      </c>
      <c r="CP47" s="47">
        <v>7</v>
      </c>
      <c r="CQ47" s="47">
        <v>6</v>
      </c>
      <c r="CR47" s="47">
        <v>6</v>
      </c>
      <c r="CS47" s="49">
        <f t="shared" si="76"/>
        <v>6</v>
      </c>
      <c r="CT47" s="48">
        <f t="shared" si="77"/>
        <v>0</v>
      </c>
      <c r="CU47" s="44" t="str">
        <f t="shared" si="78"/>
        <v>Dem.</v>
      </c>
      <c r="CV47" s="47" t="s">
        <v>78</v>
      </c>
      <c r="CW47" s="46" t="s">
        <v>78</v>
      </c>
      <c r="CX47" s="45">
        <f t="shared" si="79"/>
        <v>5.88</v>
      </c>
      <c r="CY47" s="40">
        <f t="shared" si="80"/>
        <v>3</v>
      </c>
      <c r="CZ47" s="39" t="str">
        <f t="shared" si="81"/>
        <v>Limited</v>
      </c>
      <c r="DA47" s="44">
        <f t="shared" si="82"/>
        <v>6.55</v>
      </c>
      <c r="DB47" s="40">
        <f t="shared" si="83"/>
        <v>2</v>
      </c>
      <c r="DC47" s="39" t="str">
        <f t="shared" si="84"/>
        <v>Defective democracies</v>
      </c>
      <c r="DD47" s="43">
        <f t="shared" si="85"/>
        <v>5.21</v>
      </c>
      <c r="DE47" s="40">
        <f t="shared" si="86"/>
        <v>3</v>
      </c>
      <c r="DF47" s="39" t="str">
        <f t="shared" si="87"/>
        <v>Functional flaws</v>
      </c>
      <c r="DG47" s="42">
        <f t="shared" si="88"/>
        <v>5.01</v>
      </c>
      <c r="DH47" s="40">
        <f t="shared" si="89"/>
        <v>3</v>
      </c>
      <c r="DI47" s="39" t="str">
        <f t="shared" si="90"/>
        <v>Moderate</v>
      </c>
      <c r="DJ47" s="41">
        <f t="shared" si="91"/>
        <v>5.3</v>
      </c>
      <c r="DK47" s="40">
        <f t="shared" si="92"/>
        <v>3</v>
      </c>
      <c r="DL47" s="39" t="str">
        <f t="shared" si="93"/>
        <v>Moderate</v>
      </c>
    </row>
    <row r="48" spans="1:116">
      <c r="A48" s="61" t="s">
        <v>146</v>
      </c>
      <c r="B48" s="60">
        <v>1</v>
      </c>
      <c r="C48" s="59">
        <f>IF(D48="-","?",RANK(D48,D2:D130,0))</f>
        <v>8</v>
      </c>
      <c r="D48" s="45">
        <f t="shared" si="47"/>
        <v>9</v>
      </c>
      <c r="E48" s="44">
        <f t="shared" si="48"/>
        <v>9.25</v>
      </c>
      <c r="F48" s="58">
        <f t="shared" si="49"/>
        <v>10</v>
      </c>
      <c r="G48" s="47">
        <v>10</v>
      </c>
      <c r="H48" s="47">
        <v>10</v>
      </c>
      <c r="I48" s="47">
        <v>10</v>
      </c>
      <c r="J48" s="47">
        <v>10</v>
      </c>
      <c r="K48" s="58">
        <f t="shared" si="50"/>
        <v>10</v>
      </c>
      <c r="L48" s="47">
        <v>10</v>
      </c>
      <c r="M48" s="47">
        <v>10</v>
      </c>
      <c r="N48" s="47">
        <v>10</v>
      </c>
      <c r="O48" s="47">
        <v>10</v>
      </c>
      <c r="P48" s="58">
        <f t="shared" si="51"/>
        <v>9</v>
      </c>
      <c r="Q48" s="47">
        <v>10</v>
      </c>
      <c r="R48" s="47">
        <v>9</v>
      </c>
      <c r="S48" s="47">
        <v>8</v>
      </c>
      <c r="T48" s="47">
        <v>9</v>
      </c>
      <c r="U48" s="58">
        <f t="shared" si="52"/>
        <v>8.5</v>
      </c>
      <c r="V48" s="47">
        <v>8</v>
      </c>
      <c r="W48" s="47">
        <v>9</v>
      </c>
      <c r="X48" s="58">
        <f t="shared" si="53"/>
        <v>8.75</v>
      </c>
      <c r="Y48" s="47">
        <v>10</v>
      </c>
      <c r="Z48" s="47">
        <v>8</v>
      </c>
      <c r="AA48" s="47">
        <v>9</v>
      </c>
      <c r="AB48" s="47">
        <v>8</v>
      </c>
      <c r="AC48" s="43">
        <f t="shared" si="54"/>
        <v>8.75</v>
      </c>
      <c r="AD48" s="57">
        <f t="shared" si="55"/>
        <v>9</v>
      </c>
      <c r="AE48" s="47">
        <v>9</v>
      </c>
      <c r="AF48" s="57">
        <f t="shared" si="56"/>
        <v>9.75</v>
      </c>
      <c r="AG48" s="47">
        <v>10</v>
      </c>
      <c r="AH48" s="47">
        <v>10</v>
      </c>
      <c r="AI48" s="47">
        <v>10</v>
      </c>
      <c r="AJ48" s="47">
        <v>9</v>
      </c>
      <c r="AK48" s="57">
        <f t="shared" si="57"/>
        <v>8</v>
      </c>
      <c r="AL48" s="47">
        <v>9</v>
      </c>
      <c r="AM48" s="47">
        <v>7</v>
      </c>
      <c r="AN48" s="57">
        <f t="shared" si="58"/>
        <v>10</v>
      </c>
      <c r="AO48" s="47">
        <v>10</v>
      </c>
      <c r="AP48" s="47">
        <v>10</v>
      </c>
      <c r="AQ48" s="57">
        <f t="shared" si="59"/>
        <v>9</v>
      </c>
      <c r="AR48" s="47">
        <v>9</v>
      </c>
      <c r="AS48" s="47">
        <v>9</v>
      </c>
      <c r="AT48" s="57">
        <f t="shared" si="60"/>
        <v>7</v>
      </c>
      <c r="AU48" s="47">
        <v>7</v>
      </c>
      <c r="AV48" s="57">
        <f t="shared" si="61"/>
        <v>8.5</v>
      </c>
      <c r="AW48" s="47">
        <v>9</v>
      </c>
      <c r="AX48" s="47">
        <v>8</v>
      </c>
      <c r="AY48" s="56">
        <f>IF(AZ48="-","?",RANK(AZ48,AZ2:AZ130,0))</f>
        <v>20</v>
      </c>
      <c r="AZ48" s="42">
        <f t="shared" si="62"/>
        <v>6.51</v>
      </c>
      <c r="BA48" s="41">
        <f t="shared" si="63"/>
        <v>1.4166666666666667</v>
      </c>
      <c r="BB48" s="47">
        <v>1</v>
      </c>
      <c r="BC48" s="47">
        <v>2</v>
      </c>
      <c r="BD48" s="47">
        <v>2</v>
      </c>
      <c r="BE48" s="47">
        <v>1</v>
      </c>
      <c r="BF48" s="47">
        <v>1</v>
      </c>
      <c r="BG48" s="55">
        <f t="shared" si="64"/>
        <v>1.5</v>
      </c>
      <c r="BH48" s="54">
        <f t="shared" si="65"/>
        <v>8.0500000000000007</v>
      </c>
      <c r="BI48" s="41">
        <f t="shared" si="66"/>
        <v>8</v>
      </c>
      <c r="BJ48" s="47">
        <v>9</v>
      </c>
      <c r="BK48" s="47">
        <v>7</v>
      </c>
      <c r="BL48" s="47">
        <v>8</v>
      </c>
      <c r="BM48" s="41">
        <f t="shared" si="67"/>
        <v>6.666666666666667</v>
      </c>
      <c r="BN48" s="47">
        <v>6</v>
      </c>
      <c r="BO48" s="47">
        <v>7</v>
      </c>
      <c r="BP48" s="47">
        <v>7</v>
      </c>
      <c r="BQ48" s="41">
        <f t="shared" si="68"/>
        <v>8.1999999999999993</v>
      </c>
      <c r="BR48" s="47">
        <v>10</v>
      </c>
      <c r="BS48" s="47">
        <v>10</v>
      </c>
      <c r="BT48" s="47">
        <v>6</v>
      </c>
      <c r="BU48" s="47">
        <v>8</v>
      </c>
      <c r="BV48" s="47">
        <v>7</v>
      </c>
      <c r="BW48" s="41">
        <f t="shared" si="69"/>
        <v>9.3333333333333339</v>
      </c>
      <c r="BX48" s="47">
        <v>9</v>
      </c>
      <c r="BY48" s="47">
        <v>9</v>
      </c>
      <c r="BZ48" s="47">
        <v>10</v>
      </c>
      <c r="CA48" s="47" t="s">
        <v>78</v>
      </c>
      <c r="CB48" s="46" t="s">
        <v>78</v>
      </c>
      <c r="CC48" s="52">
        <v>9.35</v>
      </c>
      <c r="CD48" s="52">
        <f t="shared" si="70"/>
        <v>9.25</v>
      </c>
      <c r="CE48" s="44">
        <f t="shared" si="71"/>
        <v>-9.9999999999999645E-2</v>
      </c>
      <c r="CF48" s="53" t="str">
        <f t="shared" si="72"/>
        <v>â</v>
      </c>
      <c r="CG48" s="52">
        <v>9</v>
      </c>
      <c r="CH48" s="52">
        <f t="shared" si="73"/>
        <v>8.75</v>
      </c>
      <c r="CI48" s="43">
        <f t="shared" si="74"/>
        <v>-0.25</v>
      </c>
      <c r="CJ48" s="51" t="str">
        <f t="shared" si="75"/>
        <v>â</v>
      </c>
      <c r="CK48" s="47" t="s">
        <v>78</v>
      </c>
      <c r="CL48" s="46" t="s">
        <v>78</v>
      </c>
      <c r="CM48" s="47">
        <v>10</v>
      </c>
      <c r="CN48" s="47">
        <v>10</v>
      </c>
      <c r="CO48" s="47">
        <v>10</v>
      </c>
      <c r="CP48" s="47">
        <v>10</v>
      </c>
      <c r="CQ48" s="47">
        <v>10</v>
      </c>
      <c r="CR48" s="47">
        <v>9</v>
      </c>
      <c r="CS48" s="49">
        <f t="shared" si="76"/>
        <v>10</v>
      </c>
      <c r="CT48" s="48">
        <f t="shared" si="77"/>
        <v>0</v>
      </c>
      <c r="CU48" s="44" t="str">
        <f t="shared" si="78"/>
        <v>Dem.</v>
      </c>
      <c r="CV48" s="47" t="s">
        <v>78</v>
      </c>
      <c r="CW48" s="46" t="s">
        <v>78</v>
      </c>
      <c r="CX48" s="45">
        <f t="shared" si="79"/>
        <v>9</v>
      </c>
      <c r="CY48" s="40">
        <f t="shared" si="80"/>
        <v>1</v>
      </c>
      <c r="CZ48" s="39" t="str">
        <f t="shared" si="81"/>
        <v>Highly advanced</v>
      </c>
      <c r="DA48" s="44">
        <f t="shared" si="82"/>
        <v>9.25</v>
      </c>
      <c r="DB48" s="40">
        <f t="shared" si="83"/>
        <v>1</v>
      </c>
      <c r="DC48" s="39" t="str">
        <f t="shared" si="84"/>
        <v>Democracies in consolidation</v>
      </c>
      <c r="DD48" s="43">
        <f t="shared" si="85"/>
        <v>8.75</v>
      </c>
      <c r="DE48" s="40">
        <f t="shared" si="86"/>
        <v>1</v>
      </c>
      <c r="DF48" s="39" t="str">
        <f t="shared" si="87"/>
        <v>Developed</v>
      </c>
      <c r="DG48" s="42">
        <f t="shared" si="88"/>
        <v>6.51</v>
      </c>
      <c r="DH48" s="40">
        <f t="shared" si="89"/>
        <v>2</v>
      </c>
      <c r="DI48" s="39" t="str">
        <f t="shared" si="90"/>
        <v>Good</v>
      </c>
      <c r="DJ48" s="41">
        <f t="shared" si="91"/>
        <v>1.4</v>
      </c>
      <c r="DK48" s="40">
        <f t="shared" si="92"/>
        <v>5</v>
      </c>
      <c r="DL48" s="39" t="str">
        <f t="shared" si="93"/>
        <v>Negligible</v>
      </c>
    </row>
    <row r="49" spans="1:116">
      <c r="A49" s="61" t="s">
        <v>147</v>
      </c>
      <c r="B49" s="60">
        <v>7</v>
      </c>
      <c r="C49" s="59">
        <f>IF(D49="-","?",RANK(D49,D2:D130,0))</f>
        <v>26</v>
      </c>
      <c r="D49" s="45">
        <f t="shared" si="47"/>
        <v>7.33</v>
      </c>
      <c r="E49" s="44">
        <f t="shared" si="48"/>
        <v>8.1999999999999993</v>
      </c>
      <c r="F49" s="58">
        <f t="shared" si="49"/>
        <v>8</v>
      </c>
      <c r="G49" s="47">
        <v>7</v>
      </c>
      <c r="H49" s="47">
        <v>8</v>
      </c>
      <c r="I49" s="47">
        <v>9</v>
      </c>
      <c r="J49" s="47">
        <v>8</v>
      </c>
      <c r="K49" s="58">
        <f t="shared" si="50"/>
        <v>9.25</v>
      </c>
      <c r="L49" s="47">
        <v>8</v>
      </c>
      <c r="M49" s="47">
        <v>10</v>
      </c>
      <c r="N49" s="47">
        <v>10</v>
      </c>
      <c r="O49" s="47">
        <v>9</v>
      </c>
      <c r="P49" s="58">
        <f t="shared" si="51"/>
        <v>7.5</v>
      </c>
      <c r="Q49" s="47">
        <v>9</v>
      </c>
      <c r="R49" s="47">
        <v>8</v>
      </c>
      <c r="S49" s="47">
        <v>6</v>
      </c>
      <c r="T49" s="47">
        <v>7</v>
      </c>
      <c r="U49" s="58">
        <f t="shared" si="52"/>
        <v>9</v>
      </c>
      <c r="V49" s="47">
        <v>9</v>
      </c>
      <c r="W49" s="47">
        <v>9</v>
      </c>
      <c r="X49" s="58">
        <f t="shared" si="53"/>
        <v>7.25</v>
      </c>
      <c r="Y49" s="47">
        <v>7</v>
      </c>
      <c r="Z49" s="47">
        <v>7</v>
      </c>
      <c r="AA49" s="47">
        <v>9</v>
      </c>
      <c r="AB49" s="47">
        <v>6</v>
      </c>
      <c r="AC49" s="43">
        <f t="shared" si="54"/>
        <v>6.4642857142857144</v>
      </c>
      <c r="AD49" s="57">
        <f t="shared" si="55"/>
        <v>5</v>
      </c>
      <c r="AE49" s="47">
        <v>5</v>
      </c>
      <c r="AF49" s="57">
        <f t="shared" si="56"/>
        <v>6.75</v>
      </c>
      <c r="AG49" s="47">
        <v>6</v>
      </c>
      <c r="AH49" s="47">
        <v>6</v>
      </c>
      <c r="AI49" s="47">
        <v>7</v>
      </c>
      <c r="AJ49" s="47">
        <v>8</v>
      </c>
      <c r="AK49" s="57">
        <f t="shared" si="57"/>
        <v>8</v>
      </c>
      <c r="AL49" s="47">
        <v>9</v>
      </c>
      <c r="AM49" s="47">
        <v>7</v>
      </c>
      <c r="AN49" s="57">
        <f t="shared" si="58"/>
        <v>7</v>
      </c>
      <c r="AO49" s="47">
        <v>8</v>
      </c>
      <c r="AP49" s="47">
        <v>6</v>
      </c>
      <c r="AQ49" s="57">
        <f t="shared" si="59"/>
        <v>4</v>
      </c>
      <c r="AR49" s="47">
        <v>4</v>
      </c>
      <c r="AS49" s="47">
        <v>4</v>
      </c>
      <c r="AT49" s="57">
        <f t="shared" si="60"/>
        <v>9</v>
      </c>
      <c r="AU49" s="47">
        <v>9</v>
      </c>
      <c r="AV49" s="57">
        <f t="shared" si="61"/>
        <v>5.5</v>
      </c>
      <c r="AW49" s="47">
        <v>5</v>
      </c>
      <c r="AX49" s="47">
        <v>6</v>
      </c>
      <c r="AY49" s="56">
        <f>IF(AZ49="-","?",RANK(AZ49,AZ2:AZ130,0))</f>
        <v>17</v>
      </c>
      <c r="AZ49" s="42">
        <f t="shared" si="62"/>
        <v>6.6</v>
      </c>
      <c r="BA49" s="41">
        <f t="shared" si="63"/>
        <v>5.708333333333333</v>
      </c>
      <c r="BB49" s="47">
        <v>6</v>
      </c>
      <c r="BC49" s="47">
        <v>5</v>
      </c>
      <c r="BD49" s="47">
        <v>5</v>
      </c>
      <c r="BE49" s="47">
        <v>8</v>
      </c>
      <c r="BF49" s="47">
        <v>7</v>
      </c>
      <c r="BG49" s="55">
        <f t="shared" si="64"/>
        <v>3.25</v>
      </c>
      <c r="BH49" s="54">
        <f t="shared" si="65"/>
        <v>7.291666666666667</v>
      </c>
      <c r="BI49" s="41">
        <f t="shared" si="66"/>
        <v>6.666666666666667</v>
      </c>
      <c r="BJ49" s="47">
        <v>8</v>
      </c>
      <c r="BK49" s="47">
        <v>5</v>
      </c>
      <c r="BL49" s="47">
        <v>7</v>
      </c>
      <c r="BM49" s="41">
        <f t="shared" si="67"/>
        <v>6</v>
      </c>
      <c r="BN49" s="47">
        <v>6</v>
      </c>
      <c r="BO49" s="47">
        <v>7</v>
      </c>
      <c r="BP49" s="47">
        <v>5</v>
      </c>
      <c r="BQ49" s="41">
        <f t="shared" si="68"/>
        <v>8.5</v>
      </c>
      <c r="BR49" s="47">
        <v>9</v>
      </c>
      <c r="BS49" s="47">
        <v>9</v>
      </c>
      <c r="BT49" s="47">
        <v>8</v>
      </c>
      <c r="BU49" s="47">
        <v>8</v>
      </c>
      <c r="BV49" s="47" t="s">
        <v>100</v>
      </c>
      <c r="BW49" s="41">
        <f t="shared" si="69"/>
        <v>8</v>
      </c>
      <c r="BX49" s="47">
        <v>7</v>
      </c>
      <c r="BY49" s="47">
        <v>9</v>
      </c>
      <c r="BZ49" s="47">
        <v>8</v>
      </c>
      <c r="CA49" s="47" t="s">
        <v>78</v>
      </c>
      <c r="CB49" s="46" t="s">
        <v>78</v>
      </c>
      <c r="CC49" s="52">
        <v>8.1</v>
      </c>
      <c r="CD49" s="52">
        <f t="shared" si="70"/>
        <v>8.1999999999999993</v>
      </c>
      <c r="CE49" s="44">
        <f t="shared" si="71"/>
        <v>9.9999999999999645E-2</v>
      </c>
      <c r="CF49" s="53" t="str">
        <f t="shared" si="72"/>
        <v>â</v>
      </c>
      <c r="CG49" s="52">
        <v>6.6071428571428568</v>
      </c>
      <c r="CH49" s="52">
        <f t="shared" si="73"/>
        <v>6.4642857142857144</v>
      </c>
      <c r="CI49" s="43">
        <f t="shared" si="74"/>
        <v>-0.14285714285714235</v>
      </c>
      <c r="CJ49" s="51" t="str">
        <f t="shared" si="75"/>
        <v>â</v>
      </c>
      <c r="CK49" s="47" t="s">
        <v>78</v>
      </c>
      <c r="CL49" s="46" t="s">
        <v>78</v>
      </c>
      <c r="CM49" s="47">
        <v>8</v>
      </c>
      <c r="CN49" s="47">
        <v>10</v>
      </c>
      <c r="CO49" s="47">
        <v>10</v>
      </c>
      <c r="CP49" s="47">
        <v>9</v>
      </c>
      <c r="CQ49" s="47">
        <v>9</v>
      </c>
      <c r="CR49" s="47">
        <v>7</v>
      </c>
      <c r="CS49" s="49">
        <f t="shared" si="76"/>
        <v>7.5</v>
      </c>
      <c r="CT49" s="48">
        <f t="shared" si="77"/>
        <v>0</v>
      </c>
      <c r="CU49" s="44" t="str">
        <f t="shared" si="78"/>
        <v>Dem.</v>
      </c>
      <c r="CV49" s="47" t="s">
        <v>78</v>
      </c>
      <c r="CW49" s="46" t="s">
        <v>78</v>
      </c>
      <c r="CX49" s="45">
        <f t="shared" si="79"/>
        <v>7.33</v>
      </c>
      <c r="CY49" s="40">
        <f t="shared" si="80"/>
        <v>2</v>
      </c>
      <c r="CZ49" s="39" t="str">
        <f t="shared" si="81"/>
        <v>Advanced</v>
      </c>
      <c r="DA49" s="44">
        <f t="shared" si="82"/>
        <v>8.1999999999999993</v>
      </c>
      <c r="DB49" s="40">
        <f t="shared" si="83"/>
        <v>1</v>
      </c>
      <c r="DC49" s="39" t="str">
        <f t="shared" si="84"/>
        <v>Democracies in consolidation</v>
      </c>
      <c r="DD49" s="43">
        <f t="shared" si="85"/>
        <v>6.46</v>
      </c>
      <c r="DE49" s="40">
        <f t="shared" si="86"/>
        <v>3</v>
      </c>
      <c r="DF49" s="39" t="str">
        <f t="shared" si="87"/>
        <v>Functional flaws</v>
      </c>
      <c r="DG49" s="42">
        <f t="shared" si="88"/>
        <v>6.6</v>
      </c>
      <c r="DH49" s="40">
        <f t="shared" si="89"/>
        <v>2</v>
      </c>
      <c r="DI49" s="39" t="str">
        <f t="shared" si="90"/>
        <v>Good</v>
      </c>
      <c r="DJ49" s="41">
        <f t="shared" si="91"/>
        <v>5.7</v>
      </c>
      <c r="DK49" s="40">
        <f t="shared" si="92"/>
        <v>3</v>
      </c>
      <c r="DL49" s="39" t="str">
        <f t="shared" si="93"/>
        <v>Moderate</v>
      </c>
    </row>
    <row r="50" spans="1:116">
      <c r="A50" s="61" t="s">
        <v>148</v>
      </c>
      <c r="B50" s="60">
        <v>7</v>
      </c>
      <c r="C50" s="59">
        <f>IF(D50="-","?",RANK(D50,D2:D130,0))</f>
        <v>40</v>
      </c>
      <c r="D50" s="45">
        <f t="shared" si="47"/>
        <v>6.39</v>
      </c>
      <c r="E50" s="44">
        <f t="shared" si="48"/>
        <v>7</v>
      </c>
      <c r="F50" s="58">
        <f t="shared" si="49"/>
        <v>6.75</v>
      </c>
      <c r="G50" s="47">
        <v>7</v>
      </c>
      <c r="H50" s="47">
        <v>7</v>
      </c>
      <c r="I50" s="47">
        <v>6</v>
      </c>
      <c r="J50" s="47">
        <v>7</v>
      </c>
      <c r="K50" s="58">
        <f t="shared" si="50"/>
        <v>7.75</v>
      </c>
      <c r="L50" s="47">
        <v>9</v>
      </c>
      <c r="M50" s="47">
        <v>7</v>
      </c>
      <c r="N50" s="47">
        <v>8</v>
      </c>
      <c r="O50" s="47">
        <v>7</v>
      </c>
      <c r="P50" s="58">
        <f t="shared" si="51"/>
        <v>6.75</v>
      </c>
      <c r="Q50" s="47">
        <v>9</v>
      </c>
      <c r="R50" s="47">
        <v>6</v>
      </c>
      <c r="S50" s="47">
        <v>5</v>
      </c>
      <c r="T50" s="47">
        <v>7</v>
      </c>
      <c r="U50" s="58">
        <f t="shared" si="52"/>
        <v>7</v>
      </c>
      <c r="V50" s="47">
        <v>7</v>
      </c>
      <c r="W50" s="47">
        <v>7</v>
      </c>
      <c r="X50" s="58">
        <f t="shared" si="53"/>
        <v>6.75</v>
      </c>
      <c r="Y50" s="47">
        <v>6</v>
      </c>
      <c r="Z50" s="47">
        <v>7</v>
      </c>
      <c r="AA50" s="47">
        <v>7</v>
      </c>
      <c r="AB50" s="47">
        <v>7</v>
      </c>
      <c r="AC50" s="43">
        <f t="shared" si="54"/>
        <v>5.7857142857142856</v>
      </c>
      <c r="AD50" s="57">
        <f t="shared" si="55"/>
        <v>6</v>
      </c>
      <c r="AE50" s="47">
        <v>6</v>
      </c>
      <c r="AF50" s="57">
        <f t="shared" si="56"/>
        <v>6</v>
      </c>
      <c r="AG50" s="47">
        <v>6</v>
      </c>
      <c r="AH50" s="47">
        <v>5</v>
      </c>
      <c r="AI50" s="47">
        <v>6</v>
      </c>
      <c r="AJ50" s="47">
        <v>7</v>
      </c>
      <c r="AK50" s="57">
        <f t="shared" si="57"/>
        <v>7</v>
      </c>
      <c r="AL50" s="47">
        <v>6</v>
      </c>
      <c r="AM50" s="47">
        <v>8</v>
      </c>
      <c r="AN50" s="57">
        <f t="shared" si="58"/>
        <v>6</v>
      </c>
      <c r="AO50" s="47">
        <v>6</v>
      </c>
      <c r="AP50" s="47">
        <v>6</v>
      </c>
      <c r="AQ50" s="57">
        <f t="shared" si="59"/>
        <v>5</v>
      </c>
      <c r="AR50" s="47">
        <v>5</v>
      </c>
      <c r="AS50" s="47">
        <v>5</v>
      </c>
      <c r="AT50" s="57">
        <f t="shared" si="60"/>
        <v>6</v>
      </c>
      <c r="AU50" s="47">
        <v>6</v>
      </c>
      <c r="AV50" s="57">
        <f t="shared" si="61"/>
        <v>4.5</v>
      </c>
      <c r="AW50" s="47">
        <v>4</v>
      </c>
      <c r="AX50" s="47">
        <v>5</v>
      </c>
      <c r="AY50" s="56">
        <f>IF(AZ50="-","?",RANK(AZ50,AZ2:AZ130,0))</f>
        <v>37</v>
      </c>
      <c r="AZ50" s="42">
        <f t="shared" si="62"/>
        <v>5.87</v>
      </c>
      <c r="BA50" s="41">
        <f t="shared" si="63"/>
        <v>5.541666666666667</v>
      </c>
      <c r="BB50" s="47">
        <v>6</v>
      </c>
      <c r="BC50" s="47">
        <v>6</v>
      </c>
      <c r="BD50" s="47">
        <v>6</v>
      </c>
      <c r="BE50" s="47">
        <v>8</v>
      </c>
      <c r="BF50" s="47">
        <v>3</v>
      </c>
      <c r="BG50" s="55">
        <f t="shared" si="64"/>
        <v>4.25</v>
      </c>
      <c r="BH50" s="54">
        <f t="shared" si="65"/>
        <v>6.5166666666666666</v>
      </c>
      <c r="BI50" s="41">
        <f t="shared" si="66"/>
        <v>6.333333333333333</v>
      </c>
      <c r="BJ50" s="47">
        <v>7</v>
      </c>
      <c r="BK50" s="47">
        <v>5</v>
      </c>
      <c r="BL50" s="47">
        <v>7</v>
      </c>
      <c r="BM50" s="41">
        <f t="shared" si="67"/>
        <v>5.333333333333333</v>
      </c>
      <c r="BN50" s="47">
        <v>5</v>
      </c>
      <c r="BO50" s="47">
        <v>6</v>
      </c>
      <c r="BP50" s="47">
        <v>5</v>
      </c>
      <c r="BQ50" s="41">
        <f t="shared" si="68"/>
        <v>6.4</v>
      </c>
      <c r="BR50" s="47">
        <v>7</v>
      </c>
      <c r="BS50" s="47">
        <v>7</v>
      </c>
      <c r="BT50" s="47">
        <v>7</v>
      </c>
      <c r="BU50" s="47">
        <v>6</v>
      </c>
      <c r="BV50" s="47">
        <v>5</v>
      </c>
      <c r="BW50" s="41">
        <f t="shared" si="69"/>
        <v>8</v>
      </c>
      <c r="BX50" s="47">
        <v>7</v>
      </c>
      <c r="BY50" s="47">
        <v>9</v>
      </c>
      <c r="BZ50" s="47">
        <v>8</v>
      </c>
      <c r="CA50" s="47" t="s">
        <v>78</v>
      </c>
      <c r="CB50" s="46" t="s">
        <v>78</v>
      </c>
      <c r="CC50" s="52">
        <v>6.4499999999999993</v>
      </c>
      <c r="CD50" s="52">
        <f t="shared" si="70"/>
        <v>7</v>
      </c>
      <c r="CE50" s="44">
        <f t="shared" si="71"/>
        <v>0.55000000000000071</v>
      </c>
      <c r="CF50" s="53" t="str">
        <f t="shared" si="72"/>
        <v>æ</v>
      </c>
      <c r="CG50" s="52">
        <v>5.8928571428571423</v>
      </c>
      <c r="CH50" s="52">
        <f t="shared" si="73"/>
        <v>5.7857142857142856</v>
      </c>
      <c r="CI50" s="43">
        <f t="shared" si="74"/>
        <v>-0.10714285714285676</v>
      </c>
      <c r="CJ50" s="51" t="str">
        <f t="shared" si="75"/>
        <v>â</v>
      </c>
      <c r="CK50" s="47" t="s">
        <v>78</v>
      </c>
      <c r="CL50" s="46" t="s">
        <v>78</v>
      </c>
      <c r="CM50" s="47">
        <v>9</v>
      </c>
      <c r="CN50" s="47">
        <v>7</v>
      </c>
      <c r="CO50" s="47">
        <v>8</v>
      </c>
      <c r="CP50" s="47">
        <v>7</v>
      </c>
      <c r="CQ50" s="47">
        <v>9</v>
      </c>
      <c r="CR50" s="47">
        <v>7</v>
      </c>
      <c r="CS50" s="49">
        <f t="shared" si="76"/>
        <v>7</v>
      </c>
      <c r="CT50" s="48">
        <f t="shared" si="77"/>
        <v>0</v>
      </c>
      <c r="CU50" s="44" t="str">
        <f t="shared" si="78"/>
        <v>Dem.</v>
      </c>
      <c r="CV50" s="47" t="s">
        <v>78</v>
      </c>
      <c r="CW50" s="46" t="s">
        <v>78</v>
      </c>
      <c r="CX50" s="45">
        <f t="shared" si="79"/>
        <v>6.39</v>
      </c>
      <c r="CY50" s="40">
        <f t="shared" si="80"/>
        <v>3</v>
      </c>
      <c r="CZ50" s="39" t="str">
        <f t="shared" si="81"/>
        <v>Limited</v>
      </c>
      <c r="DA50" s="44">
        <f t="shared" si="82"/>
        <v>7</v>
      </c>
      <c r="DB50" s="40">
        <f t="shared" si="83"/>
        <v>2</v>
      </c>
      <c r="DC50" s="39" t="str">
        <f t="shared" si="84"/>
        <v>Defective democracies</v>
      </c>
      <c r="DD50" s="43">
        <f t="shared" si="85"/>
        <v>5.79</v>
      </c>
      <c r="DE50" s="40">
        <f t="shared" si="86"/>
        <v>3</v>
      </c>
      <c r="DF50" s="39" t="str">
        <f t="shared" si="87"/>
        <v>Functional flaws</v>
      </c>
      <c r="DG50" s="42">
        <f t="shared" si="88"/>
        <v>5.87</v>
      </c>
      <c r="DH50" s="40">
        <f t="shared" si="89"/>
        <v>2</v>
      </c>
      <c r="DI50" s="39" t="str">
        <f t="shared" si="90"/>
        <v>Good</v>
      </c>
      <c r="DJ50" s="41">
        <f t="shared" si="91"/>
        <v>5.5</v>
      </c>
      <c r="DK50" s="40">
        <f t="shared" si="92"/>
        <v>3</v>
      </c>
      <c r="DL50" s="39" t="str">
        <f t="shared" si="93"/>
        <v>Moderate</v>
      </c>
    </row>
    <row r="51" spans="1:116">
      <c r="A51" s="61" t="s">
        <v>149</v>
      </c>
      <c r="B51" s="60">
        <v>4</v>
      </c>
      <c r="C51" s="59">
        <f>IF(D51="-","?",RANK(D51,D2:D130,0))</f>
        <v>111</v>
      </c>
      <c r="D51" s="45">
        <f t="shared" si="47"/>
        <v>3.65</v>
      </c>
      <c r="E51" s="44">
        <f t="shared" si="48"/>
        <v>3.45</v>
      </c>
      <c r="F51" s="58">
        <f t="shared" si="49"/>
        <v>5.75</v>
      </c>
      <c r="G51" s="47">
        <v>8</v>
      </c>
      <c r="H51" s="47">
        <v>7</v>
      </c>
      <c r="I51" s="47">
        <v>1</v>
      </c>
      <c r="J51" s="47">
        <v>7</v>
      </c>
      <c r="K51" s="58">
        <f t="shared" si="50"/>
        <v>3.25</v>
      </c>
      <c r="L51" s="47">
        <v>4</v>
      </c>
      <c r="M51" s="47">
        <v>2</v>
      </c>
      <c r="N51" s="47">
        <v>4</v>
      </c>
      <c r="O51" s="47">
        <v>3</v>
      </c>
      <c r="P51" s="58">
        <f t="shared" si="51"/>
        <v>3.25</v>
      </c>
      <c r="Q51" s="47">
        <v>4</v>
      </c>
      <c r="R51" s="47">
        <v>3</v>
      </c>
      <c r="S51" s="47">
        <v>3</v>
      </c>
      <c r="T51" s="47">
        <v>3</v>
      </c>
      <c r="U51" s="58">
        <f t="shared" si="52"/>
        <v>2</v>
      </c>
      <c r="V51" s="47">
        <v>2</v>
      </c>
      <c r="W51" s="47">
        <v>2</v>
      </c>
      <c r="X51" s="58">
        <f t="shared" si="53"/>
        <v>3</v>
      </c>
      <c r="Y51" s="47">
        <v>3</v>
      </c>
      <c r="Z51" s="47">
        <v>3</v>
      </c>
      <c r="AA51" s="47" t="s">
        <v>100</v>
      </c>
      <c r="AB51" s="47">
        <v>3</v>
      </c>
      <c r="AC51" s="43">
        <f t="shared" si="54"/>
        <v>3.8571428571428572</v>
      </c>
      <c r="AD51" s="57">
        <f t="shared" si="55"/>
        <v>4</v>
      </c>
      <c r="AE51" s="47">
        <v>4</v>
      </c>
      <c r="AF51" s="57">
        <f t="shared" si="56"/>
        <v>3</v>
      </c>
      <c r="AG51" s="47">
        <v>3</v>
      </c>
      <c r="AH51" s="47">
        <v>3</v>
      </c>
      <c r="AI51" s="47">
        <v>3</v>
      </c>
      <c r="AJ51" s="47">
        <v>3</v>
      </c>
      <c r="AK51" s="57">
        <f t="shared" si="57"/>
        <v>3</v>
      </c>
      <c r="AL51" s="47">
        <v>2</v>
      </c>
      <c r="AM51" s="47">
        <v>4</v>
      </c>
      <c r="AN51" s="57">
        <f t="shared" si="58"/>
        <v>4</v>
      </c>
      <c r="AO51" s="47">
        <v>4</v>
      </c>
      <c r="AP51" s="47">
        <v>4</v>
      </c>
      <c r="AQ51" s="57">
        <f t="shared" si="59"/>
        <v>4</v>
      </c>
      <c r="AR51" s="47">
        <v>5</v>
      </c>
      <c r="AS51" s="47">
        <v>3</v>
      </c>
      <c r="AT51" s="57">
        <f t="shared" si="60"/>
        <v>5</v>
      </c>
      <c r="AU51" s="47">
        <v>5</v>
      </c>
      <c r="AV51" s="57">
        <f t="shared" si="61"/>
        <v>4</v>
      </c>
      <c r="AW51" s="47">
        <v>3</v>
      </c>
      <c r="AX51" s="47">
        <v>5</v>
      </c>
      <c r="AY51" s="56">
        <f>IF(AZ51="-","?",RANK(AZ51,AZ2:AZ130,0))</f>
        <v>118</v>
      </c>
      <c r="AZ51" s="42">
        <f t="shared" si="62"/>
        <v>2.31</v>
      </c>
      <c r="BA51" s="41">
        <f t="shared" si="63"/>
        <v>5.25</v>
      </c>
      <c r="BB51" s="47">
        <v>7</v>
      </c>
      <c r="BC51" s="47">
        <v>7</v>
      </c>
      <c r="BD51" s="47">
        <v>4</v>
      </c>
      <c r="BE51" s="47">
        <v>3</v>
      </c>
      <c r="BF51" s="47">
        <v>4</v>
      </c>
      <c r="BG51" s="55">
        <f t="shared" si="64"/>
        <v>6.5</v>
      </c>
      <c r="BH51" s="54">
        <f t="shared" si="65"/>
        <v>2.5833333333333335</v>
      </c>
      <c r="BI51" s="41">
        <f t="shared" si="66"/>
        <v>2.6666666666666665</v>
      </c>
      <c r="BJ51" s="47">
        <v>3</v>
      </c>
      <c r="BK51" s="47">
        <v>2</v>
      </c>
      <c r="BL51" s="47">
        <v>3</v>
      </c>
      <c r="BM51" s="41">
        <f t="shared" si="67"/>
        <v>2.3333333333333335</v>
      </c>
      <c r="BN51" s="47">
        <v>2</v>
      </c>
      <c r="BO51" s="47">
        <v>3</v>
      </c>
      <c r="BP51" s="47">
        <v>2</v>
      </c>
      <c r="BQ51" s="41">
        <f t="shared" si="68"/>
        <v>3</v>
      </c>
      <c r="BR51" s="47">
        <v>4</v>
      </c>
      <c r="BS51" s="47">
        <v>3</v>
      </c>
      <c r="BT51" s="47">
        <v>3</v>
      </c>
      <c r="BU51" s="47">
        <v>2</v>
      </c>
      <c r="BV51" s="47">
        <v>3</v>
      </c>
      <c r="BW51" s="41">
        <f t="shared" si="69"/>
        <v>2.3333333333333335</v>
      </c>
      <c r="BX51" s="47">
        <v>1</v>
      </c>
      <c r="BY51" s="47">
        <v>1</v>
      </c>
      <c r="BZ51" s="47">
        <v>5</v>
      </c>
      <c r="CA51" s="47" t="s">
        <v>78</v>
      </c>
      <c r="CB51" s="46" t="s">
        <v>78</v>
      </c>
      <c r="CC51" s="52">
        <v>3.7333333333333329</v>
      </c>
      <c r="CD51" s="52">
        <f t="shared" si="70"/>
        <v>3.45</v>
      </c>
      <c r="CE51" s="44">
        <f t="shared" si="71"/>
        <v>-0.28333333333333277</v>
      </c>
      <c r="CF51" s="53" t="str">
        <f t="shared" si="72"/>
        <v>â</v>
      </c>
      <c r="CG51" s="52">
        <v>4.1785714285714288</v>
      </c>
      <c r="CH51" s="52">
        <f t="shared" si="73"/>
        <v>3.8571428571428572</v>
      </c>
      <c r="CI51" s="43">
        <f t="shared" si="74"/>
        <v>-0.32142857142857162</v>
      </c>
      <c r="CJ51" s="51" t="str">
        <f t="shared" si="75"/>
        <v>â</v>
      </c>
      <c r="CK51" s="47" t="s">
        <v>78</v>
      </c>
      <c r="CL51" s="46" t="s">
        <v>78</v>
      </c>
      <c r="CM51" s="50">
        <v>4</v>
      </c>
      <c r="CN51" s="50">
        <v>2</v>
      </c>
      <c r="CO51" s="47">
        <v>4</v>
      </c>
      <c r="CP51" s="47">
        <v>3</v>
      </c>
      <c r="CQ51" s="47">
        <v>4</v>
      </c>
      <c r="CR51" s="47">
        <v>3</v>
      </c>
      <c r="CS51" s="49">
        <f t="shared" si="76"/>
        <v>7.5</v>
      </c>
      <c r="CT51" s="48">
        <f t="shared" si="77"/>
        <v>2</v>
      </c>
      <c r="CU51" s="44" t="str">
        <f t="shared" si="78"/>
        <v>Aut.</v>
      </c>
      <c r="CV51" s="47" t="s">
        <v>78</v>
      </c>
      <c r="CW51" s="46" t="s">
        <v>78</v>
      </c>
      <c r="CX51" s="45">
        <f t="shared" si="79"/>
        <v>3.65</v>
      </c>
      <c r="CY51" s="40">
        <f t="shared" si="80"/>
        <v>5</v>
      </c>
      <c r="CZ51" s="39" t="str">
        <f t="shared" si="81"/>
        <v>Failed</v>
      </c>
      <c r="DA51" s="44">
        <f t="shared" si="82"/>
        <v>3.45</v>
      </c>
      <c r="DB51" s="40">
        <f t="shared" si="83"/>
        <v>5</v>
      </c>
      <c r="DC51" s="39" t="str">
        <f t="shared" si="84"/>
        <v>Hard-line autocracies</v>
      </c>
      <c r="DD51" s="43">
        <f t="shared" si="85"/>
        <v>3.86</v>
      </c>
      <c r="DE51" s="40">
        <f t="shared" si="86"/>
        <v>4</v>
      </c>
      <c r="DF51" s="39" t="str">
        <f t="shared" si="87"/>
        <v>Poorly functioning</v>
      </c>
      <c r="DG51" s="42">
        <f t="shared" si="88"/>
        <v>2.31</v>
      </c>
      <c r="DH51" s="40">
        <f t="shared" si="89"/>
        <v>5</v>
      </c>
      <c r="DI51" s="39" t="str">
        <f t="shared" si="90"/>
        <v>Failed</v>
      </c>
      <c r="DJ51" s="41">
        <f t="shared" si="91"/>
        <v>5.3</v>
      </c>
      <c r="DK51" s="40">
        <f t="shared" si="92"/>
        <v>3</v>
      </c>
      <c r="DL51" s="39" t="str">
        <f t="shared" si="93"/>
        <v>Moderate</v>
      </c>
    </row>
    <row r="52" spans="1:116">
      <c r="A52" s="61" t="s">
        <v>150</v>
      </c>
      <c r="B52" s="60">
        <v>4</v>
      </c>
      <c r="C52" s="59">
        <f>IF(D52="-","?",RANK(D52,D2:D130,0))</f>
        <v>107</v>
      </c>
      <c r="D52" s="45">
        <f t="shared" si="47"/>
        <v>3.95</v>
      </c>
      <c r="E52" s="44">
        <f t="shared" si="48"/>
        <v>4.2166666666666668</v>
      </c>
      <c r="F52" s="58">
        <f t="shared" si="49"/>
        <v>4</v>
      </c>
      <c r="G52" s="47">
        <v>3</v>
      </c>
      <c r="H52" s="47">
        <v>5</v>
      </c>
      <c r="I52" s="47">
        <v>5</v>
      </c>
      <c r="J52" s="47">
        <v>3</v>
      </c>
      <c r="K52" s="58">
        <f t="shared" si="50"/>
        <v>5.75</v>
      </c>
      <c r="L52" s="47">
        <v>7</v>
      </c>
      <c r="M52" s="47">
        <v>4</v>
      </c>
      <c r="N52" s="47">
        <v>7</v>
      </c>
      <c r="O52" s="47">
        <v>5</v>
      </c>
      <c r="P52" s="58">
        <f t="shared" si="51"/>
        <v>4</v>
      </c>
      <c r="Q52" s="47">
        <v>6</v>
      </c>
      <c r="R52" s="47">
        <v>4</v>
      </c>
      <c r="S52" s="47">
        <v>2</v>
      </c>
      <c r="T52" s="47">
        <v>4</v>
      </c>
      <c r="U52" s="58">
        <f t="shared" si="52"/>
        <v>5</v>
      </c>
      <c r="V52" s="47">
        <v>4</v>
      </c>
      <c r="W52" s="47">
        <v>6</v>
      </c>
      <c r="X52" s="58">
        <f t="shared" si="53"/>
        <v>2.3333333333333335</v>
      </c>
      <c r="Y52" s="47">
        <v>2</v>
      </c>
      <c r="Z52" s="47">
        <v>3</v>
      </c>
      <c r="AA52" s="47" t="s">
        <v>100</v>
      </c>
      <c r="AB52" s="47">
        <v>2</v>
      </c>
      <c r="AC52" s="43">
        <f t="shared" si="54"/>
        <v>3.6785714285714284</v>
      </c>
      <c r="AD52" s="57">
        <f t="shared" si="55"/>
        <v>3</v>
      </c>
      <c r="AE52" s="47">
        <v>3</v>
      </c>
      <c r="AF52" s="57">
        <f t="shared" si="56"/>
        <v>3.75</v>
      </c>
      <c r="AG52" s="47">
        <v>3</v>
      </c>
      <c r="AH52" s="47">
        <v>2</v>
      </c>
      <c r="AI52" s="47">
        <v>6</v>
      </c>
      <c r="AJ52" s="47">
        <v>4</v>
      </c>
      <c r="AK52" s="57">
        <f t="shared" si="57"/>
        <v>6.5</v>
      </c>
      <c r="AL52" s="47">
        <v>7</v>
      </c>
      <c r="AM52" s="47">
        <v>6</v>
      </c>
      <c r="AN52" s="57">
        <f t="shared" si="58"/>
        <v>3.5</v>
      </c>
      <c r="AO52" s="47">
        <v>3</v>
      </c>
      <c r="AP52" s="47">
        <v>4</v>
      </c>
      <c r="AQ52" s="57">
        <f t="shared" si="59"/>
        <v>3</v>
      </c>
      <c r="AR52" s="47">
        <v>3</v>
      </c>
      <c r="AS52" s="47">
        <v>3</v>
      </c>
      <c r="AT52" s="57">
        <f t="shared" si="60"/>
        <v>4</v>
      </c>
      <c r="AU52" s="47">
        <v>4</v>
      </c>
      <c r="AV52" s="57">
        <f t="shared" si="61"/>
        <v>2</v>
      </c>
      <c r="AW52" s="47">
        <v>1</v>
      </c>
      <c r="AX52" s="47">
        <v>3</v>
      </c>
      <c r="AY52" s="56">
        <f>IF(AZ52="-","?",RANK(AZ52,AZ2:AZ130,0))</f>
        <v>99</v>
      </c>
      <c r="AZ52" s="42">
        <f t="shared" si="62"/>
        <v>3.98</v>
      </c>
      <c r="BA52" s="41">
        <f t="shared" si="63"/>
        <v>8</v>
      </c>
      <c r="BB52" s="47">
        <v>9</v>
      </c>
      <c r="BC52" s="47">
        <v>8</v>
      </c>
      <c r="BD52" s="47">
        <v>9</v>
      </c>
      <c r="BE52" s="47">
        <v>8</v>
      </c>
      <c r="BF52" s="47">
        <v>7</v>
      </c>
      <c r="BG52" s="55">
        <f t="shared" si="64"/>
        <v>7</v>
      </c>
      <c r="BH52" s="54">
        <f t="shared" si="65"/>
        <v>4.1666666666666661</v>
      </c>
      <c r="BI52" s="41">
        <f t="shared" si="66"/>
        <v>4.333333333333333</v>
      </c>
      <c r="BJ52" s="47">
        <v>3</v>
      </c>
      <c r="BK52" s="47">
        <v>4</v>
      </c>
      <c r="BL52" s="47">
        <v>6</v>
      </c>
      <c r="BM52" s="41">
        <f t="shared" si="67"/>
        <v>2.3333333333333335</v>
      </c>
      <c r="BN52" s="47">
        <v>3</v>
      </c>
      <c r="BO52" s="47">
        <v>3</v>
      </c>
      <c r="BP52" s="47">
        <v>1</v>
      </c>
      <c r="BQ52" s="41">
        <f t="shared" si="68"/>
        <v>4</v>
      </c>
      <c r="BR52" s="47">
        <v>5</v>
      </c>
      <c r="BS52" s="47">
        <v>6</v>
      </c>
      <c r="BT52" s="47">
        <v>3</v>
      </c>
      <c r="BU52" s="47">
        <v>3</v>
      </c>
      <c r="BV52" s="47">
        <v>3</v>
      </c>
      <c r="BW52" s="41">
        <f t="shared" si="69"/>
        <v>6</v>
      </c>
      <c r="BX52" s="47">
        <v>6</v>
      </c>
      <c r="BY52" s="47">
        <v>6</v>
      </c>
      <c r="BZ52" s="47">
        <v>6</v>
      </c>
      <c r="CA52" s="47" t="s">
        <v>78</v>
      </c>
      <c r="CB52" s="46" t="s">
        <v>78</v>
      </c>
      <c r="CC52" s="52">
        <v>3.3000000000000003</v>
      </c>
      <c r="CD52" s="52">
        <f t="shared" si="70"/>
        <v>4.2166666666666668</v>
      </c>
      <c r="CE52" s="44">
        <f t="shared" si="71"/>
        <v>0.91666666666666652</v>
      </c>
      <c r="CF52" s="53" t="str">
        <f t="shared" si="72"/>
        <v>æ</v>
      </c>
      <c r="CG52" s="52">
        <v>3.25</v>
      </c>
      <c r="CH52" s="52">
        <f t="shared" si="73"/>
        <v>3.6785714285714284</v>
      </c>
      <c r="CI52" s="43">
        <f t="shared" si="74"/>
        <v>0.42857142857142838</v>
      </c>
      <c r="CJ52" s="51" t="str">
        <f t="shared" si="75"/>
        <v>â</v>
      </c>
      <c r="CK52" s="47" t="s">
        <v>78</v>
      </c>
      <c r="CL52" s="46" t="s">
        <v>78</v>
      </c>
      <c r="CM52" s="47">
        <v>7</v>
      </c>
      <c r="CN52" s="47">
        <v>4</v>
      </c>
      <c r="CO52" s="47">
        <v>7</v>
      </c>
      <c r="CP52" s="47">
        <v>5</v>
      </c>
      <c r="CQ52" s="47">
        <v>6</v>
      </c>
      <c r="CR52" s="47">
        <v>4</v>
      </c>
      <c r="CS52" s="49">
        <f t="shared" si="76"/>
        <v>3</v>
      </c>
      <c r="CT52" s="48">
        <f t="shared" si="77"/>
        <v>0</v>
      </c>
      <c r="CU52" s="44" t="str">
        <f t="shared" si="78"/>
        <v>Dem.</v>
      </c>
      <c r="CV52" s="47" t="s">
        <v>78</v>
      </c>
      <c r="CW52" s="46" t="s">
        <v>78</v>
      </c>
      <c r="CX52" s="45">
        <f t="shared" si="79"/>
        <v>3.95</v>
      </c>
      <c r="CY52" s="40">
        <f t="shared" si="80"/>
        <v>5</v>
      </c>
      <c r="CZ52" s="39" t="str">
        <f t="shared" si="81"/>
        <v>Failed</v>
      </c>
      <c r="DA52" s="44">
        <f t="shared" si="82"/>
        <v>4.22</v>
      </c>
      <c r="DB52" s="40">
        <f t="shared" si="83"/>
        <v>3</v>
      </c>
      <c r="DC52" s="39" t="str">
        <f t="shared" si="84"/>
        <v>Highly defective democracies</v>
      </c>
      <c r="DD52" s="43">
        <f t="shared" si="85"/>
        <v>3.68</v>
      </c>
      <c r="DE52" s="40">
        <f t="shared" si="86"/>
        <v>4</v>
      </c>
      <c r="DF52" s="39" t="str">
        <f t="shared" si="87"/>
        <v>Poorly functioning</v>
      </c>
      <c r="DG52" s="42">
        <f t="shared" si="88"/>
        <v>3.98</v>
      </c>
      <c r="DH52" s="40">
        <f t="shared" si="89"/>
        <v>4</v>
      </c>
      <c r="DI52" s="39" t="str">
        <f t="shared" si="90"/>
        <v>Weak</v>
      </c>
      <c r="DJ52" s="41">
        <f t="shared" si="91"/>
        <v>8</v>
      </c>
      <c r="DK52" s="40">
        <f t="shared" si="92"/>
        <v>2</v>
      </c>
      <c r="DL52" s="39" t="str">
        <f t="shared" si="93"/>
        <v>Substantial</v>
      </c>
    </row>
    <row r="53" spans="1:116">
      <c r="A53" s="61" t="s">
        <v>151</v>
      </c>
      <c r="B53" s="60">
        <v>2</v>
      </c>
      <c r="C53" s="59">
        <f>IF(D53="-","?",RANK(D53,D2:D130,0))</f>
        <v>23</v>
      </c>
      <c r="D53" s="45">
        <f t="shared" si="47"/>
        <v>7.45</v>
      </c>
      <c r="E53" s="44">
        <f t="shared" si="48"/>
        <v>8.25</v>
      </c>
      <c r="F53" s="58">
        <f t="shared" si="49"/>
        <v>8.5</v>
      </c>
      <c r="G53" s="47">
        <v>7</v>
      </c>
      <c r="H53" s="47">
        <v>9</v>
      </c>
      <c r="I53" s="47">
        <v>10</v>
      </c>
      <c r="J53" s="47">
        <v>8</v>
      </c>
      <c r="K53" s="58">
        <f t="shared" si="50"/>
        <v>9.75</v>
      </c>
      <c r="L53" s="47">
        <v>10</v>
      </c>
      <c r="M53" s="47">
        <v>9</v>
      </c>
      <c r="N53" s="47">
        <v>10</v>
      </c>
      <c r="O53" s="47">
        <v>10</v>
      </c>
      <c r="P53" s="58">
        <f t="shared" si="51"/>
        <v>7.25</v>
      </c>
      <c r="Q53" s="47">
        <v>9</v>
      </c>
      <c r="R53" s="47">
        <v>9</v>
      </c>
      <c r="S53" s="47">
        <v>4</v>
      </c>
      <c r="T53" s="47">
        <v>7</v>
      </c>
      <c r="U53" s="58">
        <f t="shared" si="52"/>
        <v>8.5</v>
      </c>
      <c r="V53" s="47">
        <v>8</v>
      </c>
      <c r="W53" s="47">
        <v>9</v>
      </c>
      <c r="X53" s="58">
        <f t="shared" si="53"/>
        <v>7.25</v>
      </c>
      <c r="Y53" s="47">
        <v>9</v>
      </c>
      <c r="Z53" s="47">
        <v>6</v>
      </c>
      <c r="AA53" s="47">
        <v>8</v>
      </c>
      <c r="AB53" s="47">
        <v>6</v>
      </c>
      <c r="AC53" s="43">
        <f t="shared" si="54"/>
        <v>6.6428571428571432</v>
      </c>
      <c r="AD53" s="57">
        <f t="shared" si="55"/>
        <v>6</v>
      </c>
      <c r="AE53" s="47">
        <v>6</v>
      </c>
      <c r="AF53" s="57">
        <f t="shared" si="56"/>
        <v>7</v>
      </c>
      <c r="AG53" s="47">
        <v>6</v>
      </c>
      <c r="AH53" s="47">
        <v>5</v>
      </c>
      <c r="AI53" s="47">
        <v>8</v>
      </c>
      <c r="AJ53" s="47">
        <v>9</v>
      </c>
      <c r="AK53" s="57">
        <f t="shared" si="57"/>
        <v>8</v>
      </c>
      <c r="AL53" s="47">
        <v>8</v>
      </c>
      <c r="AM53" s="47">
        <v>8</v>
      </c>
      <c r="AN53" s="57">
        <f t="shared" si="58"/>
        <v>8.5</v>
      </c>
      <c r="AO53" s="47">
        <v>9</v>
      </c>
      <c r="AP53" s="47">
        <v>8</v>
      </c>
      <c r="AQ53" s="57">
        <f t="shared" si="59"/>
        <v>5.5</v>
      </c>
      <c r="AR53" s="47">
        <v>5</v>
      </c>
      <c r="AS53" s="47">
        <v>6</v>
      </c>
      <c r="AT53" s="57">
        <f t="shared" si="60"/>
        <v>6</v>
      </c>
      <c r="AU53" s="47">
        <v>6</v>
      </c>
      <c r="AV53" s="57">
        <f t="shared" si="61"/>
        <v>5.5</v>
      </c>
      <c r="AW53" s="47">
        <v>5</v>
      </c>
      <c r="AX53" s="47">
        <v>6</v>
      </c>
      <c r="AY53" s="56">
        <f>IF(AZ53="-","?",RANK(AZ53,AZ2:AZ130,0))</f>
        <v>44</v>
      </c>
      <c r="AZ53" s="42">
        <f t="shared" si="62"/>
        <v>5.67</v>
      </c>
      <c r="BA53" s="41">
        <f t="shared" si="63"/>
        <v>3.5208333333333335</v>
      </c>
      <c r="BB53" s="47">
        <v>3</v>
      </c>
      <c r="BC53" s="47">
        <v>2</v>
      </c>
      <c r="BD53" s="47">
        <v>3</v>
      </c>
      <c r="BE53" s="47">
        <v>6</v>
      </c>
      <c r="BF53" s="47">
        <v>4</v>
      </c>
      <c r="BG53" s="55">
        <f t="shared" si="64"/>
        <v>3.125</v>
      </c>
      <c r="BH53" s="54">
        <f t="shared" si="65"/>
        <v>6.625</v>
      </c>
      <c r="BI53" s="41">
        <f t="shared" si="66"/>
        <v>6</v>
      </c>
      <c r="BJ53" s="47">
        <v>6</v>
      </c>
      <c r="BK53" s="47">
        <v>7</v>
      </c>
      <c r="BL53" s="47">
        <v>5</v>
      </c>
      <c r="BM53" s="41">
        <f t="shared" si="67"/>
        <v>4.333333333333333</v>
      </c>
      <c r="BN53" s="47">
        <v>4</v>
      </c>
      <c r="BO53" s="47">
        <v>5</v>
      </c>
      <c r="BP53" s="47">
        <v>4</v>
      </c>
      <c r="BQ53" s="41">
        <f t="shared" si="68"/>
        <v>7.5</v>
      </c>
      <c r="BR53" s="47">
        <v>9</v>
      </c>
      <c r="BS53" s="47">
        <v>9</v>
      </c>
      <c r="BT53" s="47">
        <v>6</v>
      </c>
      <c r="BU53" s="47">
        <v>6</v>
      </c>
      <c r="BV53" s="47" t="s">
        <v>100</v>
      </c>
      <c r="BW53" s="41">
        <f t="shared" si="69"/>
        <v>8.6666666666666661</v>
      </c>
      <c r="BX53" s="47">
        <v>8</v>
      </c>
      <c r="BY53" s="47">
        <v>9</v>
      </c>
      <c r="BZ53" s="47">
        <v>9</v>
      </c>
      <c r="CA53" s="47" t="s">
        <v>78</v>
      </c>
      <c r="CB53" s="46" t="s">
        <v>78</v>
      </c>
      <c r="CC53" s="52">
        <v>8.5500000000000007</v>
      </c>
      <c r="CD53" s="52">
        <f t="shared" si="70"/>
        <v>8.25</v>
      </c>
      <c r="CE53" s="44">
        <f t="shared" si="71"/>
        <v>-0.30000000000000071</v>
      </c>
      <c r="CF53" s="53" t="str">
        <f t="shared" si="72"/>
        <v>â</v>
      </c>
      <c r="CG53" s="52">
        <v>6.75</v>
      </c>
      <c r="CH53" s="52">
        <f t="shared" si="73"/>
        <v>6.6428571428571432</v>
      </c>
      <c r="CI53" s="43">
        <f t="shared" si="74"/>
        <v>-0.10714285714285676</v>
      </c>
      <c r="CJ53" s="51" t="str">
        <f t="shared" si="75"/>
        <v>â</v>
      </c>
      <c r="CK53" s="47" t="s">
        <v>78</v>
      </c>
      <c r="CL53" s="46" t="s">
        <v>78</v>
      </c>
      <c r="CM53" s="47">
        <v>10</v>
      </c>
      <c r="CN53" s="47">
        <v>9</v>
      </c>
      <c r="CO53" s="47">
        <v>10</v>
      </c>
      <c r="CP53" s="47">
        <v>10</v>
      </c>
      <c r="CQ53" s="47">
        <v>9</v>
      </c>
      <c r="CR53" s="47">
        <v>7</v>
      </c>
      <c r="CS53" s="49">
        <f t="shared" si="76"/>
        <v>7.5</v>
      </c>
      <c r="CT53" s="48">
        <f t="shared" si="77"/>
        <v>0</v>
      </c>
      <c r="CU53" s="44" t="str">
        <f t="shared" si="78"/>
        <v>Dem.</v>
      </c>
      <c r="CV53" s="47" t="s">
        <v>78</v>
      </c>
      <c r="CW53" s="46" t="s">
        <v>78</v>
      </c>
      <c r="CX53" s="45">
        <f t="shared" si="79"/>
        <v>7.45</v>
      </c>
      <c r="CY53" s="40">
        <f t="shared" si="80"/>
        <v>2</v>
      </c>
      <c r="CZ53" s="39" t="str">
        <f t="shared" si="81"/>
        <v>Advanced</v>
      </c>
      <c r="DA53" s="44">
        <f t="shared" si="82"/>
        <v>8.25</v>
      </c>
      <c r="DB53" s="40">
        <f t="shared" si="83"/>
        <v>1</v>
      </c>
      <c r="DC53" s="39" t="str">
        <f t="shared" si="84"/>
        <v>Democracies in consolidation</v>
      </c>
      <c r="DD53" s="43">
        <f t="shared" si="85"/>
        <v>6.64</v>
      </c>
      <c r="DE53" s="40">
        <f t="shared" si="86"/>
        <v>3</v>
      </c>
      <c r="DF53" s="39" t="str">
        <f t="shared" si="87"/>
        <v>Functional flaws</v>
      </c>
      <c r="DG53" s="42">
        <f t="shared" si="88"/>
        <v>5.67</v>
      </c>
      <c r="DH53" s="40">
        <f t="shared" si="89"/>
        <v>2</v>
      </c>
      <c r="DI53" s="39" t="str">
        <f t="shared" si="90"/>
        <v>Good</v>
      </c>
      <c r="DJ53" s="41">
        <f t="shared" si="91"/>
        <v>3.5</v>
      </c>
      <c r="DK53" s="40">
        <f t="shared" si="92"/>
        <v>4</v>
      </c>
      <c r="DL53" s="39" t="str">
        <f t="shared" si="93"/>
        <v>Minor</v>
      </c>
    </row>
    <row r="54" spans="1:116">
      <c r="A54" s="61" t="s">
        <v>152</v>
      </c>
      <c r="B54" s="60">
        <v>4</v>
      </c>
      <c r="C54" s="59">
        <f>IF(D54="-","?",RANK(D54,D2:D130,0))</f>
        <v>77</v>
      </c>
      <c r="D54" s="45">
        <f t="shared" si="47"/>
        <v>5.15</v>
      </c>
      <c r="E54" s="44">
        <f t="shared" si="48"/>
        <v>4.0166666666666666</v>
      </c>
      <c r="F54" s="58">
        <f t="shared" si="49"/>
        <v>7</v>
      </c>
      <c r="G54" s="47">
        <v>8</v>
      </c>
      <c r="H54" s="47">
        <v>7</v>
      </c>
      <c r="I54" s="47">
        <v>6</v>
      </c>
      <c r="J54" s="47">
        <v>7</v>
      </c>
      <c r="K54" s="58">
        <f t="shared" si="50"/>
        <v>3.75</v>
      </c>
      <c r="L54" s="47">
        <v>4</v>
      </c>
      <c r="M54" s="47">
        <v>2</v>
      </c>
      <c r="N54" s="47">
        <v>5</v>
      </c>
      <c r="O54" s="47">
        <v>4</v>
      </c>
      <c r="P54" s="58">
        <f t="shared" si="51"/>
        <v>4</v>
      </c>
      <c r="Q54" s="47">
        <v>3</v>
      </c>
      <c r="R54" s="47">
        <v>4</v>
      </c>
      <c r="S54" s="47">
        <v>4</v>
      </c>
      <c r="T54" s="47">
        <v>5</v>
      </c>
      <c r="U54" s="58">
        <f t="shared" si="52"/>
        <v>2</v>
      </c>
      <c r="V54" s="47">
        <v>2</v>
      </c>
      <c r="W54" s="47">
        <v>2</v>
      </c>
      <c r="X54" s="58">
        <f t="shared" si="53"/>
        <v>3.3333333333333335</v>
      </c>
      <c r="Y54" s="47">
        <v>2</v>
      </c>
      <c r="Z54" s="47">
        <v>4</v>
      </c>
      <c r="AA54" s="47" t="s">
        <v>100</v>
      </c>
      <c r="AB54" s="47">
        <v>4</v>
      </c>
      <c r="AC54" s="43">
        <f t="shared" si="54"/>
        <v>6.2857142857142856</v>
      </c>
      <c r="AD54" s="57">
        <f t="shared" si="55"/>
        <v>4</v>
      </c>
      <c r="AE54" s="47">
        <v>4</v>
      </c>
      <c r="AF54" s="57">
        <f t="shared" si="56"/>
        <v>7</v>
      </c>
      <c r="AG54" s="47">
        <v>6</v>
      </c>
      <c r="AH54" s="47">
        <v>6</v>
      </c>
      <c r="AI54" s="47">
        <v>8</v>
      </c>
      <c r="AJ54" s="47">
        <v>8</v>
      </c>
      <c r="AK54" s="57">
        <f t="shared" si="57"/>
        <v>8.5</v>
      </c>
      <c r="AL54" s="47">
        <v>9</v>
      </c>
      <c r="AM54" s="47">
        <v>8</v>
      </c>
      <c r="AN54" s="57">
        <f t="shared" si="58"/>
        <v>8</v>
      </c>
      <c r="AO54" s="47">
        <v>8</v>
      </c>
      <c r="AP54" s="47">
        <v>8</v>
      </c>
      <c r="AQ54" s="57">
        <f t="shared" si="59"/>
        <v>5</v>
      </c>
      <c r="AR54" s="47">
        <v>5</v>
      </c>
      <c r="AS54" s="47">
        <v>5</v>
      </c>
      <c r="AT54" s="57">
        <f t="shared" si="60"/>
        <v>7</v>
      </c>
      <c r="AU54" s="47">
        <v>7</v>
      </c>
      <c r="AV54" s="57">
        <f t="shared" si="61"/>
        <v>4.5</v>
      </c>
      <c r="AW54" s="47">
        <v>4</v>
      </c>
      <c r="AX54" s="47">
        <v>5</v>
      </c>
      <c r="AY54" s="56">
        <f>IF(AZ54="-","?",RANK(AZ54,AZ2:AZ130,0))</f>
        <v>81</v>
      </c>
      <c r="AZ54" s="42">
        <f t="shared" si="62"/>
        <v>4.46</v>
      </c>
      <c r="BA54" s="41">
        <f t="shared" si="63"/>
        <v>5.25</v>
      </c>
      <c r="BB54" s="47">
        <v>6</v>
      </c>
      <c r="BC54" s="47">
        <v>6</v>
      </c>
      <c r="BD54" s="47">
        <v>5</v>
      </c>
      <c r="BE54" s="47">
        <v>7</v>
      </c>
      <c r="BF54" s="47">
        <v>2</v>
      </c>
      <c r="BG54" s="55">
        <f t="shared" si="64"/>
        <v>5.5</v>
      </c>
      <c r="BH54" s="54">
        <f t="shared" si="65"/>
        <v>4.9833333333333325</v>
      </c>
      <c r="BI54" s="41">
        <f t="shared" si="66"/>
        <v>4</v>
      </c>
      <c r="BJ54" s="47">
        <v>4</v>
      </c>
      <c r="BK54" s="47">
        <v>4</v>
      </c>
      <c r="BL54" s="47">
        <v>4</v>
      </c>
      <c r="BM54" s="41">
        <f t="shared" si="67"/>
        <v>5.333333333333333</v>
      </c>
      <c r="BN54" s="47">
        <v>6</v>
      </c>
      <c r="BO54" s="47">
        <v>5</v>
      </c>
      <c r="BP54" s="47">
        <v>5</v>
      </c>
      <c r="BQ54" s="41">
        <f t="shared" si="68"/>
        <v>3.6</v>
      </c>
      <c r="BR54" s="47">
        <v>5</v>
      </c>
      <c r="BS54" s="47">
        <v>3</v>
      </c>
      <c r="BT54" s="47">
        <v>4</v>
      </c>
      <c r="BU54" s="47">
        <v>3</v>
      </c>
      <c r="BV54" s="47">
        <v>3</v>
      </c>
      <c r="BW54" s="41">
        <f t="shared" si="69"/>
        <v>7</v>
      </c>
      <c r="BX54" s="47">
        <v>6</v>
      </c>
      <c r="BY54" s="47">
        <v>6</v>
      </c>
      <c r="BZ54" s="47">
        <v>9</v>
      </c>
      <c r="CA54" s="47" t="s">
        <v>78</v>
      </c>
      <c r="CB54" s="46" t="s">
        <v>78</v>
      </c>
      <c r="CC54" s="52">
        <v>3.9833333333333334</v>
      </c>
      <c r="CD54" s="52">
        <f t="shared" si="70"/>
        <v>4.0166666666666666</v>
      </c>
      <c r="CE54" s="44">
        <f t="shared" si="71"/>
        <v>3.3333333333333215E-2</v>
      </c>
      <c r="CF54" s="53" t="str">
        <f t="shared" si="72"/>
        <v>â</v>
      </c>
      <c r="CG54" s="52">
        <v>6.2500000000000009</v>
      </c>
      <c r="CH54" s="52">
        <f t="shared" si="73"/>
        <v>6.2857142857142856</v>
      </c>
      <c r="CI54" s="43">
        <f t="shared" si="74"/>
        <v>3.5714285714284699E-2</v>
      </c>
      <c r="CJ54" s="51" t="str">
        <f t="shared" si="75"/>
        <v>â</v>
      </c>
      <c r="CK54" s="47" t="s">
        <v>78</v>
      </c>
      <c r="CL54" s="46" t="s">
        <v>78</v>
      </c>
      <c r="CM54" s="50">
        <v>4</v>
      </c>
      <c r="CN54" s="50">
        <v>2</v>
      </c>
      <c r="CO54" s="47">
        <v>5</v>
      </c>
      <c r="CP54" s="47">
        <v>4</v>
      </c>
      <c r="CQ54" s="47">
        <v>3</v>
      </c>
      <c r="CR54" s="47">
        <v>5</v>
      </c>
      <c r="CS54" s="49">
        <f t="shared" si="76"/>
        <v>7.5</v>
      </c>
      <c r="CT54" s="48">
        <f t="shared" si="77"/>
        <v>2</v>
      </c>
      <c r="CU54" s="44" t="str">
        <f t="shared" si="78"/>
        <v>Aut.</v>
      </c>
      <c r="CV54" s="47" t="s">
        <v>78</v>
      </c>
      <c r="CW54" s="46" t="s">
        <v>78</v>
      </c>
      <c r="CX54" s="45">
        <f t="shared" si="79"/>
        <v>5.15</v>
      </c>
      <c r="CY54" s="40">
        <f t="shared" si="80"/>
        <v>4</v>
      </c>
      <c r="CZ54" s="39" t="str">
        <f t="shared" si="81"/>
        <v>Very limited</v>
      </c>
      <c r="DA54" s="44">
        <f t="shared" si="82"/>
        <v>4.0199999999999996</v>
      </c>
      <c r="DB54" s="40">
        <f t="shared" si="83"/>
        <v>4</v>
      </c>
      <c r="DC54" s="39" t="str">
        <f t="shared" si="84"/>
        <v>Moderate autocracies</v>
      </c>
      <c r="DD54" s="43">
        <f t="shared" si="85"/>
        <v>6.29</v>
      </c>
      <c r="DE54" s="40">
        <f t="shared" si="86"/>
        <v>3</v>
      </c>
      <c r="DF54" s="39" t="str">
        <f t="shared" si="87"/>
        <v>Functional flaws</v>
      </c>
      <c r="DG54" s="42">
        <f t="shared" si="88"/>
        <v>4.46</v>
      </c>
      <c r="DH54" s="40">
        <f t="shared" si="89"/>
        <v>3</v>
      </c>
      <c r="DI54" s="39" t="str">
        <f t="shared" si="90"/>
        <v>Moderate</v>
      </c>
      <c r="DJ54" s="41">
        <f t="shared" si="91"/>
        <v>5.3</v>
      </c>
      <c r="DK54" s="40">
        <f t="shared" si="92"/>
        <v>3</v>
      </c>
      <c r="DL54" s="39" t="str">
        <f t="shared" si="93"/>
        <v>Moderate</v>
      </c>
    </row>
    <row r="55" spans="1:116">
      <c r="A55" s="61" t="s">
        <v>153</v>
      </c>
      <c r="B55" s="60">
        <v>6</v>
      </c>
      <c r="C55" s="59">
        <f>IF(D55="-","?",RANK(D55,D2:D130,0))</f>
        <v>76</v>
      </c>
      <c r="D55" s="45">
        <f t="shared" si="47"/>
        <v>5.24</v>
      </c>
      <c r="E55" s="44">
        <f t="shared" si="48"/>
        <v>4.1666666666666661</v>
      </c>
      <c r="F55" s="58">
        <f t="shared" si="49"/>
        <v>8.5</v>
      </c>
      <c r="G55" s="47">
        <v>9</v>
      </c>
      <c r="H55" s="47">
        <v>8</v>
      </c>
      <c r="I55" s="47">
        <v>9</v>
      </c>
      <c r="J55" s="47">
        <v>8</v>
      </c>
      <c r="K55" s="58">
        <f t="shared" si="50"/>
        <v>3.25</v>
      </c>
      <c r="L55" s="47">
        <v>3</v>
      </c>
      <c r="M55" s="47">
        <v>2</v>
      </c>
      <c r="N55" s="47">
        <v>4</v>
      </c>
      <c r="O55" s="47">
        <v>4</v>
      </c>
      <c r="P55" s="58">
        <f t="shared" si="51"/>
        <v>3.75</v>
      </c>
      <c r="Q55" s="47">
        <v>3</v>
      </c>
      <c r="R55" s="47">
        <v>4</v>
      </c>
      <c r="S55" s="47">
        <v>4</v>
      </c>
      <c r="T55" s="47">
        <v>4</v>
      </c>
      <c r="U55" s="58">
        <f t="shared" si="52"/>
        <v>2</v>
      </c>
      <c r="V55" s="47">
        <v>2</v>
      </c>
      <c r="W55" s="47">
        <v>2</v>
      </c>
      <c r="X55" s="58">
        <f t="shared" si="53"/>
        <v>3.3333333333333335</v>
      </c>
      <c r="Y55" s="47">
        <v>2</v>
      </c>
      <c r="Z55" s="47">
        <v>5</v>
      </c>
      <c r="AA55" s="47" t="s">
        <v>100</v>
      </c>
      <c r="AB55" s="47">
        <v>3</v>
      </c>
      <c r="AC55" s="43">
        <f t="shared" si="54"/>
        <v>6.3214285714285712</v>
      </c>
      <c r="AD55" s="57">
        <f t="shared" si="55"/>
        <v>5</v>
      </c>
      <c r="AE55" s="47">
        <v>5</v>
      </c>
      <c r="AF55" s="57">
        <f t="shared" si="56"/>
        <v>6.75</v>
      </c>
      <c r="AG55" s="47">
        <v>6</v>
      </c>
      <c r="AH55" s="47">
        <v>6</v>
      </c>
      <c r="AI55" s="47">
        <v>7</v>
      </c>
      <c r="AJ55" s="47">
        <v>8</v>
      </c>
      <c r="AK55" s="57">
        <f t="shared" si="57"/>
        <v>7.5</v>
      </c>
      <c r="AL55" s="47">
        <v>7</v>
      </c>
      <c r="AM55" s="47">
        <v>8</v>
      </c>
      <c r="AN55" s="57">
        <f t="shared" si="58"/>
        <v>6.5</v>
      </c>
      <c r="AO55" s="47">
        <v>7</v>
      </c>
      <c r="AP55" s="47">
        <v>6</v>
      </c>
      <c r="AQ55" s="57">
        <f t="shared" si="59"/>
        <v>6</v>
      </c>
      <c r="AR55" s="47">
        <v>6</v>
      </c>
      <c r="AS55" s="47">
        <v>6</v>
      </c>
      <c r="AT55" s="57">
        <f t="shared" si="60"/>
        <v>7</v>
      </c>
      <c r="AU55" s="47">
        <v>7</v>
      </c>
      <c r="AV55" s="57">
        <f t="shared" si="61"/>
        <v>5.5</v>
      </c>
      <c r="AW55" s="47">
        <v>6</v>
      </c>
      <c r="AX55" s="47">
        <v>5</v>
      </c>
      <c r="AY55" s="56">
        <f>IF(AZ55="-","?",RANK(AZ55,AZ2:AZ130,0))</f>
        <v>72</v>
      </c>
      <c r="AZ55" s="42">
        <f t="shared" si="62"/>
        <v>4.7</v>
      </c>
      <c r="BA55" s="41">
        <f t="shared" si="63"/>
        <v>4.145833333333333</v>
      </c>
      <c r="BB55" s="47">
        <v>5</v>
      </c>
      <c r="BC55" s="47">
        <v>7</v>
      </c>
      <c r="BD55" s="47">
        <v>3</v>
      </c>
      <c r="BE55" s="47">
        <v>4</v>
      </c>
      <c r="BF55" s="47">
        <v>1</v>
      </c>
      <c r="BG55" s="55">
        <f t="shared" si="64"/>
        <v>4.875</v>
      </c>
      <c r="BH55" s="54">
        <f t="shared" si="65"/>
        <v>5.4</v>
      </c>
      <c r="BI55" s="41">
        <f t="shared" si="66"/>
        <v>4.666666666666667</v>
      </c>
      <c r="BJ55" s="47">
        <v>5</v>
      </c>
      <c r="BK55" s="47">
        <v>5</v>
      </c>
      <c r="BL55" s="47">
        <v>4</v>
      </c>
      <c r="BM55" s="41">
        <f t="shared" si="67"/>
        <v>5.333333333333333</v>
      </c>
      <c r="BN55" s="47">
        <v>5</v>
      </c>
      <c r="BO55" s="47">
        <v>7</v>
      </c>
      <c r="BP55" s="47">
        <v>4</v>
      </c>
      <c r="BQ55" s="41">
        <f t="shared" si="68"/>
        <v>4.5999999999999996</v>
      </c>
      <c r="BR55" s="47">
        <v>6</v>
      </c>
      <c r="BS55" s="47">
        <v>4</v>
      </c>
      <c r="BT55" s="47">
        <v>6</v>
      </c>
      <c r="BU55" s="47">
        <v>3</v>
      </c>
      <c r="BV55" s="47">
        <v>4</v>
      </c>
      <c r="BW55" s="41">
        <f t="shared" si="69"/>
        <v>7</v>
      </c>
      <c r="BX55" s="47">
        <v>6</v>
      </c>
      <c r="BY55" s="47">
        <v>7</v>
      </c>
      <c r="BZ55" s="47">
        <v>8</v>
      </c>
      <c r="CA55" s="47" t="s">
        <v>78</v>
      </c>
      <c r="CB55" s="46" t="s">
        <v>78</v>
      </c>
      <c r="CC55" s="52">
        <v>4.2333333333333334</v>
      </c>
      <c r="CD55" s="52">
        <f t="shared" si="70"/>
        <v>4.1666666666666661</v>
      </c>
      <c r="CE55" s="44">
        <f t="shared" si="71"/>
        <v>-6.6666666666667318E-2</v>
      </c>
      <c r="CF55" s="53" t="str">
        <f t="shared" si="72"/>
        <v>â</v>
      </c>
      <c r="CG55" s="52">
        <v>6.8214285714285712</v>
      </c>
      <c r="CH55" s="52">
        <f t="shared" si="73"/>
        <v>6.3214285714285712</v>
      </c>
      <c r="CI55" s="43">
        <f t="shared" si="74"/>
        <v>-0.5</v>
      </c>
      <c r="CJ55" s="51" t="str">
        <f t="shared" si="75"/>
        <v>è</v>
      </c>
      <c r="CK55" s="47" t="s">
        <v>78</v>
      </c>
      <c r="CL55" s="46" t="s">
        <v>78</v>
      </c>
      <c r="CM55" s="50">
        <v>3</v>
      </c>
      <c r="CN55" s="50">
        <v>2</v>
      </c>
      <c r="CO55" s="47">
        <v>4</v>
      </c>
      <c r="CP55" s="47">
        <v>4</v>
      </c>
      <c r="CQ55" s="47">
        <v>3</v>
      </c>
      <c r="CR55" s="47">
        <v>4</v>
      </c>
      <c r="CS55" s="49">
        <f t="shared" si="76"/>
        <v>8.5</v>
      </c>
      <c r="CT55" s="48">
        <f t="shared" si="77"/>
        <v>2</v>
      </c>
      <c r="CU55" s="44" t="str">
        <f t="shared" si="78"/>
        <v>Aut.</v>
      </c>
      <c r="CV55" s="47" t="s">
        <v>78</v>
      </c>
      <c r="CW55" s="46" t="s">
        <v>78</v>
      </c>
      <c r="CX55" s="45">
        <f t="shared" si="79"/>
        <v>5.24</v>
      </c>
      <c r="CY55" s="40">
        <f t="shared" si="80"/>
        <v>4</v>
      </c>
      <c r="CZ55" s="39" t="str">
        <f t="shared" si="81"/>
        <v>Very limited</v>
      </c>
      <c r="DA55" s="44">
        <f t="shared" si="82"/>
        <v>4.17</v>
      </c>
      <c r="DB55" s="40">
        <f t="shared" si="83"/>
        <v>4</v>
      </c>
      <c r="DC55" s="39" t="str">
        <f t="shared" si="84"/>
        <v>Moderate autocracies</v>
      </c>
      <c r="DD55" s="43">
        <f t="shared" si="85"/>
        <v>6.32</v>
      </c>
      <c r="DE55" s="40">
        <f t="shared" si="86"/>
        <v>3</v>
      </c>
      <c r="DF55" s="39" t="str">
        <f t="shared" si="87"/>
        <v>Functional flaws</v>
      </c>
      <c r="DG55" s="42">
        <f t="shared" si="88"/>
        <v>4.7</v>
      </c>
      <c r="DH55" s="40">
        <f t="shared" si="89"/>
        <v>3</v>
      </c>
      <c r="DI55" s="39" t="str">
        <f t="shared" si="90"/>
        <v>Moderate</v>
      </c>
      <c r="DJ55" s="41">
        <f t="shared" si="91"/>
        <v>4.0999999999999996</v>
      </c>
      <c r="DK55" s="40">
        <f t="shared" si="92"/>
        <v>4</v>
      </c>
      <c r="DL55" s="39" t="str">
        <f t="shared" si="93"/>
        <v>Minor</v>
      </c>
    </row>
    <row r="56" spans="1:116">
      <c r="A56" s="61" t="s">
        <v>154</v>
      </c>
      <c r="B56" s="60">
        <v>5</v>
      </c>
      <c r="C56" s="59">
        <f>IF(D56="-","?",RANK(D56,D2:D130,0))</f>
        <v>80</v>
      </c>
      <c r="D56" s="45">
        <f t="shared" si="47"/>
        <v>5.05</v>
      </c>
      <c r="E56" s="44">
        <f t="shared" si="48"/>
        <v>5.85</v>
      </c>
      <c r="F56" s="58">
        <f t="shared" si="49"/>
        <v>7</v>
      </c>
      <c r="G56" s="47">
        <v>5</v>
      </c>
      <c r="H56" s="47">
        <v>8</v>
      </c>
      <c r="I56" s="47">
        <v>9</v>
      </c>
      <c r="J56" s="47">
        <v>6</v>
      </c>
      <c r="K56" s="58">
        <f t="shared" si="50"/>
        <v>5.75</v>
      </c>
      <c r="L56" s="47">
        <v>6</v>
      </c>
      <c r="M56" s="47">
        <v>6</v>
      </c>
      <c r="N56" s="47">
        <v>5</v>
      </c>
      <c r="O56" s="47">
        <v>6</v>
      </c>
      <c r="P56" s="58">
        <f t="shared" si="51"/>
        <v>4.75</v>
      </c>
      <c r="Q56" s="47">
        <v>5</v>
      </c>
      <c r="R56" s="47">
        <v>4</v>
      </c>
      <c r="S56" s="47">
        <v>3</v>
      </c>
      <c r="T56" s="47">
        <v>7</v>
      </c>
      <c r="U56" s="58">
        <f t="shared" si="52"/>
        <v>6</v>
      </c>
      <c r="V56" s="47">
        <v>6</v>
      </c>
      <c r="W56" s="47">
        <v>6</v>
      </c>
      <c r="X56" s="58">
        <f t="shared" si="53"/>
        <v>5.75</v>
      </c>
      <c r="Y56" s="47">
        <v>4</v>
      </c>
      <c r="Z56" s="47">
        <v>6</v>
      </c>
      <c r="AA56" s="47">
        <v>8</v>
      </c>
      <c r="AB56" s="47">
        <v>5</v>
      </c>
      <c r="AC56" s="43">
        <f t="shared" si="54"/>
        <v>4.25</v>
      </c>
      <c r="AD56" s="57">
        <f t="shared" si="55"/>
        <v>2</v>
      </c>
      <c r="AE56" s="47">
        <v>2</v>
      </c>
      <c r="AF56" s="57">
        <f t="shared" si="56"/>
        <v>5.75</v>
      </c>
      <c r="AG56" s="47">
        <v>5</v>
      </c>
      <c r="AH56" s="47">
        <v>5</v>
      </c>
      <c r="AI56" s="47">
        <v>7</v>
      </c>
      <c r="AJ56" s="47">
        <v>6</v>
      </c>
      <c r="AK56" s="57">
        <f t="shared" si="57"/>
        <v>6</v>
      </c>
      <c r="AL56" s="47">
        <v>6</v>
      </c>
      <c r="AM56" s="47">
        <v>6</v>
      </c>
      <c r="AN56" s="57">
        <f t="shared" si="58"/>
        <v>4.5</v>
      </c>
      <c r="AO56" s="47">
        <v>3</v>
      </c>
      <c r="AP56" s="47">
        <v>6</v>
      </c>
      <c r="AQ56" s="57">
        <f t="shared" si="59"/>
        <v>3</v>
      </c>
      <c r="AR56" s="47">
        <v>3</v>
      </c>
      <c r="AS56" s="47">
        <v>3</v>
      </c>
      <c r="AT56" s="57">
        <f t="shared" si="60"/>
        <v>4</v>
      </c>
      <c r="AU56" s="47">
        <v>4</v>
      </c>
      <c r="AV56" s="57">
        <f t="shared" si="61"/>
        <v>4.5</v>
      </c>
      <c r="AW56" s="47">
        <v>4</v>
      </c>
      <c r="AX56" s="47">
        <v>5</v>
      </c>
      <c r="AY56" s="56">
        <f>IF(AZ56="-","?",RANK(AZ56,AZ2:AZ130,0))</f>
        <v>90</v>
      </c>
      <c r="AZ56" s="42">
        <f t="shared" si="62"/>
        <v>4.24</v>
      </c>
      <c r="BA56" s="41">
        <f t="shared" si="63"/>
        <v>6.354166666666667</v>
      </c>
      <c r="BB56" s="47">
        <v>7</v>
      </c>
      <c r="BC56" s="47">
        <v>4</v>
      </c>
      <c r="BD56" s="47">
        <v>7</v>
      </c>
      <c r="BE56" s="47">
        <v>9</v>
      </c>
      <c r="BF56" s="47">
        <v>6</v>
      </c>
      <c r="BG56" s="55">
        <f t="shared" si="64"/>
        <v>5.125</v>
      </c>
      <c r="BH56" s="54">
        <f t="shared" si="65"/>
        <v>4.6166666666666663</v>
      </c>
      <c r="BI56" s="41">
        <f t="shared" si="66"/>
        <v>4.333333333333333</v>
      </c>
      <c r="BJ56" s="47">
        <v>4</v>
      </c>
      <c r="BK56" s="47">
        <v>5</v>
      </c>
      <c r="BL56" s="47">
        <v>4</v>
      </c>
      <c r="BM56" s="41">
        <f t="shared" si="67"/>
        <v>3</v>
      </c>
      <c r="BN56" s="47">
        <v>3</v>
      </c>
      <c r="BO56" s="47">
        <v>3</v>
      </c>
      <c r="BP56" s="47">
        <v>3</v>
      </c>
      <c r="BQ56" s="41">
        <f t="shared" si="68"/>
        <v>4.8</v>
      </c>
      <c r="BR56" s="47">
        <v>6</v>
      </c>
      <c r="BS56" s="47">
        <v>6</v>
      </c>
      <c r="BT56" s="47">
        <v>4</v>
      </c>
      <c r="BU56" s="47">
        <v>5</v>
      </c>
      <c r="BV56" s="47">
        <v>3</v>
      </c>
      <c r="BW56" s="41">
        <f t="shared" si="69"/>
        <v>6.333333333333333</v>
      </c>
      <c r="BX56" s="47">
        <v>6</v>
      </c>
      <c r="BY56" s="47">
        <v>5</v>
      </c>
      <c r="BZ56" s="47">
        <v>8</v>
      </c>
      <c r="CA56" s="47" t="s">
        <v>78</v>
      </c>
      <c r="CB56" s="46" t="s">
        <v>78</v>
      </c>
      <c r="CC56" s="52">
        <v>6.9999999999999991</v>
      </c>
      <c r="CD56" s="52">
        <f t="shared" si="70"/>
        <v>5.85</v>
      </c>
      <c r="CE56" s="44">
        <f t="shared" si="71"/>
        <v>-1.1499999999999995</v>
      </c>
      <c r="CF56" s="53" t="str">
        <f t="shared" si="72"/>
        <v>ä</v>
      </c>
      <c r="CG56" s="52">
        <v>4.7857142857142856</v>
      </c>
      <c r="CH56" s="52">
        <f t="shared" si="73"/>
        <v>4.25</v>
      </c>
      <c r="CI56" s="43">
        <f t="shared" si="74"/>
        <v>-0.53571428571428559</v>
      </c>
      <c r="CJ56" s="51" t="str">
        <f t="shared" si="75"/>
        <v>è</v>
      </c>
      <c r="CK56" s="47" t="s">
        <v>78</v>
      </c>
      <c r="CL56" s="46" t="s">
        <v>78</v>
      </c>
      <c r="CM56" s="47">
        <v>6</v>
      </c>
      <c r="CN56" s="47">
        <v>6</v>
      </c>
      <c r="CO56" s="47">
        <v>5</v>
      </c>
      <c r="CP56" s="47">
        <v>6</v>
      </c>
      <c r="CQ56" s="47">
        <v>5</v>
      </c>
      <c r="CR56" s="47">
        <v>7</v>
      </c>
      <c r="CS56" s="49">
        <f t="shared" si="76"/>
        <v>5.5</v>
      </c>
      <c r="CT56" s="48">
        <f t="shared" si="77"/>
        <v>0</v>
      </c>
      <c r="CU56" s="44" t="str">
        <f t="shared" si="78"/>
        <v>Dem.</v>
      </c>
      <c r="CV56" s="47" t="s">
        <v>78</v>
      </c>
      <c r="CW56" s="46" t="s">
        <v>78</v>
      </c>
      <c r="CX56" s="45">
        <f t="shared" si="79"/>
        <v>5.05</v>
      </c>
      <c r="CY56" s="40">
        <f t="shared" si="80"/>
        <v>4</v>
      </c>
      <c r="CZ56" s="39" t="str">
        <f t="shared" si="81"/>
        <v>Very limited</v>
      </c>
      <c r="DA56" s="44">
        <f t="shared" si="82"/>
        <v>5.85</v>
      </c>
      <c r="DB56" s="40">
        <f t="shared" si="83"/>
        <v>3</v>
      </c>
      <c r="DC56" s="39" t="str">
        <f t="shared" si="84"/>
        <v>Highly defective democracies</v>
      </c>
      <c r="DD56" s="43">
        <f t="shared" si="85"/>
        <v>4.25</v>
      </c>
      <c r="DE56" s="40">
        <f t="shared" si="86"/>
        <v>4</v>
      </c>
      <c r="DF56" s="39" t="str">
        <f t="shared" si="87"/>
        <v>Poorly functioning</v>
      </c>
      <c r="DG56" s="42">
        <f t="shared" si="88"/>
        <v>4.24</v>
      </c>
      <c r="DH56" s="40">
        <f t="shared" si="89"/>
        <v>4</v>
      </c>
      <c r="DI56" s="39" t="str">
        <f t="shared" si="90"/>
        <v>Weak</v>
      </c>
      <c r="DJ56" s="41">
        <f t="shared" si="91"/>
        <v>6.4</v>
      </c>
      <c r="DK56" s="40">
        <f t="shared" si="92"/>
        <v>3</v>
      </c>
      <c r="DL56" s="39" t="str">
        <f t="shared" si="93"/>
        <v>Moderate</v>
      </c>
    </row>
    <row r="57" spans="1:116">
      <c r="A57" s="61" t="s">
        <v>155</v>
      </c>
      <c r="B57" s="60">
        <v>1</v>
      </c>
      <c r="C57" s="59">
        <f>IF(D57="-","?",RANK(D57,D2:D130,0))</f>
        <v>38</v>
      </c>
      <c r="D57" s="45">
        <f t="shared" si="47"/>
        <v>6.48</v>
      </c>
      <c r="E57" s="44">
        <f t="shared" si="48"/>
        <v>6.95</v>
      </c>
      <c r="F57" s="58">
        <f t="shared" si="49"/>
        <v>7.75</v>
      </c>
      <c r="G57" s="47">
        <v>7</v>
      </c>
      <c r="H57" s="47">
        <v>6</v>
      </c>
      <c r="I57" s="47">
        <v>9</v>
      </c>
      <c r="J57" s="47">
        <v>9</v>
      </c>
      <c r="K57" s="58">
        <f t="shared" si="50"/>
        <v>8.25</v>
      </c>
      <c r="L57" s="47">
        <v>9</v>
      </c>
      <c r="M57" s="47">
        <v>8</v>
      </c>
      <c r="N57" s="47">
        <v>9</v>
      </c>
      <c r="O57" s="47">
        <v>7</v>
      </c>
      <c r="P57" s="58">
        <f t="shared" si="51"/>
        <v>5.5</v>
      </c>
      <c r="Q57" s="47">
        <v>6</v>
      </c>
      <c r="R57" s="47">
        <v>5</v>
      </c>
      <c r="S57" s="47">
        <v>5</v>
      </c>
      <c r="T57" s="47">
        <v>6</v>
      </c>
      <c r="U57" s="58">
        <f t="shared" si="52"/>
        <v>7</v>
      </c>
      <c r="V57" s="47">
        <v>6</v>
      </c>
      <c r="W57" s="47">
        <v>8</v>
      </c>
      <c r="X57" s="58">
        <f t="shared" si="53"/>
        <v>6.25</v>
      </c>
      <c r="Y57" s="47">
        <v>7</v>
      </c>
      <c r="Z57" s="47">
        <v>6</v>
      </c>
      <c r="AA57" s="47">
        <v>7</v>
      </c>
      <c r="AB57" s="47">
        <v>5</v>
      </c>
      <c r="AC57" s="43">
        <f t="shared" si="54"/>
        <v>6</v>
      </c>
      <c r="AD57" s="57">
        <f t="shared" si="55"/>
        <v>5</v>
      </c>
      <c r="AE57" s="47">
        <v>5</v>
      </c>
      <c r="AF57" s="57">
        <f t="shared" si="56"/>
        <v>7</v>
      </c>
      <c r="AG57" s="47">
        <v>5</v>
      </c>
      <c r="AH57" s="47">
        <v>7</v>
      </c>
      <c r="AI57" s="47">
        <v>9</v>
      </c>
      <c r="AJ57" s="47">
        <v>7</v>
      </c>
      <c r="AK57" s="57">
        <f t="shared" si="57"/>
        <v>6.5</v>
      </c>
      <c r="AL57" s="47">
        <v>8</v>
      </c>
      <c r="AM57" s="47">
        <v>5</v>
      </c>
      <c r="AN57" s="57">
        <f t="shared" si="58"/>
        <v>7</v>
      </c>
      <c r="AO57" s="47">
        <v>7</v>
      </c>
      <c r="AP57" s="47">
        <v>7</v>
      </c>
      <c r="AQ57" s="57">
        <f t="shared" si="59"/>
        <v>5.5</v>
      </c>
      <c r="AR57" s="47">
        <v>5</v>
      </c>
      <c r="AS57" s="47">
        <v>6</v>
      </c>
      <c r="AT57" s="57">
        <f t="shared" si="60"/>
        <v>6</v>
      </c>
      <c r="AU57" s="47">
        <v>6</v>
      </c>
      <c r="AV57" s="57">
        <f t="shared" si="61"/>
        <v>5</v>
      </c>
      <c r="AW57" s="47">
        <v>5</v>
      </c>
      <c r="AX57" s="47">
        <v>5</v>
      </c>
      <c r="AY57" s="56">
        <f>IF(AZ57="-","?",RANK(AZ57,AZ2:AZ130,0))</f>
        <v>57</v>
      </c>
      <c r="AZ57" s="42">
        <f t="shared" si="62"/>
        <v>5.4</v>
      </c>
      <c r="BA57" s="41">
        <f t="shared" si="63"/>
        <v>5.0625</v>
      </c>
      <c r="BB57" s="47">
        <v>6</v>
      </c>
      <c r="BC57" s="47">
        <v>4</v>
      </c>
      <c r="BD57" s="47">
        <v>5</v>
      </c>
      <c r="BE57" s="47">
        <v>9</v>
      </c>
      <c r="BF57" s="47">
        <v>2</v>
      </c>
      <c r="BG57" s="55">
        <f t="shared" si="64"/>
        <v>4.375</v>
      </c>
      <c r="BH57" s="54">
        <f t="shared" si="65"/>
        <v>6.0666666666666664</v>
      </c>
      <c r="BI57" s="41">
        <f t="shared" si="66"/>
        <v>5.666666666666667</v>
      </c>
      <c r="BJ57" s="47">
        <v>6</v>
      </c>
      <c r="BK57" s="47">
        <v>6</v>
      </c>
      <c r="BL57" s="47">
        <v>5</v>
      </c>
      <c r="BM57" s="41">
        <f t="shared" si="67"/>
        <v>4.666666666666667</v>
      </c>
      <c r="BN57" s="47">
        <v>4</v>
      </c>
      <c r="BO57" s="47">
        <v>6</v>
      </c>
      <c r="BP57" s="47">
        <v>4</v>
      </c>
      <c r="BQ57" s="41">
        <f t="shared" si="68"/>
        <v>6.6</v>
      </c>
      <c r="BR57" s="47">
        <v>9</v>
      </c>
      <c r="BS57" s="47">
        <v>7</v>
      </c>
      <c r="BT57" s="47">
        <v>6</v>
      </c>
      <c r="BU57" s="47">
        <v>6</v>
      </c>
      <c r="BV57" s="47">
        <v>5</v>
      </c>
      <c r="BW57" s="41">
        <f t="shared" si="69"/>
        <v>7.333333333333333</v>
      </c>
      <c r="BX57" s="47">
        <v>7</v>
      </c>
      <c r="BY57" s="47">
        <v>7</v>
      </c>
      <c r="BZ57" s="47">
        <v>8</v>
      </c>
      <c r="CA57" s="47" t="s">
        <v>78</v>
      </c>
      <c r="CB57" s="46" t="s">
        <v>78</v>
      </c>
      <c r="CC57" s="52" t="s">
        <v>208</v>
      </c>
      <c r="CD57" s="52">
        <f t="shared" si="70"/>
        <v>6.95</v>
      </c>
      <c r="CE57" s="44" t="str">
        <f t="shared" si="71"/>
        <v>-</v>
      </c>
      <c r="CF57" s="53" t="str">
        <f t="shared" si="72"/>
        <v/>
      </c>
      <c r="CG57" s="52" t="s">
        <v>208</v>
      </c>
      <c r="CH57" s="52">
        <f t="shared" si="73"/>
        <v>6</v>
      </c>
      <c r="CI57" s="43" t="str">
        <f t="shared" si="74"/>
        <v>-</v>
      </c>
      <c r="CJ57" s="51" t="str">
        <f t="shared" si="75"/>
        <v/>
      </c>
      <c r="CK57" s="47" t="s">
        <v>78</v>
      </c>
      <c r="CL57" s="46" t="s">
        <v>78</v>
      </c>
      <c r="CM57" s="47">
        <v>9</v>
      </c>
      <c r="CN57" s="47">
        <v>8</v>
      </c>
      <c r="CO57" s="47">
        <v>9</v>
      </c>
      <c r="CP57" s="47">
        <v>7</v>
      </c>
      <c r="CQ57" s="47">
        <v>6</v>
      </c>
      <c r="CR57" s="47">
        <v>6</v>
      </c>
      <c r="CS57" s="49">
        <f t="shared" si="76"/>
        <v>8</v>
      </c>
      <c r="CT57" s="48">
        <f t="shared" si="77"/>
        <v>0</v>
      </c>
      <c r="CU57" s="44" t="str">
        <f t="shared" si="78"/>
        <v>Dem.</v>
      </c>
      <c r="CV57" s="47" t="s">
        <v>78</v>
      </c>
      <c r="CW57" s="46" t="s">
        <v>78</v>
      </c>
      <c r="CX57" s="45">
        <f t="shared" si="79"/>
        <v>6.48</v>
      </c>
      <c r="CY57" s="40">
        <f t="shared" si="80"/>
        <v>3</v>
      </c>
      <c r="CZ57" s="39" t="str">
        <f t="shared" si="81"/>
        <v>Limited</v>
      </c>
      <c r="DA57" s="44">
        <f t="shared" si="82"/>
        <v>6.95</v>
      </c>
      <c r="DB57" s="40">
        <f t="shared" si="83"/>
        <v>2</v>
      </c>
      <c r="DC57" s="39" t="str">
        <f t="shared" si="84"/>
        <v>Defective democracies</v>
      </c>
      <c r="DD57" s="43">
        <f t="shared" si="85"/>
        <v>6</v>
      </c>
      <c r="DE57" s="40">
        <f t="shared" si="86"/>
        <v>3</v>
      </c>
      <c r="DF57" s="39" t="str">
        <f t="shared" si="87"/>
        <v>Functional flaws</v>
      </c>
      <c r="DG57" s="42">
        <f t="shared" si="88"/>
        <v>5.4</v>
      </c>
      <c r="DH57" s="40">
        <f t="shared" si="89"/>
        <v>3</v>
      </c>
      <c r="DI57" s="39" t="str">
        <f t="shared" si="90"/>
        <v>Moderate</v>
      </c>
      <c r="DJ57" s="41">
        <f t="shared" si="91"/>
        <v>5.0999999999999996</v>
      </c>
      <c r="DK57" s="40">
        <f t="shared" si="92"/>
        <v>3</v>
      </c>
      <c r="DL57" s="39" t="str">
        <f t="shared" si="93"/>
        <v>Moderate</v>
      </c>
    </row>
    <row r="58" spans="1:116">
      <c r="A58" s="61" t="s">
        <v>156</v>
      </c>
      <c r="B58" s="60">
        <v>4</v>
      </c>
      <c r="C58" s="59">
        <f>IF(D58="-","?",RANK(D58,D2:D130,0))</f>
        <v>56</v>
      </c>
      <c r="D58" s="45">
        <f t="shared" si="47"/>
        <v>5.91</v>
      </c>
      <c r="E58" s="44">
        <f t="shared" si="48"/>
        <v>4.6833333333333336</v>
      </c>
      <c r="F58" s="58">
        <f t="shared" si="49"/>
        <v>8</v>
      </c>
      <c r="G58" s="47">
        <v>9</v>
      </c>
      <c r="H58" s="47">
        <v>9</v>
      </c>
      <c r="I58" s="47">
        <v>6</v>
      </c>
      <c r="J58" s="47">
        <v>8</v>
      </c>
      <c r="K58" s="58">
        <f t="shared" si="50"/>
        <v>4.75</v>
      </c>
      <c r="L58" s="47">
        <v>4</v>
      </c>
      <c r="M58" s="47">
        <v>2</v>
      </c>
      <c r="N58" s="47">
        <v>6</v>
      </c>
      <c r="O58" s="47">
        <v>7</v>
      </c>
      <c r="P58" s="58">
        <f t="shared" si="51"/>
        <v>5</v>
      </c>
      <c r="Q58" s="47">
        <v>4</v>
      </c>
      <c r="R58" s="47">
        <v>4</v>
      </c>
      <c r="S58" s="47">
        <v>5</v>
      </c>
      <c r="T58" s="47">
        <v>7</v>
      </c>
      <c r="U58" s="58">
        <f t="shared" si="52"/>
        <v>2</v>
      </c>
      <c r="V58" s="47">
        <v>2</v>
      </c>
      <c r="W58" s="47">
        <v>2</v>
      </c>
      <c r="X58" s="58">
        <f t="shared" si="53"/>
        <v>3.6666666666666665</v>
      </c>
      <c r="Y58" s="47">
        <v>2</v>
      </c>
      <c r="Z58" s="47">
        <v>6</v>
      </c>
      <c r="AA58" s="47" t="s">
        <v>100</v>
      </c>
      <c r="AB58" s="47">
        <v>3</v>
      </c>
      <c r="AC58" s="43">
        <f t="shared" si="54"/>
        <v>7.1428571428571432</v>
      </c>
      <c r="AD58" s="57">
        <f t="shared" si="55"/>
        <v>8</v>
      </c>
      <c r="AE58" s="47">
        <v>8</v>
      </c>
      <c r="AF58" s="57">
        <f t="shared" si="56"/>
        <v>7</v>
      </c>
      <c r="AG58" s="47">
        <v>7</v>
      </c>
      <c r="AH58" s="47">
        <v>5</v>
      </c>
      <c r="AI58" s="47">
        <v>8</v>
      </c>
      <c r="AJ58" s="47">
        <v>8</v>
      </c>
      <c r="AK58" s="57">
        <f t="shared" si="57"/>
        <v>8</v>
      </c>
      <c r="AL58" s="47">
        <v>8</v>
      </c>
      <c r="AM58" s="47">
        <v>8</v>
      </c>
      <c r="AN58" s="57">
        <f t="shared" si="58"/>
        <v>7</v>
      </c>
      <c r="AO58" s="47">
        <v>8</v>
      </c>
      <c r="AP58" s="47">
        <v>6</v>
      </c>
      <c r="AQ58" s="57">
        <f t="shared" si="59"/>
        <v>6.5</v>
      </c>
      <c r="AR58" s="47">
        <v>8</v>
      </c>
      <c r="AS58" s="47">
        <v>5</v>
      </c>
      <c r="AT58" s="57">
        <f t="shared" si="60"/>
        <v>9</v>
      </c>
      <c r="AU58" s="47">
        <v>9</v>
      </c>
      <c r="AV58" s="57">
        <f t="shared" si="61"/>
        <v>4.5</v>
      </c>
      <c r="AW58" s="47">
        <v>3</v>
      </c>
      <c r="AX58" s="47">
        <v>6</v>
      </c>
      <c r="AY58" s="56">
        <f>IF(AZ58="-","?",RANK(AZ58,AZ2:AZ130,0))</f>
        <v>87</v>
      </c>
      <c r="AZ58" s="42">
        <f t="shared" si="62"/>
        <v>4.3</v>
      </c>
      <c r="BA58" s="41">
        <f t="shared" si="63"/>
        <v>3.5833333333333335</v>
      </c>
      <c r="BB58" s="47">
        <v>2</v>
      </c>
      <c r="BC58" s="47">
        <v>8</v>
      </c>
      <c r="BD58" s="47">
        <v>4</v>
      </c>
      <c r="BE58" s="47">
        <v>1</v>
      </c>
      <c r="BF58" s="47">
        <v>2</v>
      </c>
      <c r="BG58" s="55">
        <f t="shared" si="64"/>
        <v>4.5</v>
      </c>
      <c r="BH58" s="54">
        <f t="shared" si="65"/>
        <v>5.020833333333333</v>
      </c>
      <c r="BI58" s="41">
        <f t="shared" si="66"/>
        <v>4.333333333333333</v>
      </c>
      <c r="BJ58" s="47">
        <v>5</v>
      </c>
      <c r="BK58" s="47">
        <v>3</v>
      </c>
      <c r="BL58" s="47">
        <v>5</v>
      </c>
      <c r="BM58" s="41">
        <f t="shared" si="67"/>
        <v>4.333333333333333</v>
      </c>
      <c r="BN58" s="47">
        <v>6</v>
      </c>
      <c r="BO58" s="47">
        <v>4</v>
      </c>
      <c r="BP58" s="47">
        <v>3</v>
      </c>
      <c r="BQ58" s="41">
        <f t="shared" si="68"/>
        <v>4.75</v>
      </c>
      <c r="BR58" s="47">
        <v>7</v>
      </c>
      <c r="BS58" s="47">
        <v>3</v>
      </c>
      <c r="BT58" s="47">
        <v>5</v>
      </c>
      <c r="BU58" s="47">
        <v>4</v>
      </c>
      <c r="BV58" s="47" t="s">
        <v>100</v>
      </c>
      <c r="BW58" s="41">
        <f t="shared" si="69"/>
        <v>6.666666666666667</v>
      </c>
      <c r="BX58" s="47">
        <v>5</v>
      </c>
      <c r="BY58" s="47">
        <v>6</v>
      </c>
      <c r="BZ58" s="47">
        <v>9</v>
      </c>
      <c r="CA58" s="47" t="s">
        <v>78</v>
      </c>
      <c r="CB58" s="46" t="s">
        <v>78</v>
      </c>
      <c r="CC58" s="52">
        <v>4.083333333333333</v>
      </c>
      <c r="CD58" s="52">
        <f t="shared" si="70"/>
        <v>4.6833333333333336</v>
      </c>
      <c r="CE58" s="44">
        <f t="shared" si="71"/>
        <v>0.60000000000000053</v>
      </c>
      <c r="CF58" s="53" t="str">
        <f t="shared" si="72"/>
        <v>æ</v>
      </c>
      <c r="CG58" s="52">
        <v>6.3214285714285712</v>
      </c>
      <c r="CH58" s="52">
        <f t="shared" si="73"/>
        <v>7.1428571428571432</v>
      </c>
      <c r="CI58" s="43">
        <f t="shared" si="74"/>
        <v>0.82142857142857206</v>
      </c>
      <c r="CJ58" s="51" t="str">
        <f t="shared" si="75"/>
        <v>æ</v>
      </c>
      <c r="CK58" s="47" t="s">
        <v>78</v>
      </c>
      <c r="CL58" s="46" t="s">
        <v>78</v>
      </c>
      <c r="CM58" s="50">
        <v>4</v>
      </c>
      <c r="CN58" s="50">
        <v>2</v>
      </c>
      <c r="CO58" s="47">
        <v>6</v>
      </c>
      <c r="CP58" s="47">
        <v>7</v>
      </c>
      <c r="CQ58" s="47">
        <v>4</v>
      </c>
      <c r="CR58" s="47">
        <v>7</v>
      </c>
      <c r="CS58" s="49">
        <f t="shared" si="76"/>
        <v>8.5</v>
      </c>
      <c r="CT58" s="48">
        <f t="shared" si="77"/>
        <v>2</v>
      </c>
      <c r="CU58" s="44" t="str">
        <f t="shared" si="78"/>
        <v>Aut.</v>
      </c>
      <c r="CV58" s="47" t="s">
        <v>78</v>
      </c>
      <c r="CW58" s="46" t="s">
        <v>78</v>
      </c>
      <c r="CX58" s="45">
        <f t="shared" si="79"/>
        <v>5.91</v>
      </c>
      <c r="CY58" s="40">
        <f t="shared" si="80"/>
        <v>3</v>
      </c>
      <c r="CZ58" s="39" t="str">
        <f t="shared" si="81"/>
        <v>Limited</v>
      </c>
      <c r="DA58" s="44">
        <f t="shared" si="82"/>
        <v>4.68</v>
      </c>
      <c r="DB58" s="40">
        <f t="shared" si="83"/>
        <v>4</v>
      </c>
      <c r="DC58" s="39" t="str">
        <f t="shared" si="84"/>
        <v>Moderate autocracies</v>
      </c>
      <c r="DD58" s="43">
        <f t="shared" si="85"/>
        <v>7.14</v>
      </c>
      <c r="DE58" s="40">
        <f t="shared" si="86"/>
        <v>2</v>
      </c>
      <c r="DF58" s="39" t="str">
        <f t="shared" si="87"/>
        <v>Functioning</v>
      </c>
      <c r="DG58" s="42">
        <f t="shared" si="88"/>
        <v>4.3</v>
      </c>
      <c r="DH58" s="40">
        <f t="shared" si="89"/>
        <v>3</v>
      </c>
      <c r="DI58" s="39" t="str">
        <f t="shared" si="90"/>
        <v>Moderate</v>
      </c>
      <c r="DJ58" s="41">
        <f t="shared" si="91"/>
        <v>3.6</v>
      </c>
      <c r="DK58" s="40">
        <f t="shared" si="92"/>
        <v>4</v>
      </c>
      <c r="DL58" s="39" t="str">
        <f t="shared" si="93"/>
        <v>Minor</v>
      </c>
    </row>
    <row r="59" spans="1:116">
      <c r="A59" s="75" t="s">
        <v>157</v>
      </c>
      <c r="B59" s="60">
        <v>6</v>
      </c>
      <c r="C59" s="59">
        <f>IF(D59="-","?",RANK(D59,D2:D130,0))</f>
        <v>83</v>
      </c>
      <c r="D59" s="45">
        <f t="shared" si="47"/>
        <v>4.97</v>
      </c>
      <c r="E59" s="44">
        <f t="shared" si="48"/>
        <v>4.4000000000000004</v>
      </c>
      <c r="F59" s="58">
        <f t="shared" si="49"/>
        <v>8.25</v>
      </c>
      <c r="G59" s="47">
        <v>8</v>
      </c>
      <c r="H59" s="47">
        <v>9</v>
      </c>
      <c r="I59" s="47">
        <v>10</v>
      </c>
      <c r="J59" s="47">
        <v>6</v>
      </c>
      <c r="K59" s="58">
        <f t="shared" si="50"/>
        <v>3.5</v>
      </c>
      <c r="L59" s="47">
        <v>4</v>
      </c>
      <c r="M59" s="47">
        <v>2</v>
      </c>
      <c r="N59" s="47">
        <v>4</v>
      </c>
      <c r="O59" s="47">
        <v>4</v>
      </c>
      <c r="P59" s="58">
        <f t="shared" si="51"/>
        <v>4</v>
      </c>
      <c r="Q59" s="47">
        <v>3</v>
      </c>
      <c r="R59" s="47">
        <v>4</v>
      </c>
      <c r="S59" s="47">
        <v>3</v>
      </c>
      <c r="T59" s="47">
        <v>6</v>
      </c>
      <c r="U59" s="58">
        <f t="shared" si="52"/>
        <v>2</v>
      </c>
      <c r="V59" s="47">
        <v>2</v>
      </c>
      <c r="W59" s="47">
        <v>2</v>
      </c>
      <c r="X59" s="58">
        <f t="shared" si="53"/>
        <v>4.25</v>
      </c>
      <c r="Y59" s="47">
        <v>3</v>
      </c>
      <c r="Z59" s="47">
        <v>4</v>
      </c>
      <c r="AA59" s="77">
        <v>5</v>
      </c>
      <c r="AB59" s="47">
        <v>5</v>
      </c>
      <c r="AC59" s="43">
        <f t="shared" si="54"/>
        <v>5.5357142857142856</v>
      </c>
      <c r="AD59" s="57">
        <f t="shared" si="55"/>
        <v>4</v>
      </c>
      <c r="AE59" s="47">
        <v>4</v>
      </c>
      <c r="AF59" s="57">
        <f t="shared" si="56"/>
        <v>6.25</v>
      </c>
      <c r="AG59" s="47">
        <v>5</v>
      </c>
      <c r="AH59" s="47">
        <v>5</v>
      </c>
      <c r="AI59" s="47">
        <v>9</v>
      </c>
      <c r="AJ59" s="47">
        <v>6</v>
      </c>
      <c r="AK59" s="57">
        <f t="shared" si="57"/>
        <v>7</v>
      </c>
      <c r="AL59" s="47">
        <v>7</v>
      </c>
      <c r="AM59" s="47">
        <v>7</v>
      </c>
      <c r="AN59" s="57">
        <f t="shared" si="58"/>
        <v>6.5</v>
      </c>
      <c r="AO59" s="47">
        <v>6</v>
      </c>
      <c r="AP59" s="47">
        <v>7</v>
      </c>
      <c r="AQ59" s="57">
        <f t="shared" si="59"/>
        <v>5</v>
      </c>
      <c r="AR59" s="47">
        <v>5</v>
      </c>
      <c r="AS59" s="47">
        <v>5</v>
      </c>
      <c r="AT59" s="57">
        <f t="shared" si="60"/>
        <v>6</v>
      </c>
      <c r="AU59" s="47">
        <v>6</v>
      </c>
      <c r="AV59" s="57">
        <f t="shared" si="61"/>
        <v>4</v>
      </c>
      <c r="AW59" s="47">
        <v>4</v>
      </c>
      <c r="AX59" s="47">
        <v>4</v>
      </c>
      <c r="AY59" s="56">
        <f>IF(AZ59="-","?",RANK(AZ59,AZ2:AZ130,0))</f>
        <v>91</v>
      </c>
      <c r="AZ59" s="42">
        <f t="shared" si="62"/>
        <v>4.17</v>
      </c>
      <c r="BA59" s="41">
        <f t="shared" si="63"/>
        <v>5.3125</v>
      </c>
      <c r="BB59" s="47">
        <v>7</v>
      </c>
      <c r="BC59" s="47">
        <v>6</v>
      </c>
      <c r="BD59" s="47">
        <v>4</v>
      </c>
      <c r="BE59" s="47">
        <v>9</v>
      </c>
      <c r="BF59" s="47">
        <v>1</v>
      </c>
      <c r="BG59" s="55">
        <f t="shared" si="64"/>
        <v>4.875</v>
      </c>
      <c r="BH59" s="54">
        <f t="shared" si="65"/>
        <v>4.6499999999999995</v>
      </c>
      <c r="BI59" s="41">
        <f t="shared" si="66"/>
        <v>4</v>
      </c>
      <c r="BJ59" s="47">
        <v>4</v>
      </c>
      <c r="BK59" s="47">
        <v>4</v>
      </c>
      <c r="BL59" s="47">
        <v>4</v>
      </c>
      <c r="BM59" s="41">
        <f t="shared" si="67"/>
        <v>3.6666666666666665</v>
      </c>
      <c r="BN59" s="47">
        <v>4</v>
      </c>
      <c r="BO59" s="47">
        <v>5</v>
      </c>
      <c r="BP59" s="47">
        <v>2</v>
      </c>
      <c r="BQ59" s="41">
        <f t="shared" si="68"/>
        <v>4.5999999999999996</v>
      </c>
      <c r="BR59" s="47">
        <v>6</v>
      </c>
      <c r="BS59" s="47">
        <v>4</v>
      </c>
      <c r="BT59" s="47">
        <v>4</v>
      </c>
      <c r="BU59" s="47">
        <v>5</v>
      </c>
      <c r="BV59" s="47">
        <v>4</v>
      </c>
      <c r="BW59" s="41">
        <f t="shared" si="69"/>
        <v>6.333333333333333</v>
      </c>
      <c r="BX59" s="47">
        <v>6</v>
      </c>
      <c r="BY59" s="47">
        <v>6</v>
      </c>
      <c r="BZ59" s="47">
        <v>7</v>
      </c>
      <c r="CA59" s="47" t="s">
        <v>78</v>
      </c>
      <c r="CB59" s="46" t="s">
        <v>78</v>
      </c>
      <c r="CC59" s="52">
        <v>5.95</v>
      </c>
      <c r="CD59" s="52">
        <f t="shared" si="70"/>
        <v>4.4000000000000004</v>
      </c>
      <c r="CE59" s="44">
        <f t="shared" si="71"/>
        <v>-1.5499999999999998</v>
      </c>
      <c r="CF59" s="53" t="str">
        <f t="shared" si="72"/>
        <v>ä</v>
      </c>
      <c r="CG59" s="52">
        <v>5.6428571428571423</v>
      </c>
      <c r="CH59" s="52">
        <f t="shared" si="73"/>
        <v>5.5357142857142856</v>
      </c>
      <c r="CI59" s="43">
        <f t="shared" si="74"/>
        <v>-0.10714285714285676</v>
      </c>
      <c r="CJ59" s="51" t="str">
        <f t="shared" si="75"/>
        <v>â</v>
      </c>
      <c r="CK59" s="47" t="s">
        <v>78</v>
      </c>
      <c r="CL59" s="46" t="s">
        <v>78</v>
      </c>
      <c r="CM59" s="50">
        <v>4</v>
      </c>
      <c r="CN59" s="50">
        <v>2</v>
      </c>
      <c r="CO59" s="47">
        <v>4</v>
      </c>
      <c r="CP59" s="47">
        <v>4</v>
      </c>
      <c r="CQ59" s="47">
        <v>3</v>
      </c>
      <c r="CR59" s="47">
        <v>6</v>
      </c>
      <c r="CS59" s="49">
        <f t="shared" si="76"/>
        <v>7</v>
      </c>
      <c r="CT59" s="48">
        <f t="shared" si="77"/>
        <v>2</v>
      </c>
      <c r="CU59" s="44" t="str">
        <f t="shared" si="78"/>
        <v>Aut.</v>
      </c>
      <c r="CV59" s="47" t="s">
        <v>78</v>
      </c>
      <c r="CW59" s="46" t="s">
        <v>78</v>
      </c>
      <c r="CX59" s="45">
        <f t="shared" si="79"/>
        <v>4.97</v>
      </c>
      <c r="CY59" s="40">
        <f t="shared" si="80"/>
        <v>4</v>
      </c>
      <c r="CZ59" s="39" t="str">
        <f t="shared" si="81"/>
        <v>Very limited</v>
      </c>
      <c r="DA59" s="44">
        <f t="shared" si="82"/>
        <v>4.4000000000000004</v>
      </c>
      <c r="DB59" s="40">
        <f t="shared" si="83"/>
        <v>4</v>
      </c>
      <c r="DC59" s="39" t="str">
        <f t="shared" si="84"/>
        <v>Moderate autocracies</v>
      </c>
      <c r="DD59" s="43">
        <f t="shared" si="85"/>
        <v>5.54</v>
      </c>
      <c r="DE59" s="40">
        <f t="shared" si="86"/>
        <v>3</v>
      </c>
      <c r="DF59" s="39" t="str">
        <f t="shared" si="87"/>
        <v>Functional flaws</v>
      </c>
      <c r="DG59" s="42">
        <f t="shared" si="88"/>
        <v>4.17</v>
      </c>
      <c r="DH59" s="40">
        <f t="shared" si="89"/>
        <v>4</v>
      </c>
      <c r="DI59" s="39" t="str">
        <f t="shared" si="90"/>
        <v>Weak</v>
      </c>
      <c r="DJ59" s="41">
        <f t="shared" si="91"/>
        <v>5.3</v>
      </c>
      <c r="DK59" s="40">
        <f t="shared" si="92"/>
        <v>3</v>
      </c>
      <c r="DL59" s="39" t="str">
        <f t="shared" si="93"/>
        <v>Moderate</v>
      </c>
    </row>
    <row r="60" spans="1:116">
      <c r="A60" s="61" t="s">
        <v>158</v>
      </c>
      <c r="B60" s="60">
        <v>7</v>
      </c>
      <c r="C60" s="59">
        <f>IF(D60="-","?",RANK(D60,D2:D130,0))</f>
        <v>114</v>
      </c>
      <c r="D60" s="45">
        <f t="shared" si="47"/>
        <v>3.58</v>
      </c>
      <c r="E60" s="44">
        <f t="shared" si="48"/>
        <v>2.8833333333333333</v>
      </c>
      <c r="F60" s="58">
        <f t="shared" si="49"/>
        <v>8.75</v>
      </c>
      <c r="G60" s="47">
        <v>9</v>
      </c>
      <c r="H60" s="47">
        <v>8</v>
      </c>
      <c r="I60" s="47">
        <v>10</v>
      </c>
      <c r="J60" s="47">
        <v>8</v>
      </c>
      <c r="K60" s="58">
        <f t="shared" si="50"/>
        <v>1.25</v>
      </c>
      <c r="L60" s="47">
        <v>1</v>
      </c>
      <c r="M60" s="47">
        <v>2</v>
      </c>
      <c r="N60" s="47">
        <v>1</v>
      </c>
      <c r="O60" s="47">
        <v>1</v>
      </c>
      <c r="P60" s="58">
        <f t="shared" si="51"/>
        <v>1.75</v>
      </c>
      <c r="Q60" s="47">
        <v>1</v>
      </c>
      <c r="R60" s="47">
        <v>1</v>
      </c>
      <c r="S60" s="47">
        <v>2</v>
      </c>
      <c r="T60" s="47">
        <v>3</v>
      </c>
      <c r="U60" s="58">
        <f t="shared" si="52"/>
        <v>1</v>
      </c>
      <c r="V60" s="47">
        <v>1</v>
      </c>
      <c r="W60" s="47">
        <v>1</v>
      </c>
      <c r="X60" s="58">
        <f t="shared" si="53"/>
        <v>1.6666666666666667</v>
      </c>
      <c r="Y60" s="47">
        <v>1</v>
      </c>
      <c r="Z60" s="47">
        <v>1</v>
      </c>
      <c r="AA60" s="47" t="s">
        <v>100</v>
      </c>
      <c r="AB60" s="47">
        <v>3</v>
      </c>
      <c r="AC60" s="43">
        <f t="shared" si="54"/>
        <v>4.2857142857142856</v>
      </c>
      <c r="AD60" s="57">
        <f t="shared" si="55"/>
        <v>4</v>
      </c>
      <c r="AE60" s="47">
        <v>4</v>
      </c>
      <c r="AF60" s="57">
        <f t="shared" si="56"/>
        <v>4.5</v>
      </c>
      <c r="AG60" s="47">
        <v>5</v>
      </c>
      <c r="AH60" s="47">
        <v>2</v>
      </c>
      <c r="AI60" s="47">
        <v>7</v>
      </c>
      <c r="AJ60" s="47">
        <v>4</v>
      </c>
      <c r="AK60" s="57">
        <f t="shared" si="57"/>
        <v>5.5</v>
      </c>
      <c r="AL60" s="47">
        <v>6</v>
      </c>
      <c r="AM60" s="47">
        <v>5</v>
      </c>
      <c r="AN60" s="57">
        <f t="shared" si="58"/>
        <v>4</v>
      </c>
      <c r="AO60" s="47">
        <v>3</v>
      </c>
      <c r="AP60" s="47">
        <v>5</v>
      </c>
      <c r="AQ60" s="57">
        <f t="shared" si="59"/>
        <v>3</v>
      </c>
      <c r="AR60" s="47">
        <v>3</v>
      </c>
      <c r="AS60" s="47">
        <v>3</v>
      </c>
      <c r="AT60" s="57">
        <f t="shared" si="60"/>
        <v>6</v>
      </c>
      <c r="AU60" s="47">
        <v>6</v>
      </c>
      <c r="AV60" s="57">
        <f t="shared" si="61"/>
        <v>3</v>
      </c>
      <c r="AW60" s="47">
        <v>4</v>
      </c>
      <c r="AX60" s="47">
        <v>2</v>
      </c>
      <c r="AY60" s="56">
        <f>IF(AZ60="-","?",RANK(AZ60,AZ2:AZ130,0))</f>
        <v>100</v>
      </c>
      <c r="AZ60" s="42">
        <f t="shared" si="62"/>
        <v>3.95</v>
      </c>
      <c r="BA60" s="41">
        <f t="shared" si="63"/>
        <v>6.791666666666667</v>
      </c>
      <c r="BB60" s="47">
        <v>7</v>
      </c>
      <c r="BC60" s="47">
        <v>10</v>
      </c>
      <c r="BD60" s="47">
        <v>3</v>
      </c>
      <c r="BE60" s="47">
        <v>9</v>
      </c>
      <c r="BF60" s="47">
        <v>6</v>
      </c>
      <c r="BG60" s="55">
        <f t="shared" si="64"/>
        <v>5.75</v>
      </c>
      <c r="BH60" s="54">
        <f t="shared" si="65"/>
        <v>4.25</v>
      </c>
      <c r="BI60" s="41">
        <f t="shared" si="66"/>
        <v>4</v>
      </c>
      <c r="BJ60" s="47">
        <v>4</v>
      </c>
      <c r="BK60" s="47">
        <v>3</v>
      </c>
      <c r="BL60" s="47">
        <v>5</v>
      </c>
      <c r="BM60" s="41">
        <f t="shared" si="67"/>
        <v>3.3333333333333335</v>
      </c>
      <c r="BN60" s="47">
        <v>4</v>
      </c>
      <c r="BO60" s="47">
        <v>4</v>
      </c>
      <c r="BP60" s="47">
        <v>2</v>
      </c>
      <c r="BQ60" s="41">
        <f t="shared" si="68"/>
        <v>3</v>
      </c>
      <c r="BR60" s="47">
        <v>4</v>
      </c>
      <c r="BS60" s="47">
        <v>1</v>
      </c>
      <c r="BT60" s="47">
        <v>6</v>
      </c>
      <c r="BU60" s="47">
        <v>1</v>
      </c>
      <c r="BV60" s="47" t="s">
        <v>100</v>
      </c>
      <c r="BW60" s="41">
        <f t="shared" si="69"/>
        <v>6.666666666666667</v>
      </c>
      <c r="BX60" s="47">
        <v>5</v>
      </c>
      <c r="BY60" s="47">
        <v>6</v>
      </c>
      <c r="BZ60" s="47">
        <v>9</v>
      </c>
      <c r="CA60" s="47" t="s">
        <v>78</v>
      </c>
      <c r="CB60" s="46" t="s">
        <v>78</v>
      </c>
      <c r="CC60" s="52">
        <v>2.7833333333333337</v>
      </c>
      <c r="CD60" s="52">
        <f t="shared" si="70"/>
        <v>2.8833333333333333</v>
      </c>
      <c r="CE60" s="44">
        <f t="shared" si="71"/>
        <v>9.9999999999999645E-2</v>
      </c>
      <c r="CF60" s="53" t="str">
        <f t="shared" si="72"/>
        <v>â</v>
      </c>
      <c r="CG60" s="52">
        <v>4.2857142857142856</v>
      </c>
      <c r="CH60" s="52">
        <f t="shared" si="73"/>
        <v>4.2857142857142856</v>
      </c>
      <c r="CI60" s="43">
        <f t="shared" si="74"/>
        <v>0</v>
      </c>
      <c r="CJ60" s="51" t="str">
        <f t="shared" si="75"/>
        <v>â</v>
      </c>
      <c r="CK60" s="47" t="s">
        <v>78</v>
      </c>
      <c r="CL60" s="46" t="s">
        <v>78</v>
      </c>
      <c r="CM60" s="50">
        <v>1</v>
      </c>
      <c r="CN60" s="50">
        <v>2</v>
      </c>
      <c r="CO60" s="50">
        <v>1</v>
      </c>
      <c r="CP60" s="50">
        <v>1</v>
      </c>
      <c r="CQ60" s="50">
        <v>1</v>
      </c>
      <c r="CR60" s="47">
        <v>3</v>
      </c>
      <c r="CS60" s="49">
        <f t="shared" si="76"/>
        <v>8.5</v>
      </c>
      <c r="CT60" s="48">
        <f t="shared" si="77"/>
        <v>5</v>
      </c>
      <c r="CU60" s="44" t="str">
        <f t="shared" si="78"/>
        <v>Aut.</v>
      </c>
      <c r="CV60" s="47" t="s">
        <v>78</v>
      </c>
      <c r="CW60" s="46" t="s">
        <v>78</v>
      </c>
      <c r="CX60" s="45">
        <f t="shared" si="79"/>
        <v>3.58</v>
      </c>
      <c r="CY60" s="40">
        <f t="shared" si="80"/>
        <v>5</v>
      </c>
      <c r="CZ60" s="39" t="str">
        <f t="shared" si="81"/>
        <v>Failed</v>
      </c>
      <c r="DA60" s="44">
        <f t="shared" si="82"/>
        <v>2.88</v>
      </c>
      <c r="DB60" s="40">
        <f t="shared" si="83"/>
        <v>5</v>
      </c>
      <c r="DC60" s="39" t="str">
        <f t="shared" si="84"/>
        <v>Hard-line autocracies</v>
      </c>
      <c r="DD60" s="43">
        <f t="shared" si="85"/>
        <v>4.29</v>
      </c>
      <c r="DE60" s="40">
        <f t="shared" si="86"/>
        <v>4</v>
      </c>
      <c r="DF60" s="39" t="str">
        <f t="shared" si="87"/>
        <v>Poorly functioning</v>
      </c>
      <c r="DG60" s="42">
        <f t="shared" si="88"/>
        <v>3.95</v>
      </c>
      <c r="DH60" s="40">
        <f t="shared" si="89"/>
        <v>4</v>
      </c>
      <c r="DI60" s="39" t="str">
        <f t="shared" si="90"/>
        <v>Weak</v>
      </c>
      <c r="DJ60" s="41">
        <f t="shared" si="91"/>
        <v>6.8</v>
      </c>
      <c r="DK60" s="40">
        <f t="shared" si="92"/>
        <v>2</v>
      </c>
      <c r="DL60" s="39" t="str">
        <f t="shared" si="93"/>
        <v>Substantial</v>
      </c>
    </row>
    <row r="61" spans="1:116">
      <c r="A61" s="61" t="s">
        <v>159</v>
      </c>
      <c r="B61" s="60">
        <v>1</v>
      </c>
      <c r="C61" s="59">
        <f>IF(D61="-","?",RANK(D61,D2:D130,0))</f>
        <v>13</v>
      </c>
      <c r="D61" s="45">
        <f t="shared" si="47"/>
        <v>8.51</v>
      </c>
      <c r="E61" s="44">
        <f t="shared" si="48"/>
        <v>8.85</v>
      </c>
      <c r="F61" s="58">
        <f t="shared" si="49"/>
        <v>9.5</v>
      </c>
      <c r="G61" s="47">
        <v>10</v>
      </c>
      <c r="H61" s="47">
        <v>8</v>
      </c>
      <c r="I61" s="47">
        <v>10</v>
      </c>
      <c r="J61" s="47">
        <v>10</v>
      </c>
      <c r="K61" s="58">
        <f t="shared" si="50"/>
        <v>9.75</v>
      </c>
      <c r="L61" s="47">
        <v>9</v>
      </c>
      <c r="M61" s="47">
        <v>10</v>
      </c>
      <c r="N61" s="47">
        <v>10</v>
      </c>
      <c r="O61" s="47">
        <v>10</v>
      </c>
      <c r="P61" s="58">
        <f t="shared" si="51"/>
        <v>8.5</v>
      </c>
      <c r="Q61" s="47">
        <v>10</v>
      </c>
      <c r="R61" s="47">
        <v>8</v>
      </c>
      <c r="S61" s="47">
        <v>7</v>
      </c>
      <c r="T61" s="47">
        <v>9</v>
      </c>
      <c r="U61" s="58">
        <f t="shared" si="52"/>
        <v>9.5</v>
      </c>
      <c r="V61" s="47">
        <v>9</v>
      </c>
      <c r="W61" s="47">
        <v>10</v>
      </c>
      <c r="X61" s="58">
        <f t="shared" si="53"/>
        <v>7</v>
      </c>
      <c r="Y61" s="47">
        <v>6</v>
      </c>
      <c r="Z61" s="47">
        <v>6</v>
      </c>
      <c r="AA61" s="47">
        <v>9</v>
      </c>
      <c r="AB61" s="47">
        <v>7</v>
      </c>
      <c r="AC61" s="43">
        <f t="shared" si="54"/>
        <v>8.1785714285714288</v>
      </c>
      <c r="AD61" s="57">
        <f t="shared" si="55"/>
        <v>8</v>
      </c>
      <c r="AE61" s="47">
        <v>8</v>
      </c>
      <c r="AF61" s="57">
        <f t="shared" si="56"/>
        <v>9.25</v>
      </c>
      <c r="AG61" s="47">
        <v>9</v>
      </c>
      <c r="AH61" s="47">
        <v>10</v>
      </c>
      <c r="AI61" s="47">
        <v>10</v>
      </c>
      <c r="AJ61" s="47">
        <v>8</v>
      </c>
      <c r="AK61" s="57">
        <f t="shared" si="57"/>
        <v>8</v>
      </c>
      <c r="AL61" s="47">
        <v>8</v>
      </c>
      <c r="AM61" s="47">
        <v>8</v>
      </c>
      <c r="AN61" s="57">
        <f t="shared" si="58"/>
        <v>9.5</v>
      </c>
      <c r="AO61" s="47">
        <v>10</v>
      </c>
      <c r="AP61" s="47">
        <v>9</v>
      </c>
      <c r="AQ61" s="57">
        <f t="shared" si="59"/>
        <v>7.5</v>
      </c>
      <c r="AR61" s="47">
        <v>7</v>
      </c>
      <c r="AS61" s="47">
        <v>8</v>
      </c>
      <c r="AT61" s="57">
        <f t="shared" si="60"/>
        <v>7</v>
      </c>
      <c r="AU61" s="47">
        <v>7</v>
      </c>
      <c r="AV61" s="57">
        <f t="shared" si="61"/>
        <v>8</v>
      </c>
      <c r="AW61" s="47">
        <v>8</v>
      </c>
      <c r="AX61" s="47">
        <v>8</v>
      </c>
      <c r="AY61" s="56">
        <f>IF(AZ61="-","?",RANK(AZ61,AZ2:AZ130,0))</f>
        <v>13</v>
      </c>
      <c r="AZ61" s="42">
        <f t="shared" si="62"/>
        <v>6.68</v>
      </c>
      <c r="BA61" s="41">
        <f t="shared" si="63"/>
        <v>2.1666666666666665</v>
      </c>
      <c r="BB61" s="47">
        <v>2</v>
      </c>
      <c r="BC61" s="47">
        <v>4</v>
      </c>
      <c r="BD61" s="47">
        <v>3</v>
      </c>
      <c r="BE61" s="47">
        <v>1</v>
      </c>
      <c r="BF61" s="47">
        <v>1</v>
      </c>
      <c r="BG61" s="55">
        <f t="shared" si="64"/>
        <v>2</v>
      </c>
      <c r="BH61" s="54">
        <f t="shared" si="65"/>
        <v>8.0833333333333339</v>
      </c>
      <c r="BI61" s="41">
        <f t="shared" si="66"/>
        <v>8.3333333333333339</v>
      </c>
      <c r="BJ61" s="47">
        <v>9</v>
      </c>
      <c r="BK61" s="47">
        <v>8</v>
      </c>
      <c r="BL61" s="47">
        <v>8</v>
      </c>
      <c r="BM61" s="41">
        <f t="shared" si="67"/>
        <v>6.666666666666667</v>
      </c>
      <c r="BN61" s="47">
        <v>7</v>
      </c>
      <c r="BO61" s="47">
        <v>7</v>
      </c>
      <c r="BP61" s="47">
        <v>6</v>
      </c>
      <c r="BQ61" s="41">
        <f t="shared" si="68"/>
        <v>8</v>
      </c>
      <c r="BR61" s="47">
        <v>10</v>
      </c>
      <c r="BS61" s="47">
        <v>9</v>
      </c>
      <c r="BT61" s="47">
        <v>7</v>
      </c>
      <c r="BU61" s="47">
        <v>6</v>
      </c>
      <c r="BV61" s="47">
        <v>8</v>
      </c>
      <c r="BW61" s="41">
        <f t="shared" si="69"/>
        <v>9.3333333333333339</v>
      </c>
      <c r="BX61" s="47">
        <v>9</v>
      </c>
      <c r="BY61" s="47">
        <v>9</v>
      </c>
      <c r="BZ61" s="47">
        <v>10</v>
      </c>
      <c r="CA61" s="47" t="s">
        <v>78</v>
      </c>
      <c r="CB61" s="46" t="s">
        <v>78</v>
      </c>
      <c r="CC61" s="52">
        <v>8.6999999999999993</v>
      </c>
      <c r="CD61" s="52">
        <f t="shared" si="70"/>
        <v>8.85</v>
      </c>
      <c r="CE61" s="44">
        <f t="shared" si="71"/>
        <v>0.15000000000000036</v>
      </c>
      <c r="CF61" s="53" t="str">
        <f t="shared" si="72"/>
        <v>â</v>
      </c>
      <c r="CG61" s="52">
        <v>8.5</v>
      </c>
      <c r="CH61" s="52">
        <f t="shared" si="73"/>
        <v>8.1785714285714288</v>
      </c>
      <c r="CI61" s="43">
        <f t="shared" si="74"/>
        <v>-0.32142857142857117</v>
      </c>
      <c r="CJ61" s="51" t="str">
        <f t="shared" si="75"/>
        <v>â</v>
      </c>
      <c r="CK61" s="47" t="s">
        <v>78</v>
      </c>
      <c r="CL61" s="46" t="s">
        <v>78</v>
      </c>
      <c r="CM61" s="47">
        <v>9</v>
      </c>
      <c r="CN61" s="47">
        <v>10</v>
      </c>
      <c r="CO61" s="47">
        <v>10</v>
      </c>
      <c r="CP61" s="47">
        <v>10</v>
      </c>
      <c r="CQ61" s="47">
        <v>10</v>
      </c>
      <c r="CR61" s="47">
        <v>9</v>
      </c>
      <c r="CS61" s="49">
        <f t="shared" si="76"/>
        <v>10</v>
      </c>
      <c r="CT61" s="48">
        <f t="shared" si="77"/>
        <v>0</v>
      </c>
      <c r="CU61" s="44" t="str">
        <f t="shared" si="78"/>
        <v>Dem.</v>
      </c>
      <c r="CV61" s="47" t="s">
        <v>78</v>
      </c>
      <c r="CW61" s="46" t="s">
        <v>78</v>
      </c>
      <c r="CX61" s="45">
        <f t="shared" si="79"/>
        <v>8.51</v>
      </c>
      <c r="CY61" s="40">
        <f t="shared" si="80"/>
        <v>1</v>
      </c>
      <c r="CZ61" s="39" t="str">
        <f t="shared" si="81"/>
        <v>Highly advanced</v>
      </c>
      <c r="DA61" s="44">
        <f t="shared" si="82"/>
        <v>8.85</v>
      </c>
      <c r="DB61" s="40">
        <f t="shared" si="83"/>
        <v>1</v>
      </c>
      <c r="DC61" s="39" t="str">
        <f t="shared" si="84"/>
        <v>Democracies in consolidation</v>
      </c>
      <c r="DD61" s="43">
        <f t="shared" si="85"/>
        <v>8.18</v>
      </c>
      <c r="DE61" s="40">
        <f t="shared" si="86"/>
        <v>1</v>
      </c>
      <c r="DF61" s="39" t="str">
        <f t="shared" si="87"/>
        <v>Developed</v>
      </c>
      <c r="DG61" s="42">
        <f t="shared" si="88"/>
        <v>6.68</v>
      </c>
      <c r="DH61" s="40">
        <f t="shared" si="89"/>
        <v>2</v>
      </c>
      <c r="DI61" s="39" t="str">
        <f t="shared" si="90"/>
        <v>Good</v>
      </c>
      <c r="DJ61" s="41">
        <f t="shared" si="91"/>
        <v>2.2000000000000002</v>
      </c>
      <c r="DK61" s="40">
        <f t="shared" si="92"/>
        <v>5</v>
      </c>
      <c r="DL61" s="39" t="str">
        <f t="shared" si="93"/>
        <v>Negligible</v>
      </c>
    </row>
    <row r="62" spans="1:116">
      <c r="A62" s="61" t="s">
        <v>160</v>
      </c>
      <c r="B62" s="60">
        <v>4</v>
      </c>
      <c r="C62" s="59">
        <f>IF(D62="-","?",RANK(D62,D2:D130,0))</f>
        <v>45</v>
      </c>
      <c r="D62" s="45">
        <f t="shared" si="47"/>
        <v>6.21</v>
      </c>
      <c r="E62" s="44">
        <f t="shared" si="48"/>
        <v>6.25</v>
      </c>
      <c r="F62" s="58">
        <f t="shared" si="49"/>
        <v>6.5</v>
      </c>
      <c r="G62" s="47">
        <v>5</v>
      </c>
      <c r="H62" s="47">
        <v>8</v>
      </c>
      <c r="I62" s="47">
        <v>7</v>
      </c>
      <c r="J62" s="47">
        <v>6</v>
      </c>
      <c r="K62" s="58">
        <f t="shared" si="50"/>
        <v>6.25</v>
      </c>
      <c r="L62" s="47">
        <v>7</v>
      </c>
      <c r="M62" s="47">
        <v>4</v>
      </c>
      <c r="N62" s="47">
        <v>7</v>
      </c>
      <c r="O62" s="47">
        <v>7</v>
      </c>
      <c r="P62" s="58">
        <f t="shared" si="51"/>
        <v>6.25</v>
      </c>
      <c r="Q62" s="47">
        <v>7</v>
      </c>
      <c r="R62" s="47">
        <v>7</v>
      </c>
      <c r="S62" s="47">
        <v>4</v>
      </c>
      <c r="T62" s="47">
        <v>7</v>
      </c>
      <c r="U62" s="58">
        <f t="shared" si="52"/>
        <v>6</v>
      </c>
      <c r="V62" s="47">
        <v>6</v>
      </c>
      <c r="W62" s="47">
        <v>6</v>
      </c>
      <c r="X62" s="58">
        <f t="shared" si="53"/>
        <v>6.25</v>
      </c>
      <c r="Y62" s="47">
        <v>5</v>
      </c>
      <c r="Z62" s="47">
        <v>7</v>
      </c>
      <c r="AA62" s="47">
        <v>7</v>
      </c>
      <c r="AB62" s="47">
        <v>6</v>
      </c>
      <c r="AC62" s="43">
        <f t="shared" si="54"/>
        <v>6.1785714285714288</v>
      </c>
      <c r="AD62" s="57">
        <f t="shared" si="55"/>
        <v>5</v>
      </c>
      <c r="AE62" s="47">
        <v>5</v>
      </c>
      <c r="AF62" s="57">
        <f t="shared" si="56"/>
        <v>6.75</v>
      </c>
      <c r="AG62" s="47">
        <v>6</v>
      </c>
      <c r="AH62" s="47">
        <v>5</v>
      </c>
      <c r="AI62" s="47">
        <v>8</v>
      </c>
      <c r="AJ62" s="47">
        <v>8</v>
      </c>
      <c r="AK62" s="57">
        <f t="shared" si="57"/>
        <v>7.5</v>
      </c>
      <c r="AL62" s="47">
        <v>8</v>
      </c>
      <c r="AM62" s="47">
        <v>7</v>
      </c>
      <c r="AN62" s="57">
        <f t="shared" si="58"/>
        <v>8</v>
      </c>
      <c r="AO62" s="47">
        <v>8</v>
      </c>
      <c r="AP62" s="47">
        <v>8</v>
      </c>
      <c r="AQ62" s="57">
        <f t="shared" si="59"/>
        <v>5</v>
      </c>
      <c r="AR62" s="47">
        <v>4</v>
      </c>
      <c r="AS62" s="47">
        <v>6</v>
      </c>
      <c r="AT62" s="57">
        <f t="shared" si="60"/>
        <v>6</v>
      </c>
      <c r="AU62" s="47">
        <v>6</v>
      </c>
      <c r="AV62" s="57">
        <f t="shared" si="61"/>
        <v>5</v>
      </c>
      <c r="AW62" s="47">
        <v>4</v>
      </c>
      <c r="AX62" s="47">
        <v>6</v>
      </c>
      <c r="AY62" s="56">
        <f>IF(AZ62="-","?",RANK(AZ62,AZ2:AZ130,0))</f>
        <v>81</v>
      </c>
      <c r="AZ62" s="42">
        <f t="shared" si="62"/>
        <v>4.46</v>
      </c>
      <c r="BA62" s="41">
        <f t="shared" si="63"/>
        <v>4.604166666666667</v>
      </c>
      <c r="BB62" s="47">
        <v>8</v>
      </c>
      <c r="BC62" s="47">
        <v>3</v>
      </c>
      <c r="BD62" s="47">
        <v>7</v>
      </c>
      <c r="BE62" s="47">
        <v>3</v>
      </c>
      <c r="BF62" s="47">
        <v>2</v>
      </c>
      <c r="BG62" s="55">
        <f t="shared" si="64"/>
        <v>4.625</v>
      </c>
      <c r="BH62" s="54">
        <f t="shared" si="65"/>
        <v>5.0666666666666664</v>
      </c>
      <c r="BI62" s="41">
        <f t="shared" si="66"/>
        <v>5.333333333333333</v>
      </c>
      <c r="BJ62" s="47">
        <v>5</v>
      </c>
      <c r="BK62" s="47">
        <v>4</v>
      </c>
      <c r="BL62" s="47">
        <v>7</v>
      </c>
      <c r="BM62" s="41">
        <f t="shared" si="67"/>
        <v>3</v>
      </c>
      <c r="BN62" s="47">
        <v>3</v>
      </c>
      <c r="BO62" s="47">
        <v>4</v>
      </c>
      <c r="BP62" s="47">
        <v>2</v>
      </c>
      <c r="BQ62" s="41">
        <f t="shared" si="68"/>
        <v>4.5999999999999996</v>
      </c>
      <c r="BR62" s="47">
        <v>7</v>
      </c>
      <c r="BS62" s="47">
        <v>4</v>
      </c>
      <c r="BT62" s="47">
        <v>3</v>
      </c>
      <c r="BU62" s="47">
        <v>6</v>
      </c>
      <c r="BV62" s="47">
        <v>3</v>
      </c>
      <c r="BW62" s="41">
        <f t="shared" si="69"/>
        <v>7.333333333333333</v>
      </c>
      <c r="BX62" s="47">
        <v>6</v>
      </c>
      <c r="BY62" s="47">
        <v>9</v>
      </c>
      <c r="BZ62" s="47">
        <v>7</v>
      </c>
      <c r="CA62" s="47" t="s">
        <v>78</v>
      </c>
      <c r="CB62" s="46" t="s">
        <v>78</v>
      </c>
      <c r="CC62" s="52">
        <v>6.25</v>
      </c>
      <c r="CD62" s="52">
        <f t="shared" si="70"/>
        <v>6.25</v>
      </c>
      <c r="CE62" s="44">
        <f t="shared" si="71"/>
        <v>0</v>
      </c>
      <c r="CF62" s="53" t="str">
        <f t="shared" si="72"/>
        <v>â</v>
      </c>
      <c r="CG62" s="52">
        <v>6.0714285714285721</v>
      </c>
      <c r="CH62" s="52">
        <f t="shared" si="73"/>
        <v>6.1785714285714288</v>
      </c>
      <c r="CI62" s="43">
        <f t="shared" si="74"/>
        <v>0.10714285714285676</v>
      </c>
      <c r="CJ62" s="51" t="str">
        <f t="shared" si="75"/>
        <v>â</v>
      </c>
      <c r="CK62" s="47" t="s">
        <v>78</v>
      </c>
      <c r="CL62" s="46" t="s">
        <v>78</v>
      </c>
      <c r="CM62" s="47">
        <v>7</v>
      </c>
      <c r="CN62" s="47">
        <v>4</v>
      </c>
      <c r="CO62" s="47">
        <v>7</v>
      </c>
      <c r="CP62" s="47">
        <v>7</v>
      </c>
      <c r="CQ62" s="47">
        <v>7</v>
      </c>
      <c r="CR62" s="47">
        <v>7</v>
      </c>
      <c r="CS62" s="49">
        <f t="shared" si="76"/>
        <v>5.5</v>
      </c>
      <c r="CT62" s="48">
        <f t="shared" si="77"/>
        <v>0</v>
      </c>
      <c r="CU62" s="44" t="str">
        <f t="shared" si="78"/>
        <v>Dem.</v>
      </c>
      <c r="CV62" s="47" t="s">
        <v>78</v>
      </c>
      <c r="CW62" s="46" t="s">
        <v>78</v>
      </c>
      <c r="CX62" s="45">
        <f t="shared" si="79"/>
        <v>6.21</v>
      </c>
      <c r="CY62" s="40">
        <f t="shared" si="80"/>
        <v>3</v>
      </c>
      <c r="CZ62" s="39" t="str">
        <f t="shared" si="81"/>
        <v>Limited</v>
      </c>
      <c r="DA62" s="44">
        <f t="shared" si="82"/>
        <v>6.25</v>
      </c>
      <c r="DB62" s="40">
        <f t="shared" si="83"/>
        <v>2</v>
      </c>
      <c r="DC62" s="39" t="str">
        <f t="shared" si="84"/>
        <v>Defective democracies</v>
      </c>
      <c r="DD62" s="43">
        <f t="shared" si="85"/>
        <v>6.18</v>
      </c>
      <c r="DE62" s="40">
        <f t="shared" si="86"/>
        <v>3</v>
      </c>
      <c r="DF62" s="39" t="str">
        <f t="shared" si="87"/>
        <v>Functional flaws</v>
      </c>
      <c r="DG62" s="42">
        <f t="shared" si="88"/>
        <v>4.46</v>
      </c>
      <c r="DH62" s="40">
        <f t="shared" si="89"/>
        <v>3</v>
      </c>
      <c r="DI62" s="39" t="str">
        <f t="shared" si="90"/>
        <v>Moderate</v>
      </c>
      <c r="DJ62" s="41">
        <f t="shared" si="91"/>
        <v>4.5999999999999996</v>
      </c>
      <c r="DK62" s="40">
        <f t="shared" si="92"/>
        <v>3</v>
      </c>
      <c r="DL62" s="39" t="str">
        <f t="shared" si="93"/>
        <v>Moderate</v>
      </c>
    </row>
    <row r="63" spans="1:116">
      <c r="A63" s="61" t="s">
        <v>161</v>
      </c>
      <c r="B63" s="60">
        <v>5</v>
      </c>
      <c r="C63" s="59">
        <f>IF(D63="-","?",RANK(D63,D2:D130,0))</f>
        <v>74</v>
      </c>
      <c r="D63" s="45">
        <f t="shared" si="47"/>
        <v>5.35</v>
      </c>
      <c r="E63" s="44">
        <f t="shared" si="48"/>
        <v>5.7</v>
      </c>
      <c r="F63" s="58">
        <f t="shared" si="49"/>
        <v>7.25</v>
      </c>
      <c r="G63" s="47">
        <v>6</v>
      </c>
      <c r="H63" s="47">
        <v>8</v>
      </c>
      <c r="I63" s="47">
        <v>9</v>
      </c>
      <c r="J63" s="47">
        <v>6</v>
      </c>
      <c r="K63" s="58">
        <f t="shared" si="50"/>
        <v>5.5</v>
      </c>
      <c r="L63" s="47">
        <v>6</v>
      </c>
      <c r="M63" s="47">
        <v>6</v>
      </c>
      <c r="N63" s="47">
        <v>6</v>
      </c>
      <c r="O63" s="47">
        <v>4</v>
      </c>
      <c r="P63" s="58">
        <f t="shared" si="51"/>
        <v>5.25</v>
      </c>
      <c r="Q63" s="47">
        <v>4</v>
      </c>
      <c r="R63" s="47">
        <v>6</v>
      </c>
      <c r="S63" s="47">
        <v>5</v>
      </c>
      <c r="T63" s="47">
        <v>6</v>
      </c>
      <c r="U63" s="58">
        <f t="shared" si="52"/>
        <v>5.5</v>
      </c>
      <c r="V63" s="47">
        <v>5</v>
      </c>
      <c r="W63" s="47">
        <v>6</v>
      </c>
      <c r="X63" s="58">
        <f t="shared" si="53"/>
        <v>5</v>
      </c>
      <c r="Y63" s="47">
        <v>5</v>
      </c>
      <c r="Z63" s="47">
        <v>5</v>
      </c>
      <c r="AA63" s="47">
        <v>6</v>
      </c>
      <c r="AB63" s="47">
        <v>4</v>
      </c>
      <c r="AC63" s="43">
        <f t="shared" si="54"/>
        <v>5</v>
      </c>
      <c r="AD63" s="57">
        <f t="shared" si="55"/>
        <v>2</v>
      </c>
      <c r="AE63" s="47">
        <v>2</v>
      </c>
      <c r="AF63" s="57">
        <f t="shared" si="56"/>
        <v>6</v>
      </c>
      <c r="AG63" s="47">
        <v>6</v>
      </c>
      <c r="AH63" s="47">
        <v>2</v>
      </c>
      <c r="AI63" s="47">
        <v>8</v>
      </c>
      <c r="AJ63" s="47">
        <v>8</v>
      </c>
      <c r="AK63" s="57">
        <f t="shared" si="57"/>
        <v>6</v>
      </c>
      <c r="AL63" s="47">
        <v>6</v>
      </c>
      <c r="AM63" s="47">
        <v>6</v>
      </c>
      <c r="AN63" s="57">
        <f t="shared" si="58"/>
        <v>7</v>
      </c>
      <c r="AO63" s="47">
        <v>7</v>
      </c>
      <c r="AP63" s="47">
        <v>7</v>
      </c>
      <c r="AQ63" s="57">
        <f t="shared" si="59"/>
        <v>4</v>
      </c>
      <c r="AR63" s="47">
        <v>3</v>
      </c>
      <c r="AS63" s="47">
        <v>5</v>
      </c>
      <c r="AT63" s="57">
        <f t="shared" si="60"/>
        <v>6</v>
      </c>
      <c r="AU63" s="47">
        <v>6</v>
      </c>
      <c r="AV63" s="57">
        <f t="shared" si="61"/>
        <v>4</v>
      </c>
      <c r="AW63" s="47">
        <v>4</v>
      </c>
      <c r="AX63" s="47">
        <v>4</v>
      </c>
      <c r="AY63" s="56">
        <f>IF(AZ63="-","?",RANK(AZ63,AZ2:AZ130,0))</f>
        <v>56</v>
      </c>
      <c r="AZ63" s="42">
        <f t="shared" si="62"/>
        <v>5.44</v>
      </c>
      <c r="BA63" s="41">
        <f t="shared" si="63"/>
        <v>5.958333333333333</v>
      </c>
      <c r="BB63" s="47">
        <v>7</v>
      </c>
      <c r="BC63" s="47">
        <v>7</v>
      </c>
      <c r="BD63" s="47">
        <v>4</v>
      </c>
      <c r="BE63" s="47">
        <v>9</v>
      </c>
      <c r="BF63" s="47">
        <v>4</v>
      </c>
      <c r="BG63" s="55">
        <f t="shared" si="64"/>
        <v>4.75</v>
      </c>
      <c r="BH63" s="54">
        <f t="shared" si="65"/>
        <v>5.979166666666667</v>
      </c>
      <c r="BI63" s="41">
        <f t="shared" si="66"/>
        <v>5.333333333333333</v>
      </c>
      <c r="BJ63" s="47">
        <v>4</v>
      </c>
      <c r="BK63" s="47">
        <v>6</v>
      </c>
      <c r="BL63" s="47">
        <v>6</v>
      </c>
      <c r="BM63" s="41">
        <f t="shared" si="67"/>
        <v>4.666666666666667</v>
      </c>
      <c r="BN63" s="47">
        <v>4</v>
      </c>
      <c r="BO63" s="47">
        <v>5</v>
      </c>
      <c r="BP63" s="47">
        <v>5</v>
      </c>
      <c r="BQ63" s="41">
        <f t="shared" si="68"/>
        <v>6.25</v>
      </c>
      <c r="BR63" s="47">
        <v>8</v>
      </c>
      <c r="BS63" s="47">
        <v>6</v>
      </c>
      <c r="BT63" s="47">
        <v>6</v>
      </c>
      <c r="BU63" s="47">
        <v>5</v>
      </c>
      <c r="BV63" s="47" t="s">
        <v>100</v>
      </c>
      <c r="BW63" s="41">
        <f t="shared" si="69"/>
        <v>7.666666666666667</v>
      </c>
      <c r="BX63" s="47">
        <v>7</v>
      </c>
      <c r="BY63" s="47">
        <v>8</v>
      </c>
      <c r="BZ63" s="47">
        <v>8</v>
      </c>
      <c r="CA63" s="47" t="s">
        <v>78</v>
      </c>
      <c r="CB63" s="46" t="s">
        <v>78</v>
      </c>
      <c r="CC63" s="52" t="s">
        <v>208</v>
      </c>
      <c r="CD63" s="52">
        <f t="shared" si="70"/>
        <v>5.7</v>
      </c>
      <c r="CE63" s="44" t="str">
        <f t="shared" si="71"/>
        <v>-</v>
      </c>
      <c r="CF63" s="53" t="str">
        <f t="shared" si="72"/>
        <v/>
      </c>
      <c r="CG63" s="52" t="s">
        <v>208</v>
      </c>
      <c r="CH63" s="52">
        <f t="shared" si="73"/>
        <v>5</v>
      </c>
      <c r="CI63" s="43" t="str">
        <f t="shared" si="74"/>
        <v>-</v>
      </c>
      <c r="CJ63" s="51" t="str">
        <f t="shared" si="75"/>
        <v/>
      </c>
      <c r="CK63" s="47" t="s">
        <v>78</v>
      </c>
      <c r="CL63" s="46" t="s">
        <v>78</v>
      </c>
      <c r="CM63" s="47">
        <v>6</v>
      </c>
      <c r="CN63" s="47">
        <v>6</v>
      </c>
      <c r="CO63" s="47">
        <v>6</v>
      </c>
      <c r="CP63" s="47">
        <v>4</v>
      </c>
      <c r="CQ63" s="47">
        <v>4</v>
      </c>
      <c r="CR63" s="47">
        <v>6</v>
      </c>
      <c r="CS63" s="49">
        <f t="shared" si="76"/>
        <v>6</v>
      </c>
      <c r="CT63" s="48">
        <f t="shared" si="77"/>
        <v>0</v>
      </c>
      <c r="CU63" s="44" t="str">
        <f t="shared" si="78"/>
        <v>Dem.</v>
      </c>
      <c r="CV63" s="47" t="s">
        <v>78</v>
      </c>
      <c r="CW63" s="46" t="s">
        <v>78</v>
      </c>
      <c r="CX63" s="45">
        <f t="shared" si="79"/>
        <v>5.35</v>
      </c>
      <c r="CY63" s="40">
        <f t="shared" si="80"/>
        <v>4</v>
      </c>
      <c r="CZ63" s="39" t="str">
        <f t="shared" si="81"/>
        <v>Very limited</v>
      </c>
      <c r="DA63" s="44">
        <f t="shared" si="82"/>
        <v>5.7</v>
      </c>
      <c r="DB63" s="40">
        <f t="shared" si="83"/>
        <v>3</v>
      </c>
      <c r="DC63" s="39" t="str">
        <f t="shared" si="84"/>
        <v>Highly defective democracies</v>
      </c>
      <c r="DD63" s="43">
        <f t="shared" si="85"/>
        <v>5</v>
      </c>
      <c r="DE63" s="40">
        <f t="shared" si="86"/>
        <v>3</v>
      </c>
      <c r="DF63" s="39" t="str">
        <f t="shared" si="87"/>
        <v>Functional flaws</v>
      </c>
      <c r="DG63" s="42">
        <f t="shared" si="88"/>
        <v>5.44</v>
      </c>
      <c r="DH63" s="40">
        <f t="shared" si="89"/>
        <v>3</v>
      </c>
      <c r="DI63" s="39" t="str">
        <f t="shared" si="90"/>
        <v>Moderate</v>
      </c>
      <c r="DJ63" s="41">
        <f t="shared" si="91"/>
        <v>6</v>
      </c>
      <c r="DK63" s="40">
        <f t="shared" si="92"/>
        <v>3</v>
      </c>
      <c r="DL63" s="39" t="str">
        <f t="shared" si="93"/>
        <v>Moderate</v>
      </c>
    </row>
    <row r="64" spans="1:116">
      <c r="A64" s="61" t="s">
        <v>162</v>
      </c>
      <c r="B64" s="60">
        <v>3</v>
      </c>
      <c r="C64" s="59">
        <f>IF(D64="-","?",RANK(D64,D2:D130,0))</f>
        <v>79</v>
      </c>
      <c r="D64" s="45">
        <f t="shared" si="47"/>
        <v>5.09</v>
      </c>
      <c r="E64" s="44">
        <f t="shared" si="48"/>
        <v>6.1833333333333336</v>
      </c>
      <c r="F64" s="58">
        <f t="shared" si="49"/>
        <v>7.25</v>
      </c>
      <c r="G64" s="47">
        <v>8</v>
      </c>
      <c r="H64" s="47">
        <v>8</v>
      </c>
      <c r="I64" s="47">
        <v>9</v>
      </c>
      <c r="J64" s="47">
        <v>4</v>
      </c>
      <c r="K64" s="58">
        <f t="shared" si="50"/>
        <v>6.75</v>
      </c>
      <c r="L64" s="47">
        <v>8</v>
      </c>
      <c r="M64" s="47">
        <v>6</v>
      </c>
      <c r="N64" s="47">
        <v>8</v>
      </c>
      <c r="O64" s="47">
        <v>5</v>
      </c>
      <c r="P64" s="58">
        <f t="shared" si="51"/>
        <v>5.25</v>
      </c>
      <c r="Q64" s="47">
        <v>6</v>
      </c>
      <c r="R64" s="47">
        <v>4</v>
      </c>
      <c r="S64" s="47">
        <v>5</v>
      </c>
      <c r="T64" s="47">
        <v>6</v>
      </c>
      <c r="U64" s="58">
        <f t="shared" si="52"/>
        <v>7</v>
      </c>
      <c r="V64" s="47">
        <v>6</v>
      </c>
      <c r="W64" s="47">
        <v>8</v>
      </c>
      <c r="X64" s="58">
        <f t="shared" si="53"/>
        <v>4.666666666666667</v>
      </c>
      <c r="Y64" s="47">
        <v>5</v>
      </c>
      <c r="Z64" s="47">
        <v>4</v>
      </c>
      <c r="AA64" s="47" t="s">
        <v>100</v>
      </c>
      <c r="AB64" s="47">
        <v>5</v>
      </c>
      <c r="AC64" s="43">
        <f t="shared" si="54"/>
        <v>4</v>
      </c>
      <c r="AD64" s="57">
        <f t="shared" si="55"/>
        <v>1</v>
      </c>
      <c r="AE64" s="47">
        <v>1</v>
      </c>
      <c r="AF64" s="57">
        <f t="shared" si="56"/>
        <v>4</v>
      </c>
      <c r="AG64" s="47">
        <v>3</v>
      </c>
      <c r="AH64" s="47">
        <v>4</v>
      </c>
      <c r="AI64" s="47">
        <v>4</v>
      </c>
      <c r="AJ64" s="47">
        <v>5</v>
      </c>
      <c r="AK64" s="57">
        <f t="shared" si="57"/>
        <v>5.5</v>
      </c>
      <c r="AL64" s="47">
        <v>4</v>
      </c>
      <c r="AM64" s="47">
        <v>7</v>
      </c>
      <c r="AN64" s="57">
        <f t="shared" si="58"/>
        <v>5</v>
      </c>
      <c r="AO64" s="47">
        <v>5</v>
      </c>
      <c r="AP64" s="47">
        <v>5</v>
      </c>
      <c r="AQ64" s="57">
        <f t="shared" si="59"/>
        <v>3</v>
      </c>
      <c r="AR64" s="47">
        <v>3</v>
      </c>
      <c r="AS64" s="47">
        <v>3</v>
      </c>
      <c r="AT64" s="57">
        <f t="shared" si="60"/>
        <v>6</v>
      </c>
      <c r="AU64" s="47">
        <v>6</v>
      </c>
      <c r="AV64" s="57">
        <f t="shared" si="61"/>
        <v>3.5</v>
      </c>
      <c r="AW64" s="47">
        <v>4</v>
      </c>
      <c r="AX64" s="47">
        <v>3</v>
      </c>
      <c r="AY64" s="56">
        <f>IF(AZ64="-","?",RANK(AZ64,AZ2:AZ130,0))</f>
        <v>31</v>
      </c>
      <c r="AZ64" s="42">
        <f t="shared" si="62"/>
        <v>6.04</v>
      </c>
      <c r="BA64" s="41">
        <f t="shared" si="63"/>
        <v>7.458333333333333</v>
      </c>
      <c r="BB64" s="47">
        <v>10</v>
      </c>
      <c r="BC64" s="47">
        <v>7</v>
      </c>
      <c r="BD64" s="47">
        <v>4</v>
      </c>
      <c r="BE64" s="47">
        <v>10</v>
      </c>
      <c r="BF64" s="47">
        <v>9</v>
      </c>
      <c r="BG64" s="55">
        <f t="shared" si="64"/>
        <v>4.75</v>
      </c>
      <c r="BH64" s="54">
        <f t="shared" si="65"/>
        <v>6.4</v>
      </c>
      <c r="BI64" s="41">
        <f t="shared" si="66"/>
        <v>6</v>
      </c>
      <c r="BJ64" s="47">
        <v>6</v>
      </c>
      <c r="BK64" s="47">
        <v>6</v>
      </c>
      <c r="BL64" s="47">
        <v>6</v>
      </c>
      <c r="BM64" s="41">
        <f t="shared" si="67"/>
        <v>5</v>
      </c>
      <c r="BN64" s="47">
        <v>5</v>
      </c>
      <c r="BO64" s="47">
        <v>5</v>
      </c>
      <c r="BP64" s="47">
        <v>5</v>
      </c>
      <c r="BQ64" s="41">
        <f t="shared" si="68"/>
        <v>6.6</v>
      </c>
      <c r="BR64" s="47">
        <v>7</v>
      </c>
      <c r="BS64" s="47">
        <v>7</v>
      </c>
      <c r="BT64" s="47">
        <v>6</v>
      </c>
      <c r="BU64" s="47">
        <v>6</v>
      </c>
      <c r="BV64" s="47">
        <v>7</v>
      </c>
      <c r="BW64" s="41">
        <f t="shared" si="69"/>
        <v>8</v>
      </c>
      <c r="BX64" s="47">
        <v>9</v>
      </c>
      <c r="BY64" s="47">
        <v>8</v>
      </c>
      <c r="BZ64" s="47">
        <v>7</v>
      </c>
      <c r="CA64" s="47" t="s">
        <v>78</v>
      </c>
      <c r="CB64" s="46" t="s">
        <v>78</v>
      </c>
      <c r="CC64" s="52">
        <v>5.25</v>
      </c>
      <c r="CD64" s="52">
        <f t="shared" si="70"/>
        <v>6.1833333333333336</v>
      </c>
      <c r="CE64" s="44">
        <f t="shared" si="71"/>
        <v>0.93333333333333357</v>
      </c>
      <c r="CF64" s="53" t="str">
        <f t="shared" si="72"/>
        <v>æ</v>
      </c>
      <c r="CG64" s="52">
        <v>3.1428571428571428</v>
      </c>
      <c r="CH64" s="52">
        <f t="shared" si="73"/>
        <v>4</v>
      </c>
      <c r="CI64" s="43">
        <f t="shared" si="74"/>
        <v>0.85714285714285721</v>
      </c>
      <c r="CJ64" s="51" t="str">
        <f t="shared" si="75"/>
        <v>æ</v>
      </c>
      <c r="CK64" s="47" t="s">
        <v>78</v>
      </c>
      <c r="CL64" s="46" t="s">
        <v>78</v>
      </c>
      <c r="CM64" s="47">
        <v>8</v>
      </c>
      <c r="CN64" s="47">
        <v>6</v>
      </c>
      <c r="CO64" s="47">
        <v>8</v>
      </c>
      <c r="CP64" s="47">
        <v>5</v>
      </c>
      <c r="CQ64" s="47">
        <v>6</v>
      </c>
      <c r="CR64" s="47">
        <v>6</v>
      </c>
      <c r="CS64" s="49">
        <f t="shared" si="76"/>
        <v>6</v>
      </c>
      <c r="CT64" s="48">
        <f t="shared" si="77"/>
        <v>0</v>
      </c>
      <c r="CU64" s="44" t="str">
        <f t="shared" si="78"/>
        <v>Dem.</v>
      </c>
      <c r="CV64" s="47" t="s">
        <v>78</v>
      </c>
      <c r="CW64" s="46" t="s">
        <v>78</v>
      </c>
      <c r="CX64" s="45">
        <f t="shared" si="79"/>
        <v>5.09</v>
      </c>
      <c r="CY64" s="40">
        <f t="shared" si="80"/>
        <v>4</v>
      </c>
      <c r="CZ64" s="39" t="str">
        <f t="shared" si="81"/>
        <v>Very limited</v>
      </c>
      <c r="DA64" s="44">
        <f t="shared" si="82"/>
        <v>6.18</v>
      </c>
      <c r="DB64" s="40">
        <f t="shared" si="83"/>
        <v>2</v>
      </c>
      <c r="DC64" s="39" t="str">
        <f t="shared" si="84"/>
        <v>Defective democracies</v>
      </c>
      <c r="DD64" s="43">
        <f t="shared" si="85"/>
        <v>4</v>
      </c>
      <c r="DE64" s="40">
        <f t="shared" si="86"/>
        <v>4</v>
      </c>
      <c r="DF64" s="39" t="str">
        <f t="shared" si="87"/>
        <v>Poorly functioning</v>
      </c>
      <c r="DG64" s="42">
        <f t="shared" si="88"/>
        <v>6.04</v>
      </c>
      <c r="DH64" s="40">
        <f t="shared" si="89"/>
        <v>2</v>
      </c>
      <c r="DI64" s="39" t="str">
        <f t="shared" si="90"/>
        <v>Good</v>
      </c>
      <c r="DJ64" s="41">
        <f t="shared" si="91"/>
        <v>7.5</v>
      </c>
      <c r="DK64" s="40">
        <f t="shared" si="92"/>
        <v>2</v>
      </c>
      <c r="DL64" s="39" t="str">
        <f t="shared" si="93"/>
        <v>Substantial</v>
      </c>
    </row>
    <row r="65" spans="1:116">
      <c r="A65" s="61" t="s">
        <v>163</v>
      </c>
      <c r="B65" s="60">
        <v>4</v>
      </c>
      <c r="C65" s="59">
        <f>IF(D65="-","?",RANK(D65,D2:D130,0))</f>
        <v>97</v>
      </c>
      <c r="D65" s="45">
        <f t="shared" si="47"/>
        <v>4.49</v>
      </c>
      <c r="E65" s="44">
        <f t="shared" si="48"/>
        <v>3.2</v>
      </c>
      <c r="F65" s="58">
        <f t="shared" si="49"/>
        <v>7.5</v>
      </c>
      <c r="G65" s="47">
        <v>9</v>
      </c>
      <c r="H65" s="47">
        <v>7</v>
      </c>
      <c r="I65" s="47">
        <v>7</v>
      </c>
      <c r="J65" s="47">
        <v>7</v>
      </c>
      <c r="K65" s="58">
        <f t="shared" si="50"/>
        <v>1.5</v>
      </c>
      <c r="L65" s="47">
        <v>1</v>
      </c>
      <c r="M65" s="47">
        <v>1</v>
      </c>
      <c r="N65" s="47">
        <v>2</v>
      </c>
      <c r="O65" s="47">
        <v>2</v>
      </c>
      <c r="P65" s="58">
        <f t="shared" si="51"/>
        <v>3</v>
      </c>
      <c r="Q65" s="47">
        <v>2</v>
      </c>
      <c r="R65" s="47">
        <v>3</v>
      </c>
      <c r="S65" s="47">
        <v>4</v>
      </c>
      <c r="T65" s="47">
        <v>3</v>
      </c>
      <c r="U65" s="58">
        <f t="shared" si="52"/>
        <v>2</v>
      </c>
      <c r="V65" s="47">
        <v>2</v>
      </c>
      <c r="W65" s="47">
        <v>2</v>
      </c>
      <c r="X65" s="58">
        <f t="shared" si="53"/>
        <v>2</v>
      </c>
      <c r="Y65" s="47">
        <v>1</v>
      </c>
      <c r="Z65" s="47">
        <v>3</v>
      </c>
      <c r="AA65" s="47" t="s">
        <v>100</v>
      </c>
      <c r="AB65" s="47">
        <v>2</v>
      </c>
      <c r="AC65" s="43">
        <f t="shared" si="54"/>
        <v>5.7857142857142856</v>
      </c>
      <c r="AD65" s="57">
        <f t="shared" si="55"/>
        <v>6</v>
      </c>
      <c r="AE65" s="47">
        <v>6</v>
      </c>
      <c r="AF65" s="57">
        <f t="shared" si="56"/>
        <v>4</v>
      </c>
      <c r="AG65" s="47">
        <v>4</v>
      </c>
      <c r="AH65" s="47">
        <v>4</v>
      </c>
      <c r="AI65" s="47">
        <v>5</v>
      </c>
      <c r="AJ65" s="47">
        <v>3</v>
      </c>
      <c r="AK65" s="57">
        <f t="shared" si="57"/>
        <v>6</v>
      </c>
      <c r="AL65" s="47">
        <v>5</v>
      </c>
      <c r="AM65" s="47">
        <v>7</v>
      </c>
      <c r="AN65" s="57">
        <f t="shared" si="58"/>
        <v>4.5</v>
      </c>
      <c r="AO65" s="47">
        <v>5</v>
      </c>
      <c r="AP65" s="47">
        <v>4</v>
      </c>
      <c r="AQ65" s="57">
        <f t="shared" si="59"/>
        <v>7.5</v>
      </c>
      <c r="AR65" s="47">
        <v>8</v>
      </c>
      <c r="AS65" s="47">
        <v>7</v>
      </c>
      <c r="AT65" s="57">
        <f t="shared" si="60"/>
        <v>8</v>
      </c>
      <c r="AU65" s="47">
        <v>8</v>
      </c>
      <c r="AV65" s="57">
        <f t="shared" si="61"/>
        <v>4.5</v>
      </c>
      <c r="AW65" s="47">
        <v>4</v>
      </c>
      <c r="AX65" s="47">
        <v>5</v>
      </c>
      <c r="AY65" s="56">
        <f>IF(AZ65="-","?",RANK(AZ65,AZ2:AZ130,0))</f>
        <v>113</v>
      </c>
      <c r="AZ65" s="42">
        <f t="shared" si="62"/>
        <v>3.05</v>
      </c>
      <c r="BA65" s="41">
        <f t="shared" si="63"/>
        <v>3.9583333333333335</v>
      </c>
      <c r="BB65" s="47">
        <v>4</v>
      </c>
      <c r="BC65" s="47">
        <v>9</v>
      </c>
      <c r="BD65" s="47">
        <v>2</v>
      </c>
      <c r="BE65" s="47">
        <v>1</v>
      </c>
      <c r="BF65" s="47">
        <v>2</v>
      </c>
      <c r="BG65" s="55">
        <f t="shared" si="64"/>
        <v>5.75</v>
      </c>
      <c r="BH65" s="54">
        <f t="shared" si="65"/>
        <v>3.520833333333333</v>
      </c>
      <c r="BI65" s="41">
        <f t="shared" si="66"/>
        <v>3.3333333333333335</v>
      </c>
      <c r="BJ65" s="47">
        <v>3</v>
      </c>
      <c r="BK65" s="47">
        <v>3</v>
      </c>
      <c r="BL65" s="47">
        <v>4</v>
      </c>
      <c r="BM65" s="41">
        <f t="shared" si="67"/>
        <v>3.6666666666666665</v>
      </c>
      <c r="BN65" s="47">
        <v>3</v>
      </c>
      <c r="BO65" s="47">
        <v>5</v>
      </c>
      <c r="BP65" s="47">
        <v>3</v>
      </c>
      <c r="BQ65" s="41">
        <f t="shared" si="68"/>
        <v>2.75</v>
      </c>
      <c r="BR65" s="47">
        <v>3</v>
      </c>
      <c r="BS65" s="47">
        <v>2</v>
      </c>
      <c r="BT65" s="47">
        <v>4</v>
      </c>
      <c r="BU65" s="47">
        <v>2</v>
      </c>
      <c r="BV65" s="47" t="s">
        <v>100</v>
      </c>
      <c r="BW65" s="41">
        <f t="shared" si="69"/>
        <v>4.333333333333333</v>
      </c>
      <c r="BX65" s="47">
        <v>3</v>
      </c>
      <c r="BY65" s="47">
        <v>5</v>
      </c>
      <c r="BZ65" s="47">
        <v>5</v>
      </c>
      <c r="CA65" s="47" t="s">
        <v>78</v>
      </c>
      <c r="CB65" s="46" t="s">
        <v>78</v>
      </c>
      <c r="CC65" s="52">
        <v>2.9833333333333338</v>
      </c>
      <c r="CD65" s="52">
        <f t="shared" si="70"/>
        <v>3.2</v>
      </c>
      <c r="CE65" s="44">
        <f t="shared" si="71"/>
        <v>0.21666666666666634</v>
      </c>
      <c r="CF65" s="53" t="str">
        <f t="shared" si="72"/>
        <v>â</v>
      </c>
      <c r="CG65" s="52">
        <v>5.5000000000000009</v>
      </c>
      <c r="CH65" s="52">
        <f t="shared" si="73"/>
        <v>5.7857142857142856</v>
      </c>
      <c r="CI65" s="43">
        <f t="shared" si="74"/>
        <v>0.2857142857142847</v>
      </c>
      <c r="CJ65" s="51" t="str">
        <f t="shared" si="75"/>
        <v>â</v>
      </c>
      <c r="CK65" s="47" t="s">
        <v>78</v>
      </c>
      <c r="CL65" s="46" t="s">
        <v>78</v>
      </c>
      <c r="CM65" s="50">
        <v>1</v>
      </c>
      <c r="CN65" s="50">
        <v>1</v>
      </c>
      <c r="CO65" s="50">
        <v>2</v>
      </c>
      <c r="CP65" s="50">
        <v>2</v>
      </c>
      <c r="CQ65" s="50">
        <v>2</v>
      </c>
      <c r="CR65" s="47">
        <v>3</v>
      </c>
      <c r="CS65" s="49">
        <f t="shared" si="76"/>
        <v>8</v>
      </c>
      <c r="CT65" s="48">
        <f t="shared" si="77"/>
        <v>5</v>
      </c>
      <c r="CU65" s="44" t="str">
        <f t="shared" si="78"/>
        <v>Aut.</v>
      </c>
      <c r="CV65" s="47" t="s">
        <v>78</v>
      </c>
      <c r="CW65" s="46" t="s">
        <v>78</v>
      </c>
      <c r="CX65" s="45">
        <f t="shared" si="79"/>
        <v>4.49</v>
      </c>
      <c r="CY65" s="40">
        <f t="shared" si="80"/>
        <v>4</v>
      </c>
      <c r="CZ65" s="39" t="str">
        <f t="shared" si="81"/>
        <v>Very limited</v>
      </c>
      <c r="DA65" s="44">
        <f t="shared" si="82"/>
        <v>3.2</v>
      </c>
      <c r="DB65" s="40">
        <f t="shared" si="83"/>
        <v>5</v>
      </c>
      <c r="DC65" s="39" t="str">
        <f t="shared" si="84"/>
        <v>Hard-line autocracies</v>
      </c>
      <c r="DD65" s="43">
        <f t="shared" si="85"/>
        <v>5.79</v>
      </c>
      <c r="DE65" s="40">
        <f t="shared" si="86"/>
        <v>3</v>
      </c>
      <c r="DF65" s="39" t="str">
        <f t="shared" si="87"/>
        <v>Functional flaws</v>
      </c>
      <c r="DG65" s="42">
        <f t="shared" si="88"/>
        <v>3.05</v>
      </c>
      <c r="DH65" s="40">
        <f t="shared" si="89"/>
        <v>4</v>
      </c>
      <c r="DI65" s="39" t="str">
        <f t="shared" si="90"/>
        <v>Weak</v>
      </c>
      <c r="DJ65" s="41">
        <f t="shared" si="91"/>
        <v>4</v>
      </c>
      <c r="DK65" s="40">
        <f t="shared" si="92"/>
        <v>4</v>
      </c>
      <c r="DL65" s="39" t="str">
        <f t="shared" si="93"/>
        <v>Minor</v>
      </c>
    </row>
    <row r="66" spans="1:116">
      <c r="A66" s="61" t="s">
        <v>164</v>
      </c>
      <c r="B66" s="60">
        <v>1</v>
      </c>
      <c r="C66" s="59">
        <f>IF(D66="-","?",RANK(D66,D2:D130,0))</f>
        <v>7</v>
      </c>
      <c r="D66" s="45">
        <f t="shared" ref="D66:D97" si="94">IF(ISERROR(ROUND(AVERAGE(E66,AC66),2)),"-",ROUND(AVERAGE(E66,AC66),2))</f>
        <v>9.0399999999999991</v>
      </c>
      <c r="E66" s="44">
        <f t="shared" ref="E66:E97" si="95">IF(ISERROR(AVERAGE(F66,K66,P66,U66,X66)),"-",AVERAGE(F66,K66,P66,U66,X66))</f>
        <v>9.3000000000000007</v>
      </c>
      <c r="F66" s="58">
        <f t="shared" ref="F66:F97" si="96">IF(ISERROR(AVERAGE(G66:J66)),"-",AVERAGE(G66:J66))</f>
        <v>10</v>
      </c>
      <c r="G66" s="47">
        <v>10</v>
      </c>
      <c r="H66" s="47">
        <v>10</v>
      </c>
      <c r="I66" s="47">
        <v>10</v>
      </c>
      <c r="J66" s="47">
        <v>10</v>
      </c>
      <c r="K66" s="58">
        <f t="shared" ref="K66:K97" si="97">IF(ISERROR(AVERAGE(L66:O66)),"-",AVERAGE(L66:O66))</f>
        <v>9.75</v>
      </c>
      <c r="L66" s="47">
        <v>10</v>
      </c>
      <c r="M66" s="47">
        <v>10</v>
      </c>
      <c r="N66" s="47">
        <v>10</v>
      </c>
      <c r="O66" s="47">
        <v>9</v>
      </c>
      <c r="P66" s="58">
        <f t="shared" ref="P66:P97" si="98">IF(ISERROR(AVERAGE(Q66:T66)),"-",AVERAGE(Q66:T66))</f>
        <v>9</v>
      </c>
      <c r="Q66" s="47">
        <v>10</v>
      </c>
      <c r="R66" s="47">
        <v>9</v>
      </c>
      <c r="S66" s="47">
        <v>8</v>
      </c>
      <c r="T66" s="47">
        <v>9</v>
      </c>
      <c r="U66" s="58">
        <f t="shared" ref="U66:U97" si="99">IF(ISERROR(AVERAGE(V66:W66)),"-",AVERAGE(V66:W66))</f>
        <v>10</v>
      </c>
      <c r="V66" s="47">
        <v>10</v>
      </c>
      <c r="W66" s="47">
        <v>10</v>
      </c>
      <c r="X66" s="58">
        <f t="shared" ref="X66:X97" si="100">IF(ISERROR(AVERAGE(Y66:AB66)),"-",AVERAGE(Y66:AB66))</f>
        <v>7.75</v>
      </c>
      <c r="Y66" s="47">
        <v>7</v>
      </c>
      <c r="Z66" s="47">
        <v>7</v>
      </c>
      <c r="AA66" s="47">
        <v>9</v>
      </c>
      <c r="AB66" s="47">
        <v>8</v>
      </c>
      <c r="AC66" s="43">
        <f t="shared" ref="AC66:AC97" si="101">IF(ISERROR(AVERAGE(AD66,AF66,AK66,AN66,AQ66,AT66,AV66)),"-",AVERAGE(AD66,AF66,AK66,AN66,AQ66,AT66,AV66))</f>
        <v>8.7857142857142865</v>
      </c>
      <c r="AD66" s="57">
        <f t="shared" ref="AD66:AD97" si="102">IF(ISERROR(AVERAGE(AE66)),"-",AVERAGE(AE66))</f>
        <v>8</v>
      </c>
      <c r="AE66" s="47">
        <v>8</v>
      </c>
      <c r="AF66" s="57">
        <f t="shared" ref="AF66:AF97" si="103">IF(ISERROR(AVERAGE(AG66:AJ66)),"-",AVERAGE(AG66:AJ66))</f>
        <v>9.5</v>
      </c>
      <c r="AG66" s="47">
        <v>9</v>
      </c>
      <c r="AH66" s="47">
        <v>10</v>
      </c>
      <c r="AI66" s="47">
        <v>10</v>
      </c>
      <c r="AJ66" s="47">
        <v>9</v>
      </c>
      <c r="AK66" s="57">
        <f t="shared" ref="AK66:AK97" si="104">IF(ISERROR(AVERAGE(AL66:AM66)),"-",AVERAGE(AL66:AM66))</f>
        <v>9.5</v>
      </c>
      <c r="AL66" s="47">
        <v>10</v>
      </c>
      <c r="AM66" s="47">
        <v>9</v>
      </c>
      <c r="AN66" s="57">
        <f t="shared" ref="AN66:AN97" si="105">IF(ISERROR(AVERAGE(AO66:AP66)),"-",AVERAGE(AO66:AP66))</f>
        <v>10</v>
      </c>
      <c r="AO66" s="47">
        <v>10</v>
      </c>
      <c r="AP66" s="47">
        <v>10</v>
      </c>
      <c r="AQ66" s="57">
        <f t="shared" ref="AQ66:AQ97" si="106">IF(ISERROR(AVERAGE(AR66:AS66)),"-",AVERAGE(AR66:AS66))</f>
        <v>8.5</v>
      </c>
      <c r="AR66" s="47">
        <v>8</v>
      </c>
      <c r="AS66" s="47">
        <v>9</v>
      </c>
      <c r="AT66" s="57">
        <f t="shared" ref="AT66:AT97" si="107">IF(ISERROR(AVERAGE(AU66)),"-",AVERAGE(AU66))</f>
        <v>8</v>
      </c>
      <c r="AU66" s="47">
        <v>8</v>
      </c>
      <c r="AV66" s="57">
        <f t="shared" ref="AV66:AV97" si="108">IF(ISERROR(AVERAGE(AW66:AX66)),"-",AVERAGE(AW66:AX66))</f>
        <v>8</v>
      </c>
      <c r="AW66" s="47">
        <v>8</v>
      </c>
      <c r="AX66" s="47">
        <v>8</v>
      </c>
      <c r="AY66" s="56">
        <f>IF(AZ66="-","?",RANK(AZ66,AZ2:AZ130,0))</f>
        <v>10</v>
      </c>
      <c r="AZ66" s="42">
        <f t="shared" ref="AZ66:AZ97" si="109">IF(OR(ISERROR(AVERAGE(BA66)),ISERROR(AVERAGE(BH66))),"-",ROUND(BH66*(1+(BA66-1)*(0.25/9))*10/12.5,2))</f>
        <v>6.91</v>
      </c>
      <c r="BA66" s="41">
        <f t="shared" ref="BA66:BA97" si="110">IF(ISERROR(AVERAGE(BB66:BG66)),"-",AVERAGE(BB66:BG66))</f>
        <v>1.5833333333333333</v>
      </c>
      <c r="BB66" s="47">
        <v>1</v>
      </c>
      <c r="BC66" s="47">
        <v>4</v>
      </c>
      <c r="BD66" s="47">
        <v>1</v>
      </c>
      <c r="BE66" s="47">
        <v>1</v>
      </c>
      <c r="BF66" s="47">
        <v>1</v>
      </c>
      <c r="BG66" s="55">
        <f t="shared" ref="BG66:BG97" si="111">IF(OR(F66="-",P66="-"),"-",11-(F66+P66)/2)</f>
        <v>1.5</v>
      </c>
      <c r="BH66" s="54">
        <f t="shared" ref="BH66:BH97" si="112">IF(ISERROR(AVERAGE(BI66,BM66,BQ66,BW66)),"-",AVERAGE(BI66,BM66,BQ66,BW66))</f>
        <v>8.5</v>
      </c>
      <c r="BI66" s="41">
        <f t="shared" ref="BI66:BI97" si="113">IF(ISERROR(AVERAGE(BJ66:BL66)),"-",AVERAGE(BJ66:BL66))</f>
        <v>7.666666666666667</v>
      </c>
      <c r="BJ66" s="47">
        <v>9</v>
      </c>
      <c r="BK66" s="47">
        <v>7</v>
      </c>
      <c r="BL66" s="47">
        <v>7</v>
      </c>
      <c r="BM66" s="41">
        <f t="shared" ref="BM66:BM97" si="114">IF(ISERROR(AVERAGE(BN66:BP66)),"-",AVERAGE(BN66:BP66))</f>
        <v>7.666666666666667</v>
      </c>
      <c r="BN66" s="47">
        <v>8</v>
      </c>
      <c r="BO66" s="47">
        <v>8</v>
      </c>
      <c r="BP66" s="47">
        <v>7</v>
      </c>
      <c r="BQ66" s="41">
        <f t="shared" ref="BQ66:BQ97" si="115">IF(ISERROR(AVERAGE(BR66:BV66)),"-",AVERAGE(BR66:BV66))</f>
        <v>9</v>
      </c>
      <c r="BR66" s="47">
        <v>10</v>
      </c>
      <c r="BS66" s="47">
        <v>10</v>
      </c>
      <c r="BT66" s="47">
        <v>8</v>
      </c>
      <c r="BU66" s="47">
        <v>8</v>
      </c>
      <c r="BV66" s="47">
        <v>9</v>
      </c>
      <c r="BW66" s="41">
        <f t="shared" ref="BW66:BW97" si="116">IF(ISERROR(AVERAGE(BX66:BZ66)),"-",AVERAGE(BX66:BZ66))</f>
        <v>9.6666666666666661</v>
      </c>
      <c r="BX66" s="47">
        <v>9</v>
      </c>
      <c r="BY66" s="47">
        <v>10</v>
      </c>
      <c r="BZ66" s="47">
        <v>10</v>
      </c>
      <c r="CA66" s="47" t="s">
        <v>78</v>
      </c>
      <c r="CB66" s="46" t="s">
        <v>78</v>
      </c>
      <c r="CC66" s="52">
        <v>9.3500000000000014</v>
      </c>
      <c r="CD66" s="52">
        <f t="shared" ref="CD66:CD97" si="117">IF(ISERROR(AVERAGE(F66,K66,P66,U66,X66)),"-",AVERAGE(F66,K66,P66,U66,X66))</f>
        <v>9.3000000000000007</v>
      </c>
      <c r="CE66" s="44">
        <f t="shared" ref="CE66:CE97" si="118">IF(OR(CC66="-",CD66="-"),"-",(SUM(CD66-CC66)))</f>
        <v>-5.0000000000000711E-2</v>
      </c>
      <c r="CF66" s="53" t="str">
        <f t="shared" ref="CF66:CF97" si="119">IF(CE66="-","",IF(CE66&gt;=1,"ã",IF(CE66&gt;=0.5,"æ",IF(CE66&gt;=-0.49,"â",IF(CE66&gt;=-0.99,"è","ä")))))</f>
        <v>â</v>
      </c>
      <c r="CG66" s="52">
        <v>8.9642857142857135</v>
      </c>
      <c r="CH66" s="52">
        <f t="shared" ref="CH66:CH97" si="120">IF(ISERROR(AVERAGE(AD66,AF66,AK66,AN66,AQ66,AT66,AV66)),"-",AVERAGE(AD66,AF66,AK66,AN66,AQ66,AT66,AV66))</f>
        <v>8.7857142857142865</v>
      </c>
      <c r="CI66" s="43">
        <f t="shared" ref="CI66:CI97" si="121">IF(OR(CG66="-",CH66="-"),"-",(SUM(CH66-CG66)))</f>
        <v>-0.17857142857142705</v>
      </c>
      <c r="CJ66" s="51" t="str">
        <f t="shared" ref="CJ66:CJ97" si="122">IF(CI66="-","",IF(CI66&gt;=1,"ã",IF(CI66&gt;=0.5,"æ",IF(CI66&gt;=-0.49,"â",IF(CI66&gt;=-0.99,"è","ä")))))</f>
        <v>â</v>
      </c>
      <c r="CK66" s="47" t="s">
        <v>78</v>
      </c>
      <c r="CL66" s="46" t="s">
        <v>78</v>
      </c>
      <c r="CM66" s="47">
        <v>10</v>
      </c>
      <c r="CN66" s="47">
        <v>10</v>
      </c>
      <c r="CO66" s="47">
        <v>10</v>
      </c>
      <c r="CP66" s="47">
        <v>9</v>
      </c>
      <c r="CQ66" s="47">
        <v>10</v>
      </c>
      <c r="CR66" s="47">
        <v>9</v>
      </c>
      <c r="CS66" s="49">
        <f t="shared" ref="CS66:CS97" si="123">IF(OR(G66="-",J66="-",G66="",J66=""),"-",(G66+J66)/2)</f>
        <v>10</v>
      </c>
      <c r="CT66" s="48">
        <f t="shared" ref="CT66:CT97" si="124">IF(CM66="-","-",(IF(CM66&lt;6,1,0)+IF(CN66&lt;3,1,0)+IF(CO66&lt;3,1,0)+IF(CP66&lt;3,1,0)+IF(CQ66&lt;3,1,0)+IF(CR66&lt;3,1,0)+IF(CS66&lt;3,1,0)))</f>
        <v>0</v>
      </c>
      <c r="CU66" s="44" t="str">
        <f t="shared" ref="CU66:CU97" si="125">IF(CT66="-","",IF(CT66=0,"Dem.","Aut."))</f>
        <v>Dem.</v>
      </c>
      <c r="CV66" s="47" t="s">
        <v>78</v>
      </c>
      <c r="CW66" s="46" t="s">
        <v>78</v>
      </c>
      <c r="CX66" s="45">
        <f t="shared" ref="CX66:CX97" si="126">IF(ISERROR(ROUND(AVERAGE(E66,AC66),2)),"-",ROUND(AVERAGE(E66,AC66),2))</f>
        <v>9.0399999999999991</v>
      </c>
      <c r="CY66" s="40">
        <f t="shared" ref="CY66:CY97" si="127">IF(CX66="-","-",IF(CX66&gt;=8.5,1,IF(CX66&gt;=7,2,IF(CX66&gt;=5.5,3,IF(CX66&gt;=4,4,5)))))</f>
        <v>1</v>
      </c>
      <c r="CZ66" s="39" t="str">
        <f t="shared" ref="CZ66:CZ97" si="128">IF(CY66="-","",IF(CY66=1,"Highly advanced",IF(CY66=2,"Advanced",IF(CY66=3,"Limited",IF(CY66=4,"Very limited","Failed")))))</f>
        <v>Highly advanced</v>
      </c>
      <c r="DA66" s="44">
        <f t="shared" ref="DA66:DA97" si="129">IF(ISERROR(ROUND(AVERAGE(F66,K66,P66,U66,X66),2)),"-",ROUND(AVERAGE(F66,K66,P66,U66,X66),2))</f>
        <v>9.3000000000000007</v>
      </c>
      <c r="DB66" s="40">
        <f t="shared" ref="DB66:DB97" si="130">IF(OR(DA66="-",CT66="-"),"-",IF(AND(DA66&gt;=8,CT66=0),1,IF(AND(DA66&gt;=6,CT66=0),2,IF(AND(DA66&gt;=1,CT66=0),3,IF(AND(DA66&gt;=4,CT66&gt;0),4,5)))))</f>
        <v>1</v>
      </c>
      <c r="DC66" s="39" t="str">
        <f t="shared" ref="DC66:DC97" si="131">IF(DB66="-","",IF(DB66=1,"Democracies in consolidation",IF(DB66=2,"Defective democracies",IF(DB66=3,"Highly defective democracies",IF(DB66=4,"Moderate autocracies","Hard-line autocracies")))))</f>
        <v>Democracies in consolidation</v>
      </c>
      <c r="DD66" s="43">
        <f t="shared" ref="DD66:DD97" si="132">IF(ISERROR(ROUND(AVERAGE(AD66,AF66,AK66,AN66,AQ66,AT66,AV66),2)),"-",ROUND(AVERAGE(AD66,AF66,AK66,AN66,AQ66,AT66,AV66),2))</f>
        <v>8.7899999999999991</v>
      </c>
      <c r="DE66" s="40">
        <f t="shared" ref="DE66:DE97" si="133">IF(DD66="-","-",IF(DD66&gt;=8,1,IF(DD66&gt;=7,2,IF(DD66&gt;=5,3,IF(DD66&gt;=3,4,5)))))</f>
        <v>1</v>
      </c>
      <c r="DF66" s="39" t="str">
        <f t="shared" ref="DF66:DF97" si="134">IF(DE66="-","",IF(DE66=1,"Developed",IF(DE66=2,"Functioning",IF(DE66=3,"Functional flaws",IF(DE66=4,"Poorly functioning","Rudimentary")))))</f>
        <v>Developed</v>
      </c>
      <c r="DG66" s="42">
        <f t="shared" ref="DG66:DG97" si="135">IF(OR(ISERROR(AVERAGE(BA66)),ISERROR(AVERAGE(BH66))),"-",ROUND(BH66*(1+(BA66-1)*(0.25/9))*10/12.5,2))</f>
        <v>6.91</v>
      </c>
      <c r="DH66" s="40">
        <f t="shared" ref="DH66:DH97" si="136">IF(DG66="-","-",IF(DG66&gt;=7,1,IF(DG66&gt;=5.6,2,IF(DG66&gt;=4.3,3,IF(DG66&gt;=3,4,5)))))</f>
        <v>2</v>
      </c>
      <c r="DI66" s="39" t="str">
        <f t="shared" ref="DI66:DI97" si="137">IF(DH66="-","",IF(DH66=1,"Very good",IF(DH66=2,"Good",IF(DH66=3,"Moderate",IF(DH66=4,"Weak","Failed")))))</f>
        <v>Good</v>
      </c>
      <c r="DJ66" s="41">
        <f t="shared" ref="DJ66:DJ97" si="138">IF(ISERROR(IF(BA66="-","-",ROUND(BA66,1))),"-",IF(BA66="-","-",ROUND(BA66,1)))</f>
        <v>1.6</v>
      </c>
      <c r="DK66" s="40">
        <f t="shared" ref="DK66:DK97" si="139">IF(DJ66="-","-",IF(DJ66&gt;=8.5,1,IF(DJ66&gt;=6.5,2,IF(DJ66&gt;=4.5,3,IF(DJ66&gt;=2.5,4,5)))))</f>
        <v>5</v>
      </c>
      <c r="DL66" s="39" t="str">
        <f t="shared" ref="DL66:DL97" si="140">IF(DK66="-","",IF(DK66=1,"Massive",IF(DK66=2,"Substantial",IF(DK66=3,"Moderate",IF(DK66=4,"Minor","Negligible")))))</f>
        <v>Negligible</v>
      </c>
    </row>
    <row r="67" spans="1:116">
      <c r="A67" s="61" t="s">
        <v>165</v>
      </c>
      <c r="B67" s="60">
        <v>1</v>
      </c>
      <c r="C67" s="59">
        <f>IF(D67="-","?",RANK(D67,D2:D130,0))</f>
        <v>21</v>
      </c>
      <c r="D67" s="45">
        <f t="shared" si="94"/>
        <v>7.53</v>
      </c>
      <c r="E67" s="44">
        <f t="shared" si="95"/>
        <v>7.95</v>
      </c>
      <c r="F67" s="58">
        <f t="shared" si="96"/>
        <v>8.75</v>
      </c>
      <c r="G67" s="47">
        <v>9</v>
      </c>
      <c r="H67" s="47">
        <v>8</v>
      </c>
      <c r="I67" s="47">
        <v>9</v>
      </c>
      <c r="J67" s="47">
        <v>9</v>
      </c>
      <c r="K67" s="58">
        <f t="shared" si="97"/>
        <v>8.5</v>
      </c>
      <c r="L67" s="47">
        <v>8</v>
      </c>
      <c r="M67" s="47">
        <v>9</v>
      </c>
      <c r="N67" s="47">
        <v>10</v>
      </c>
      <c r="O67" s="47">
        <v>7</v>
      </c>
      <c r="P67" s="58">
        <f t="shared" si="98"/>
        <v>7.25</v>
      </c>
      <c r="Q67" s="47">
        <v>8</v>
      </c>
      <c r="R67" s="47">
        <v>7</v>
      </c>
      <c r="S67" s="47">
        <v>6</v>
      </c>
      <c r="T67" s="47">
        <v>8</v>
      </c>
      <c r="U67" s="58">
        <f t="shared" si="99"/>
        <v>8.5</v>
      </c>
      <c r="V67" s="47">
        <v>8</v>
      </c>
      <c r="W67" s="47">
        <v>9</v>
      </c>
      <c r="X67" s="58">
        <f t="shared" si="100"/>
        <v>6.75</v>
      </c>
      <c r="Y67" s="47">
        <v>7</v>
      </c>
      <c r="Z67" s="47">
        <v>6</v>
      </c>
      <c r="AA67" s="47">
        <v>8</v>
      </c>
      <c r="AB67" s="47">
        <v>6</v>
      </c>
      <c r="AC67" s="43">
        <f t="shared" si="101"/>
        <v>7.1071428571428568</v>
      </c>
      <c r="AD67" s="57">
        <f t="shared" si="102"/>
        <v>6</v>
      </c>
      <c r="AE67" s="47">
        <v>6</v>
      </c>
      <c r="AF67" s="57">
        <f t="shared" si="103"/>
        <v>7.75</v>
      </c>
      <c r="AG67" s="47">
        <v>7</v>
      </c>
      <c r="AH67" s="47">
        <v>7</v>
      </c>
      <c r="AI67" s="47">
        <v>10</v>
      </c>
      <c r="AJ67" s="47">
        <v>7</v>
      </c>
      <c r="AK67" s="57">
        <f t="shared" si="104"/>
        <v>9</v>
      </c>
      <c r="AL67" s="47">
        <v>9</v>
      </c>
      <c r="AM67" s="47">
        <v>9</v>
      </c>
      <c r="AN67" s="57">
        <f t="shared" si="105"/>
        <v>8</v>
      </c>
      <c r="AO67" s="47">
        <v>8</v>
      </c>
      <c r="AP67" s="47">
        <v>8</v>
      </c>
      <c r="AQ67" s="57">
        <f t="shared" si="106"/>
        <v>7</v>
      </c>
      <c r="AR67" s="47">
        <v>7</v>
      </c>
      <c r="AS67" s="47">
        <v>7</v>
      </c>
      <c r="AT67" s="57">
        <f t="shared" si="107"/>
        <v>6</v>
      </c>
      <c r="AU67" s="47">
        <v>6</v>
      </c>
      <c r="AV67" s="57">
        <f t="shared" si="108"/>
        <v>6</v>
      </c>
      <c r="AW67" s="47">
        <v>6</v>
      </c>
      <c r="AX67" s="47">
        <v>6</v>
      </c>
      <c r="AY67" s="56">
        <f>IF(AZ67="-","?",RANK(AZ67,AZ2:AZ130,0))</f>
        <v>21</v>
      </c>
      <c r="AZ67" s="42">
        <f t="shared" si="109"/>
        <v>6.46</v>
      </c>
      <c r="BA67" s="41">
        <f t="shared" si="110"/>
        <v>4</v>
      </c>
      <c r="BB67" s="47">
        <v>6</v>
      </c>
      <c r="BC67" s="47">
        <v>5</v>
      </c>
      <c r="BD67" s="47">
        <v>4</v>
      </c>
      <c r="BE67" s="47">
        <v>4</v>
      </c>
      <c r="BF67" s="47">
        <v>2</v>
      </c>
      <c r="BG67" s="55">
        <f t="shared" si="111"/>
        <v>3</v>
      </c>
      <c r="BH67" s="54">
        <f t="shared" si="112"/>
        <v>7.4499999999999993</v>
      </c>
      <c r="BI67" s="41">
        <f t="shared" si="113"/>
        <v>7.333333333333333</v>
      </c>
      <c r="BJ67" s="47">
        <v>8</v>
      </c>
      <c r="BK67" s="47">
        <v>7</v>
      </c>
      <c r="BL67" s="47">
        <v>7</v>
      </c>
      <c r="BM67" s="41">
        <f t="shared" si="114"/>
        <v>6.333333333333333</v>
      </c>
      <c r="BN67" s="47">
        <v>6</v>
      </c>
      <c r="BO67" s="47">
        <v>7</v>
      </c>
      <c r="BP67" s="47">
        <v>6</v>
      </c>
      <c r="BQ67" s="41">
        <f t="shared" si="115"/>
        <v>7.8</v>
      </c>
      <c r="BR67" s="47">
        <v>9</v>
      </c>
      <c r="BS67" s="47">
        <v>9</v>
      </c>
      <c r="BT67" s="47">
        <v>8</v>
      </c>
      <c r="BU67" s="47">
        <v>6</v>
      </c>
      <c r="BV67" s="47">
        <v>7</v>
      </c>
      <c r="BW67" s="41">
        <f t="shared" si="116"/>
        <v>8.3333333333333339</v>
      </c>
      <c r="BX67" s="47">
        <v>9</v>
      </c>
      <c r="BY67" s="47">
        <v>8</v>
      </c>
      <c r="BZ67" s="47">
        <v>8</v>
      </c>
      <c r="CA67" s="47" t="s">
        <v>78</v>
      </c>
      <c r="CB67" s="46" t="s">
        <v>78</v>
      </c>
      <c r="CC67" s="52">
        <v>7.75</v>
      </c>
      <c r="CD67" s="52">
        <f t="shared" si="117"/>
        <v>7.95</v>
      </c>
      <c r="CE67" s="44">
        <f t="shared" si="118"/>
        <v>0.20000000000000018</v>
      </c>
      <c r="CF67" s="53" t="str">
        <f t="shared" si="119"/>
        <v>â</v>
      </c>
      <c r="CG67" s="52">
        <v>7.2857142857142856</v>
      </c>
      <c r="CH67" s="52">
        <f t="shared" si="120"/>
        <v>7.1071428571428568</v>
      </c>
      <c r="CI67" s="43">
        <f t="shared" si="121"/>
        <v>-0.17857142857142883</v>
      </c>
      <c r="CJ67" s="51" t="str">
        <f t="shared" si="122"/>
        <v>â</v>
      </c>
      <c r="CK67" s="47" t="s">
        <v>78</v>
      </c>
      <c r="CL67" s="46" t="s">
        <v>78</v>
      </c>
      <c r="CM67" s="47">
        <v>8</v>
      </c>
      <c r="CN67" s="47">
        <v>9</v>
      </c>
      <c r="CO67" s="47">
        <v>10</v>
      </c>
      <c r="CP67" s="47">
        <v>7</v>
      </c>
      <c r="CQ67" s="47">
        <v>8</v>
      </c>
      <c r="CR67" s="47">
        <v>8</v>
      </c>
      <c r="CS67" s="49">
        <f t="shared" si="123"/>
        <v>9</v>
      </c>
      <c r="CT67" s="48">
        <f t="shared" si="124"/>
        <v>0</v>
      </c>
      <c r="CU67" s="44" t="str">
        <f t="shared" si="125"/>
        <v>Dem.</v>
      </c>
      <c r="CV67" s="47" t="s">
        <v>78</v>
      </c>
      <c r="CW67" s="46" t="s">
        <v>78</v>
      </c>
      <c r="CX67" s="45">
        <f t="shared" si="126"/>
        <v>7.53</v>
      </c>
      <c r="CY67" s="40">
        <f t="shared" si="127"/>
        <v>2</v>
      </c>
      <c r="CZ67" s="39" t="str">
        <f t="shared" si="128"/>
        <v>Advanced</v>
      </c>
      <c r="DA67" s="44">
        <f t="shared" si="129"/>
        <v>7.95</v>
      </c>
      <c r="DB67" s="40">
        <f t="shared" si="130"/>
        <v>2</v>
      </c>
      <c r="DC67" s="39" t="str">
        <f t="shared" si="131"/>
        <v>Defective democracies</v>
      </c>
      <c r="DD67" s="43">
        <f t="shared" si="132"/>
        <v>7.11</v>
      </c>
      <c r="DE67" s="40">
        <f t="shared" si="133"/>
        <v>2</v>
      </c>
      <c r="DF67" s="39" t="str">
        <f t="shared" si="134"/>
        <v>Functioning</v>
      </c>
      <c r="DG67" s="42">
        <f t="shared" si="135"/>
        <v>6.46</v>
      </c>
      <c r="DH67" s="40">
        <f t="shared" si="136"/>
        <v>2</v>
      </c>
      <c r="DI67" s="39" t="str">
        <f t="shared" si="137"/>
        <v>Good</v>
      </c>
      <c r="DJ67" s="41">
        <f t="shared" si="138"/>
        <v>4</v>
      </c>
      <c r="DK67" s="40">
        <f t="shared" si="139"/>
        <v>4</v>
      </c>
      <c r="DL67" s="39" t="str">
        <f t="shared" si="140"/>
        <v>Minor</v>
      </c>
    </row>
    <row r="68" spans="1:116">
      <c r="A68" s="61" t="s">
        <v>166</v>
      </c>
      <c r="B68" s="60">
        <v>5</v>
      </c>
      <c r="C68" s="59">
        <f>IF(D68="-","?",RANK(D68,D2:D130,0))</f>
        <v>75</v>
      </c>
      <c r="D68" s="45">
        <f t="shared" si="94"/>
        <v>5.3</v>
      </c>
      <c r="E68" s="44">
        <f t="shared" si="95"/>
        <v>6</v>
      </c>
      <c r="F68" s="58">
        <f t="shared" si="96"/>
        <v>7.75</v>
      </c>
      <c r="G68" s="47">
        <v>8</v>
      </c>
      <c r="H68" s="47">
        <v>9</v>
      </c>
      <c r="I68" s="47">
        <v>8</v>
      </c>
      <c r="J68" s="47">
        <v>6</v>
      </c>
      <c r="K68" s="58">
        <f t="shared" si="97"/>
        <v>5.75</v>
      </c>
      <c r="L68" s="47">
        <v>6</v>
      </c>
      <c r="M68" s="47">
        <v>6</v>
      </c>
      <c r="N68" s="47">
        <v>5</v>
      </c>
      <c r="O68" s="47">
        <v>6</v>
      </c>
      <c r="P68" s="58">
        <f t="shared" si="98"/>
        <v>5.5</v>
      </c>
      <c r="Q68" s="47">
        <v>5</v>
      </c>
      <c r="R68" s="47">
        <v>6</v>
      </c>
      <c r="S68" s="47">
        <v>5</v>
      </c>
      <c r="T68" s="47">
        <v>6</v>
      </c>
      <c r="U68" s="58">
        <f t="shared" si="99"/>
        <v>6</v>
      </c>
      <c r="V68" s="47">
        <v>6</v>
      </c>
      <c r="W68" s="47">
        <v>6</v>
      </c>
      <c r="X68" s="58">
        <f t="shared" si="100"/>
        <v>5</v>
      </c>
      <c r="Y68" s="47">
        <v>5</v>
      </c>
      <c r="Z68" s="47">
        <v>5</v>
      </c>
      <c r="AA68" s="47">
        <v>6</v>
      </c>
      <c r="AB68" s="47">
        <v>4</v>
      </c>
      <c r="AC68" s="43">
        <f t="shared" si="101"/>
        <v>4.6071428571428568</v>
      </c>
      <c r="AD68" s="57">
        <f t="shared" si="102"/>
        <v>2</v>
      </c>
      <c r="AE68" s="47">
        <v>2</v>
      </c>
      <c r="AF68" s="57">
        <f t="shared" si="103"/>
        <v>5.25</v>
      </c>
      <c r="AG68" s="47">
        <v>5</v>
      </c>
      <c r="AH68" s="47">
        <v>4</v>
      </c>
      <c r="AI68" s="47">
        <v>6</v>
      </c>
      <c r="AJ68" s="47">
        <v>6</v>
      </c>
      <c r="AK68" s="57">
        <f t="shared" si="104"/>
        <v>6</v>
      </c>
      <c r="AL68" s="47">
        <v>6</v>
      </c>
      <c r="AM68" s="47">
        <v>6</v>
      </c>
      <c r="AN68" s="57">
        <f t="shared" si="105"/>
        <v>5.5</v>
      </c>
      <c r="AO68" s="47">
        <v>6</v>
      </c>
      <c r="AP68" s="47">
        <v>5</v>
      </c>
      <c r="AQ68" s="57">
        <f t="shared" si="106"/>
        <v>3</v>
      </c>
      <c r="AR68" s="47">
        <v>3</v>
      </c>
      <c r="AS68" s="47">
        <v>3</v>
      </c>
      <c r="AT68" s="57">
        <f t="shared" si="107"/>
        <v>6</v>
      </c>
      <c r="AU68" s="47">
        <v>6</v>
      </c>
      <c r="AV68" s="57">
        <f t="shared" si="108"/>
        <v>4.5</v>
      </c>
      <c r="AW68" s="47">
        <v>6</v>
      </c>
      <c r="AX68" s="47">
        <v>3</v>
      </c>
      <c r="AY68" s="56">
        <f>IF(AZ68="-","?",RANK(AZ68,AZ2:AZ130,0))</f>
        <v>54</v>
      </c>
      <c r="AZ68" s="42">
        <f t="shared" si="109"/>
        <v>5.47</v>
      </c>
      <c r="BA68" s="41">
        <f t="shared" si="110"/>
        <v>6.729166666666667</v>
      </c>
      <c r="BB68" s="47">
        <v>8</v>
      </c>
      <c r="BC68" s="47">
        <v>6</v>
      </c>
      <c r="BD68" s="47">
        <v>6</v>
      </c>
      <c r="BE68" s="47">
        <v>10</v>
      </c>
      <c r="BF68" s="47">
        <v>6</v>
      </c>
      <c r="BG68" s="55">
        <f t="shared" si="111"/>
        <v>4.375</v>
      </c>
      <c r="BH68" s="54">
        <f t="shared" si="112"/>
        <v>5.9</v>
      </c>
      <c r="BI68" s="41">
        <f t="shared" si="113"/>
        <v>5</v>
      </c>
      <c r="BJ68" s="47">
        <v>5</v>
      </c>
      <c r="BK68" s="47">
        <v>5</v>
      </c>
      <c r="BL68" s="47">
        <v>5</v>
      </c>
      <c r="BM68" s="41">
        <f t="shared" si="114"/>
        <v>4.666666666666667</v>
      </c>
      <c r="BN68" s="47">
        <v>4</v>
      </c>
      <c r="BO68" s="47">
        <v>5</v>
      </c>
      <c r="BP68" s="47">
        <v>5</v>
      </c>
      <c r="BQ68" s="41">
        <f t="shared" si="115"/>
        <v>5.6</v>
      </c>
      <c r="BR68" s="47">
        <v>6</v>
      </c>
      <c r="BS68" s="47">
        <v>7</v>
      </c>
      <c r="BT68" s="47">
        <v>4</v>
      </c>
      <c r="BU68" s="47">
        <v>5</v>
      </c>
      <c r="BV68" s="47">
        <v>6</v>
      </c>
      <c r="BW68" s="41">
        <f t="shared" si="116"/>
        <v>8.3333333333333339</v>
      </c>
      <c r="BX68" s="47">
        <v>8</v>
      </c>
      <c r="BY68" s="47">
        <v>8</v>
      </c>
      <c r="BZ68" s="47">
        <v>9</v>
      </c>
      <c r="CA68" s="47" t="s">
        <v>78</v>
      </c>
      <c r="CB68" s="46" t="s">
        <v>78</v>
      </c>
      <c r="CC68" s="52">
        <v>7.4499999999999993</v>
      </c>
      <c r="CD68" s="52">
        <f t="shared" si="117"/>
        <v>6</v>
      </c>
      <c r="CE68" s="44">
        <f t="shared" si="118"/>
        <v>-1.4499999999999993</v>
      </c>
      <c r="CF68" s="53" t="str">
        <f t="shared" si="119"/>
        <v>ä</v>
      </c>
      <c r="CG68" s="52">
        <v>5</v>
      </c>
      <c r="CH68" s="52">
        <f t="shared" si="120"/>
        <v>4.6071428571428568</v>
      </c>
      <c r="CI68" s="43">
        <f t="shared" si="121"/>
        <v>-0.39285714285714324</v>
      </c>
      <c r="CJ68" s="51" t="str">
        <f t="shared" si="122"/>
        <v>â</v>
      </c>
      <c r="CK68" s="47" t="s">
        <v>78</v>
      </c>
      <c r="CL68" s="46" t="s">
        <v>78</v>
      </c>
      <c r="CM68" s="47">
        <v>6</v>
      </c>
      <c r="CN68" s="47">
        <v>6</v>
      </c>
      <c r="CO68" s="47">
        <v>5</v>
      </c>
      <c r="CP68" s="47">
        <v>6</v>
      </c>
      <c r="CQ68" s="47">
        <v>5</v>
      </c>
      <c r="CR68" s="47">
        <v>6</v>
      </c>
      <c r="CS68" s="49">
        <f t="shared" si="123"/>
        <v>7</v>
      </c>
      <c r="CT68" s="48">
        <f t="shared" si="124"/>
        <v>0</v>
      </c>
      <c r="CU68" s="44" t="str">
        <f t="shared" si="125"/>
        <v>Dem.</v>
      </c>
      <c r="CV68" s="47" t="s">
        <v>78</v>
      </c>
      <c r="CW68" s="46" t="s">
        <v>78</v>
      </c>
      <c r="CX68" s="45">
        <f t="shared" si="126"/>
        <v>5.3</v>
      </c>
      <c r="CY68" s="40">
        <f t="shared" si="127"/>
        <v>4</v>
      </c>
      <c r="CZ68" s="39" t="str">
        <f t="shared" si="128"/>
        <v>Very limited</v>
      </c>
      <c r="DA68" s="44">
        <f t="shared" si="129"/>
        <v>6</v>
      </c>
      <c r="DB68" s="40">
        <f t="shared" si="130"/>
        <v>2</v>
      </c>
      <c r="DC68" s="39" t="str">
        <f t="shared" si="131"/>
        <v>Defective democracies</v>
      </c>
      <c r="DD68" s="43">
        <f t="shared" si="132"/>
        <v>4.6100000000000003</v>
      </c>
      <c r="DE68" s="40">
        <f t="shared" si="133"/>
        <v>4</v>
      </c>
      <c r="DF68" s="39" t="str">
        <f t="shared" si="134"/>
        <v>Poorly functioning</v>
      </c>
      <c r="DG68" s="42">
        <f t="shared" si="135"/>
        <v>5.47</v>
      </c>
      <c r="DH68" s="40">
        <f t="shared" si="136"/>
        <v>3</v>
      </c>
      <c r="DI68" s="39" t="str">
        <f t="shared" si="137"/>
        <v>Moderate</v>
      </c>
      <c r="DJ68" s="41">
        <f t="shared" si="138"/>
        <v>6.7</v>
      </c>
      <c r="DK68" s="40">
        <f t="shared" si="139"/>
        <v>2</v>
      </c>
      <c r="DL68" s="39" t="str">
        <f t="shared" si="140"/>
        <v>Substantial</v>
      </c>
    </row>
    <row r="69" spans="1:116">
      <c r="A69" s="61" t="s">
        <v>167</v>
      </c>
      <c r="B69" s="60">
        <v>5</v>
      </c>
      <c r="C69" s="59">
        <f>IF(D69="-","?",RANK(D69,D2:D130,0))</f>
        <v>68</v>
      </c>
      <c r="D69" s="45">
        <f t="shared" si="94"/>
        <v>5.56</v>
      </c>
      <c r="E69" s="44">
        <f t="shared" si="95"/>
        <v>6.4</v>
      </c>
      <c r="F69" s="58">
        <f t="shared" si="96"/>
        <v>8.25</v>
      </c>
      <c r="G69" s="47">
        <v>9</v>
      </c>
      <c r="H69" s="47">
        <v>9</v>
      </c>
      <c r="I69" s="47">
        <v>9</v>
      </c>
      <c r="J69" s="47">
        <v>6</v>
      </c>
      <c r="K69" s="58">
        <f t="shared" si="97"/>
        <v>6.75</v>
      </c>
      <c r="L69" s="47">
        <v>6</v>
      </c>
      <c r="M69" s="47">
        <v>7</v>
      </c>
      <c r="N69" s="47">
        <v>7</v>
      </c>
      <c r="O69" s="47">
        <v>7</v>
      </c>
      <c r="P69" s="58">
        <f t="shared" si="98"/>
        <v>5.75</v>
      </c>
      <c r="Q69" s="47">
        <v>5</v>
      </c>
      <c r="R69" s="47">
        <v>6</v>
      </c>
      <c r="S69" s="47">
        <v>6</v>
      </c>
      <c r="T69" s="47">
        <v>6</v>
      </c>
      <c r="U69" s="58">
        <f t="shared" si="99"/>
        <v>6.5</v>
      </c>
      <c r="V69" s="47">
        <v>6</v>
      </c>
      <c r="W69" s="47">
        <v>7</v>
      </c>
      <c r="X69" s="58">
        <f t="shared" si="100"/>
        <v>4.75</v>
      </c>
      <c r="Y69" s="47">
        <v>4</v>
      </c>
      <c r="Z69" s="47">
        <v>4</v>
      </c>
      <c r="AA69" s="47">
        <v>7</v>
      </c>
      <c r="AB69" s="47">
        <v>4</v>
      </c>
      <c r="AC69" s="43">
        <f t="shared" si="101"/>
        <v>4.7142857142857144</v>
      </c>
      <c r="AD69" s="57">
        <f t="shared" si="102"/>
        <v>2</v>
      </c>
      <c r="AE69" s="47">
        <v>2</v>
      </c>
      <c r="AF69" s="57">
        <f t="shared" si="103"/>
        <v>5</v>
      </c>
      <c r="AG69" s="47">
        <v>3</v>
      </c>
      <c r="AH69" s="47">
        <v>6</v>
      </c>
      <c r="AI69" s="47">
        <v>6</v>
      </c>
      <c r="AJ69" s="47">
        <v>5</v>
      </c>
      <c r="AK69" s="57">
        <f t="shared" si="104"/>
        <v>7.5</v>
      </c>
      <c r="AL69" s="47">
        <v>7</v>
      </c>
      <c r="AM69" s="47">
        <v>8</v>
      </c>
      <c r="AN69" s="57">
        <f t="shared" si="105"/>
        <v>6</v>
      </c>
      <c r="AO69" s="47">
        <v>6</v>
      </c>
      <c r="AP69" s="47">
        <v>6</v>
      </c>
      <c r="AQ69" s="57">
        <f t="shared" si="106"/>
        <v>3.5</v>
      </c>
      <c r="AR69" s="47">
        <v>3</v>
      </c>
      <c r="AS69" s="47">
        <v>4</v>
      </c>
      <c r="AT69" s="57">
        <f t="shared" si="107"/>
        <v>6</v>
      </c>
      <c r="AU69" s="47">
        <v>6</v>
      </c>
      <c r="AV69" s="57">
        <f t="shared" si="108"/>
        <v>3</v>
      </c>
      <c r="AW69" s="47">
        <v>3</v>
      </c>
      <c r="AX69" s="47">
        <v>3</v>
      </c>
      <c r="AY69" s="56">
        <f>IF(AZ69="-","?",RANK(AZ69,AZ2:AZ130,0))</f>
        <v>45</v>
      </c>
      <c r="AZ69" s="42">
        <f t="shared" si="109"/>
        <v>5.66</v>
      </c>
      <c r="BA69" s="41">
        <f t="shared" si="110"/>
        <v>6.833333333333333</v>
      </c>
      <c r="BB69" s="47">
        <v>8</v>
      </c>
      <c r="BC69" s="47">
        <v>7</v>
      </c>
      <c r="BD69" s="47">
        <v>5</v>
      </c>
      <c r="BE69" s="47">
        <v>10</v>
      </c>
      <c r="BF69" s="47">
        <v>7</v>
      </c>
      <c r="BG69" s="55">
        <f t="shared" si="111"/>
        <v>4</v>
      </c>
      <c r="BH69" s="54">
        <f t="shared" si="112"/>
        <v>6.0833333333333339</v>
      </c>
      <c r="BI69" s="41">
        <f t="shared" si="113"/>
        <v>6</v>
      </c>
      <c r="BJ69" s="47">
        <v>6</v>
      </c>
      <c r="BK69" s="47">
        <v>6</v>
      </c>
      <c r="BL69" s="47">
        <v>6</v>
      </c>
      <c r="BM69" s="41">
        <f t="shared" si="114"/>
        <v>4.666666666666667</v>
      </c>
      <c r="BN69" s="47">
        <v>5</v>
      </c>
      <c r="BO69" s="47">
        <v>4</v>
      </c>
      <c r="BP69" s="47">
        <v>5</v>
      </c>
      <c r="BQ69" s="41">
        <f t="shared" si="115"/>
        <v>6</v>
      </c>
      <c r="BR69" s="47">
        <v>7</v>
      </c>
      <c r="BS69" s="47">
        <v>7</v>
      </c>
      <c r="BT69" s="47">
        <v>6</v>
      </c>
      <c r="BU69" s="47">
        <v>4</v>
      </c>
      <c r="BV69" s="47">
        <v>6</v>
      </c>
      <c r="BW69" s="41">
        <f t="shared" si="116"/>
        <v>7.666666666666667</v>
      </c>
      <c r="BX69" s="47">
        <v>8</v>
      </c>
      <c r="BY69" s="47">
        <v>7</v>
      </c>
      <c r="BZ69" s="47">
        <v>8</v>
      </c>
      <c r="CA69" s="47" t="s">
        <v>78</v>
      </c>
      <c r="CB69" s="46" t="s">
        <v>78</v>
      </c>
      <c r="CC69" s="52">
        <v>6.6</v>
      </c>
      <c r="CD69" s="52">
        <f t="shared" si="117"/>
        <v>6.4</v>
      </c>
      <c r="CE69" s="44">
        <f t="shared" si="118"/>
        <v>-0.19999999999999929</v>
      </c>
      <c r="CF69" s="53" t="str">
        <f t="shared" si="119"/>
        <v>â</v>
      </c>
      <c r="CG69" s="52">
        <v>4.1071428571428568</v>
      </c>
      <c r="CH69" s="52">
        <f t="shared" si="120"/>
        <v>4.7142857142857144</v>
      </c>
      <c r="CI69" s="43">
        <f t="shared" si="121"/>
        <v>0.60714285714285765</v>
      </c>
      <c r="CJ69" s="51" t="str">
        <f t="shared" si="122"/>
        <v>æ</v>
      </c>
      <c r="CK69" s="47" t="s">
        <v>78</v>
      </c>
      <c r="CL69" s="46" t="s">
        <v>78</v>
      </c>
      <c r="CM69" s="47">
        <v>6</v>
      </c>
      <c r="CN69" s="47">
        <v>7</v>
      </c>
      <c r="CO69" s="47">
        <v>7</v>
      </c>
      <c r="CP69" s="47">
        <v>7</v>
      </c>
      <c r="CQ69" s="47">
        <v>5</v>
      </c>
      <c r="CR69" s="47">
        <v>6</v>
      </c>
      <c r="CS69" s="49">
        <f t="shared" si="123"/>
        <v>7.5</v>
      </c>
      <c r="CT69" s="48">
        <f t="shared" si="124"/>
        <v>0</v>
      </c>
      <c r="CU69" s="44" t="str">
        <f t="shared" si="125"/>
        <v>Dem.</v>
      </c>
      <c r="CV69" s="47" t="s">
        <v>78</v>
      </c>
      <c r="CW69" s="46" t="s">
        <v>78</v>
      </c>
      <c r="CX69" s="45">
        <f t="shared" si="126"/>
        <v>5.56</v>
      </c>
      <c r="CY69" s="40">
        <f t="shared" si="127"/>
        <v>3</v>
      </c>
      <c r="CZ69" s="39" t="str">
        <f t="shared" si="128"/>
        <v>Limited</v>
      </c>
      <c r="DA69" s="44">
        <f t="shared" si="129"/>
        <v>6.4</v>
      </c>
      <c r="DB69" s="40">
        <f t="shared" si="130"/>
        <v>2</v>
      </c>
      <c r="DC69" s="39" t="str">
        <f t="shared" si="131"/>
        <v>Defective democracies</v>
      </c>
      <c r="DD69" s="43">
        <f t="shared" si="132"/>
        <v>4.71</v>
      </c>
      <c r="DE69" s="40">
        <f t="shared" si="133"/>
        <v>4</v>
      </c>
      <c r="DF69" s="39" t="str">
        <f t="shared" si="134"/>
        <v>Poorly functioning</v>
      </c>
      <c r="DG69" s="42">
        <f t="shared" si="135"/>
        <v>5.66</v>
      </c>
      <c r="DH69" s="40">
        <f t="shared" si="136"/>
        <v>2</v>
      </c>
      <c r="DI69" s="39" t="str">
        <f t="shared" si="137"/>
        <v>Good</v>
      </c>
      <c r="DJ69" s="41">
        <f t="shared" si="138"/>
        <v>6.8</v>
      </c>
      <c r="DK69" s="40">
        <f t="shared" si="139"/>
        <v>2</v>
      </c>
      <c r="DL69" s="39" t="str">
        <f t="shared" si="140"/>
        <v>Substantial</v>
      </c>
    </row>
    <row r="70" spans="1:116">
      <c r="A70" s="75" t="s">
        <v>168</v>
      </c>
      <c r="B70" s="60">
        <v>7</v>
      </c>
      <c r="C70" s="59">
        <f>IF(D70="-","?",RANK(D70,D2:D130,0))</f>
        <v>47</v>
      </c>
      <c r="D70" s="45">
        <f t="shared" si="94"/>
        <v>6.19</v>
      </c>
      <c r="E70" s="44">
        <f t="shared" si="95"/>
        <v>5.3</v>
      </c>
      <c r="F70" s="58">
        <f t="shared" si="96"/>
        <v>9</v>
      </c>
      <c r="G70" s="47">
        <v>10</v>
      </c>
      <c r="H70" s="47">
        <v>9</v>
      </c>
      <c r="I70" s="47">
        <v>7</v>
      </c>
      <c r="J70" s="47">
        <v>10</v>
      </c>
      <c r="K70" s="58">
        <f t="shared" si="97"/>
        <v>4.25</v>
      </c>
      <c r="L70" s="47">
        <v>5</v>
      </c>
      <c r="M70" s="47">
        <v>2</v>
      </c>
      <c r="N70" s="47">
        <v>5</v>
      </c>
      <c r="O70" s="47">
        <v>5</v>
      </c>
      <c r="P70" s="58">
        <f t="shared" si="98"/>
        <v>5.5</v>
      </c>
      <c r="Q70" s="47">
        <v>5</v>
      </c>
      <c r="R70" s="47">
        <v>5</v>
      </c>
      <c r="S70" s="47">
        <v>6</v>
      </c>
      <c r="T70" s="47">
        <v>6</v>
      </c>
      <c r="U70" s="58">
        <f t="shared" si="99"/>
        <v>2</v>
      </c>
      <c r="V70" s="47">
        <v>2</v>
      </c>
      <c r="W70" s="47">
        <v>2</v>
      </c>
      <c r="X70" s="58">
        <f t="shared" si="100"/>
        <v>5.75</v>
      </c>
      <c r="Y70" s="47">
        <v>7</v>
      </c>
      <c r="Z70" s="47">
        <v>5</v>
      </c>
      <c r="AA70" s="77">
        <v>6</v>
      </c>
      <c r="AB70" s="47">
        <v>5</v>
      </c>
      <c r="AC70" s="43">
        <f t="shared" si="101"/>
        <v>7.0714285714285712</v>
      </c>
      <c r="AD70" s="57">
        <f t="shared" si="102"/>
        <v>7</v>
      </c>
      <c r="AE70" s="47">
        <v>7</v>
      </c>
      <c r="AF70" s="57">
        <f t="shared" si="103"/>
        <v>7</v>
      </c>
      <c r="AG70" s="47">
        <v>8</v>
      </c>
      <c r="AH70" s="47">
        <v>5</v>
      </c>
      <c r="AI70" s="47">
        <v>7</v>
      </c>
      <c r="AJ70" s="47">
        <v>8</v>
      </c>
      <c r="AK70" s="57">
        <f t="shared" si="104"/>
        <v>7</v>
      </c>
      <c r="AL70" s="47">
        <v>7</v>
      </c>
      <c r="AM70" s="47">
        <v>7</v>
      </c>
      <c r="AN70" s="57">
        <f t="shared" si="105"/>
        <v>8</v>
      </c>
      <c r="AO70" s="47">
        <v>9</v>
      </c>
      <c r="AP70" s="47">
        <v>7</v>
      </c>
      <c r="AQ70" s="57">
        <f t="shared" si="106"/>
        <v>7</v>
      </c>
      <c r="AR70" s="47">
        <v>7</v>
      </c>
      <c r="AS70" s="47">
        <v>7</v>
      </c>
      <c r="AT70" s="57">
        <f t="shared" si="107"/>
        <v>7</v>
      </c>
      <c r="AU70" s="47">
        <v>7</v>
      </c>
      <c r="AV70" s="57">
        <f t="shared" si="108"/>
        <v>6.5</v>
      </c>
      <c r="AW70" s="47">
        <v>6</v>
      </c>
      <c r="AX70" s="47">
        <v>7</v>
      </c>
      <c r="AY70" s="56">
        <f>IF(AZ70="-","?",RANK(AZ70,AZ2:AZ130,0))</f>
        <v>49</v>
      </c>
      <c r="AZ70" s="42">
        <f t="shared" si="109"/>
        <v>5.6</v>
      </c>
      <c r="BA70" s="41">
        <f t="shared" si="110"/>
        <v>3.7916666666666665</v>
      </c>
      <c r="BB70" s="47">
        <v>4</v>
      </c>
      <c r="BC70" s="47">
        <v>6</v>
      </c>
      <c r="BD70" s="47">
        <v>5</v>
      </c>
      <c r="BE70" s="47">
        <v>1</v>
      </c>
      <c r="BF70" s="47">
        <v>3</v>
      </c>
      <c r="BG70" s="55">
        <f t="shared" si="111"/>
        <v>3.75</v>
      </c>
      <c r="BH70" s="54">
        <f t="shared" si="112"/>
        <v>6.5</v>
      </c>
      <c r="BI70" s="41">
        <f t="shared" si="113"/>
        <v>5</v>
      </c>
      <c r="BJ70" s="47">
        <v>5</v>
      </c>
      <c r="BK70" s="47">
        <v>5</v>
      </c>
      <c r="BL70" s="47">
        <v>5</v>
      </c>
      <c r="BM70" s="41">
        <f t="shared" si="114"/>
        <v>6.666666666666667</v>
      </c>
      <c r="BN70" s="47">
        <v>7</v>
      </c>
      <c r="BO70" s="47">
        <v>7</v>
      </c>
      <c r="BP70" s="47">
        <v>6</v>
      </c>
      <c r="BQ70" s="41">
        <f t="shared" si="115"/>
        <v>6</v>
      </c>
      <c r="BR70" s="47">
        <v>7</v>
      </c>
      <c r="BS70" s="47">
        <v>5</v>
      </c>
      <c r="BT70" s="47">
        <v>7</v>
      </c>
      <c r="BU70" s="47">
        <v>5</v>
      </c>
      <c r="BV70" s="47" t="s">
        <v>100</v>
      </c>
      <c r="BW70" s="41">
        <f t="shared" si="116"/>
        <v>8.3333333333333339</v>
      </c>
      <c r="BX70" s="47">
        <v>7</v>
      </c>
      <c r="BY70" s="47">
        <v>8</v>
      </c>
      <c r="BZ70" s="47">
        <v>10</v>
      </c>
      <c r="CA70" s="47" t="s">
        <v>78</v>
      </c>
      <c r="CB70" s="46" t="s">
        <v>78</v>
      </c>
      <c r="CC70" s="52">
        <v>5.3333333333333339</v>
      </c>
      <c r="CD70" s="52">
        <f t="shared" si="117"/>
        <v>5.3</v>
      </c>
      <c r="CE70" s="44">
        <f t="shared" si="118"/>
        <v>-3.3333333333334103E-2</v>
      </c>
      <c r="CF70" s="53" t="str">
        <f t="shared" si="119"/>
        <v>â</v>
      </c>
      <c r="CG70" s="52">
        <v>7.3928571428571423</v>
      </c>
      <c r="CH70" s="52">
        <f t="shared" si="120"/>
        <v>7.0714285714285712</v>
      </c>
      <c r="CI70" s="43">
        <f t="shared" si="121"/>
        <v>-0.32142857142857117</v>
      </c>
      <c r="CJ70" s="51" t="str">
        <f t="shared" si="122"/>
        <v>â</v>
      </c>
      <c r="CK70" s="47" t="s">
        <v>78</v>
      </c>
      <c r="CL70" s="46" t="s">
        <v>78</v>
      </c>
      <c r="CM70" s="50">
        <v>5</v>
      </c>
      <c r="CN70" s="50">
        <v>2</v>
      </c>
      <c r="CO70" s="47">
        <v>5</v>
      </c>
      <c r="CP70" s="47">
        <v>5</v>
      </c>
      <c r="CQ70" s="47">
        <v>5</v>
      </c>
      <c r="CR70" s="47">
        <v>6</v>
      </c>
      <c r="CS70" s="49">
        <f t="shared" si="123"/>
        <v>10</v>
      </c>
      <c r="CT70" s="48">
        <f t="shared" si="124"/>
        <v>2</v>
      </c>
      <c r="CU70" s="44" t="str">
        <f t="shared" si="125"/>
        <v>Aut.</v>
      </c>
      <c r="CV70" s="47" t="s">
        <v>78</v>
      </c>
      <c r="CW70" s="46" t="s">
        <v>78</v>
      </c>
      <c r="CX70" s="45">
        <f t="shared" si="126"/>
        <v>6.19</v>
      </c>
      <c r="CY70" s="40">
        <f t="shared" si="127"/>
        <v>3</v>
      </c>
      <c r="CZ70" s="39" t="str">
        <f t="shared" si="128"/>
        <v>Limited</v>
      </c>
      <c r="DA70" s="44">
        <f t="shared" si="129"/>
        <v>5.3</v>
      </c>
      <c r="DB70" s="40">
        <f t="shared" si="130"/>
        <v>4</v>
      </c>
      <c r="DC70" s="39" t="str">
        <f t="shared" si="131"/>
        <v>Moderate autocracies</v>
      </c>
      <c r="DD70" s="43">
        <f t="shared" si="132"/>
        <v>7.07</v>
      </c>
      <c r="DE70" s="40">
        <f t="shared" si="133"/>
        <v>2</v>
      </c>
      <c r="DF70" s="39" t="str">
        <f t="shared" si="134"/>
        <v>Functioning</v>
      </c>
      <c r="DG70" s="42">
        <f t="shared" si="135"/>
        <v>5.6</v>
      </c>
      <c r="DH70" s="40">
        <f t="shared" si="136"/>
        <v>2</v>
      </c>
      <c r="DI70" s="39" t="str">
        <f t="shared" si="137"/>
        <v>Good</v>
      </c>
      <c r="DJ70" s="41">
        <f t="shared" si="138"/>
        <v>3.8</v>
      </c>
      <c r="DK70" s="40">
        <f t="shared" si="139"/>
        <v>4</v>
      </c>
      <c r="DL70" s="39" t="str">
        <f t="shared" si="140"/>
        <v>Minor</v>
      </c>
    </row>
    <row r="71" spans="1:116">
      <c r="A71" s="61" t="s">
        <v>169</v>
      </c>
      <c r="B71" s="60">
        <v>3</v>
      </c>
      <c r="C71" s="59">
        <f>IF(D71="-","?",RANK(D71,D2:D130,0))</f>
        <v>55</v>
      </c>
      <c r="D71" s="45">
        <f t="shared" si="94"/>
        <v>5.93</v>
      </c>
      <c r="E71" s="44">
        <f t="shared" si="95"/>
        <v>7.15</v>
      </c>
      <c r="F71" s="58">
        <f t="shared" si="96"/>
        <v>6.75</v>
      </c>
      <c r="G71" s="47">
        <v>5</v>
      </c>
      <c r="H71" s="47">
        <v>9</v>
      </c>
      <c r="I71" s="47">
        <v>8</v>
      </c>
      <c r="J71" s="47">
        <v>5</v>
      </c>
      <c r="K71" s="58">
        <f t="shared" si="97"/>
        <v>8.5</v>
      </c>
      <c r="L71" s="47">
        <v>9</v>
      </c>
      <c r="M71" s="47">
        <v>8</v>
      </c>
      <c r="N71" s="47">
        <v>9</v>
      </c>
      <c r="O71" s="47">
        <v>8</v>
      </c>
      <c r="P71" s="58">
        <f t="shared" si="98"/>
        <v>5.75</v>
      </c>
      <c r="Q71" s="47">
        <v>6</v>
      </c>
      <c r="R71" s="47">
        <v>5</v>
      </c>
      <c r="S71" s="47">
        <v>4</v>
      </c>
      <c r="T71" s="47">
        <v>8</v>
      </c>
      <c r="U71" s="58">
        <f t="shared" si="99"/>
        <v>7.5</v>
      </c>
      <c r="V71" s="47">
        <v>7</v>
      </c>
      <c r="W71" s="47">
        <v>8</v>
      </c>
      <c r="X71" s="58">
        <f t="shared" si="100"/>
        <v>7.25</v>
      </c>
      <c r="Y71" s="47">
        <v>5</v>
      </c>
      <c r="Z71" s="47">
        <v>8</v>
      </c>
      <c r="AA71" s="47">
        <v>8</v>
      </c>
      <c r="AB71" s="47">
        <v>8</v>
      </c>
      <c r="AC71" s="43">
        <f t="shared" si="101"/>
        <v>4.7142857142857144</v>
      </c>
      <c r="AD71" s="57">
        <f t="shared" si="102"/>
        <v>1</v>
      </c>
      <c r="AE71" s="47">
        <v>1</v>
      </c>
      <c r="AF71" s="57">
        <f t="shared" si="103"/>
        <v>5.5</v>
      </c>
      <c r="AG71" s="47">
        <v>4</v>
      </c>
      <c r="AH71" s="47">
        <v>5</v>
      </c>
      <c r="AI71" s="47">
        <v>6</v>
      </c>
      <c r="AJ71" s="47">
        <v>7</v>
      </c>
      <c r="AK71" s="57">
        <f t="shared" si="104"/>
        <v>7</v>
      </c>
      <c r="AL71" s="47">
        <v>8</v>
      </c>
      <c r="AM71" s="47">
        <v>6</v>
      </c>
      <c r="AN71" s="57">
        <f t="shared" si="105"/>
        <v>6.5</v>
      </c>
      <c r="AO71" s="47">
        <v>7</v>
      </c>
      <c r="AP71" s="47">
        <v>6</v>
      </c>
      <c r="AQ71" s="57">
        <f t="shared" si="106"/>
        <v>4.5</v>
      </c>
      <c r="AR71" s="47">
        <v>5</v>
      </c>
      <c r="AS71" s="47">
        <v>4</v>
      </c>
      <c r="AT71" s="57">
        <f t="shared" si="107"/>
        <v>5</v>
      </c>
      <c r="AU71" s="47">
        <v>5</v>
      </c>
      <c r="AV71" s="57">
        <f t="shared" si="108"/>
        <v>3.5</v>
      </c>
      <c r="AW71" s="47">
        <v>4</v>
      </c>
      <c r="AX71" s="47">
        <v>3</v>
      </c>
      <c r="AY71" s="56">
        <f>IF(AZ71="-","?",RANK(AZ71,AZ2:AZ130,0))</f>
        <v>27</v>
      </c>
      <c r="AZ71" s="42">
        <f t="shared" si="109"/>
        <v>6.16</v>
      </c>
      <c r="BA71" s="41">
        <f t="shared" si="110"/>
        <v>6.958333333333333</v>
      </c>
      <c r="BB71" s="47">
        <v>8</v>
      </c>
      <c r="BC71" s="47">
        <v>4</v>
      </c>
      <c r="BD71" s="47">
        <v>6</v>
      </c>
      <c r="BE71" s="47">
        <v>9</v>
      </c>
      <c r="BF71" s="47">
        <v>10</v>
      </c>
      <c r="BG71" s="55">
        <f t="shared" si="111"/>
        <v>4.75</v>
      </c>
      <c r="BH71" s="54">
        <f t="shared" si="112"/>
        <v>6.6041666666666661</v>
      </c>
      <c r="BI71" s="41">
        <f t="shared" si="113"/>
        <v>5.666666666666667</v>
      </c>
      <c r="BJ71" s="47">
        <v>5</v>
      </c>
      <c r="BK71" s="47">
        <v>6</v>
      </c>
      <c r="BL71" s="47">
        <v>6</v>
      </c>
      <c r="BM71" s="41">
        <f t="shared" si="114"/>
        <v>5.333333333333333</v>
      </c>
      <c r="BN71" s="47">
        <v>5</v>
      </c>
      <c r="BO71" s="47">
        <v>6</v>
      </c>
      <c r="BP71" s="47">
        <v>5</v>
      </c>
      <c r="BQ71" s="41">
        <f t="shared" si="115"/>
        <v>6.75</v>
      </c>
      <c r="BR71" s="47">
        <v>7</v>
      </c>
      <c r="BS71" s="47">
        <v>7</v>
      </c>
      <c r="BT71" s="47">
        <v>6</v>
      </c>
      <c r="BU71" s="47">
        <v>7</v>
      </c>
      <c r="BV71" s="47" t="s">
        <v>100</v>
      </c>
      <c r="BW71" s="41">
        <f t="shared" si="116"/>
        <v>8.6666666666666661</v>
      </c>
      <c r="BX71" s="47">
        <v>8</v>
      </c>
      <c r="BY71" s="47">
        <v>9</v>
      </c>
      <c r="BZ71" s="47">
        <v>9</v>
      </c>
      <c r="CA71" s="47" t="s">
        <v>78</v>
      </c>
      <c r="CB71" s="46" t="s">
        <v>78</v>
      </c>
      <c r="CC71" s="52">
        <v>7.2500000000000009</v>
      </c>
      <c r="CD71" s="52">
        <f t="shared" si="117"/>
        <v>7.15</v>
      </c>
      <c r="CE71" s="44">
        <f t="shared" si="118"/>
        <v>-0.10000000000000053</v>
      </c>
      <c r="CF71" s="53" t="str">
        <f t="shared" si="119"/>
        <v>â</v>
      </c>
      <c r="CG71" s="52">
        <v>5.0714285714285712</v>
      </c>
      <c r="CH71" s="52">
        <f t="shared" si="120"/>
        <v>4.7142857142857144</v>
      </c>
      <c r="CI71" s="43">
        <f t="shared" si="121"/>
        <v>-0.35714285714285676</v>
      </c>
      <c r="CJ71" s="51" t="str">
        <f t="shared" si="122"/>
        <v>â</v>
      </c>
      <c r="CK71" s="47" t="s">
        <v>78</v>
      </c>
      <c r="CL71" s="46" t="s">
        <v>78</v>
      </c>
      <c r="CM71" s="47">
        <v>9</v>
      </c>
      <c r="CN71" s="47">
        <v>8</v>
      </c>
      <c r="CO71" s="47">
        <v>9</v>
      </c>
      <c r="CP71" s="47">
        <v>8</v>
      </c>
      <c r="CQ71" s="47">
        <v>6</v>
      </c>
      <c r="CR71" s="47">
        <v>8</v>
      </c>
      <c r="CS71" s="49">
        <f t="shared" si="123"/>
        <v>5</v>
      </c>
      <c r="CT71" s="48">
        <f t="shared" si="124"/>
        <v>0</v>
      </c>
      <c r="CU71" s="44" t="str">
        <f t="shared" si="125"/>
        <v>Dem.</v>
      </c>
      <c r="CV71" s="47" t="s">
        <v>78</v>
      </c>
      <c r="CW71" s="46" t="s">
        <v>78</v>
      </c>
      <c r="CX71" s="45">
        <f t="shared" si="126"/>
        <v>5.93</v>
      </c>
      <c r="CY71" s="40">
        <f t="shared" si="127"/>
        <v>3</v>
      </c>
      <c r="CZ71" s="39" t="str">
        <f t="shared" si="128"/>
        <v>Limited</v>
      </c>
      <c r="DA71" s="44">
        <f t="shared" si="129"/>
        <v>7.15</v>
      </c>
      <c r="DB71" s="40">
        <f t="shared" si="130"/>
        <v>2</v>
      </c>
      <c r="DC71" s="39" t="str">
        <f t="shared" si="131"/>
        <v>Defective democracies</v>
      </c>
      <c r="DD71" s="43">
        <f t="shared" si="132"/>
        <v>4.71</v>
      </c>
      <c r="DE71" s="40">
        <f t="shared" si="133"/>
        <v>4</v>
      </c>
      <c r="DF71" s="39" t="str">
        <f t="shared" si="134"/>
        <v>Poorly functioning</v>
      </c>
      <c r="DG71" s="42">
        <f t="shared" si="135"/>
        <v>6.16</v>
      </c>
      <c r="DH71" s="40">
        <f t="shared" si="136"/>
        <v>2</v>
      </c>
      <c r="DI71" s="39" t="str">
        <f t="shared" si="137"/>
        <v>Good</v>
      </c>
      <c r="DJ71" s="41">
        <f t="shared" si="138"/>
        <v>7</v>
      </c>
      <c r="DK71" s="40">
        <f t="shared" si="139"/>
        <v>2</v>
      </c>
      <c r="DL71" s="39" t="str">
        <f t="shared" si="140"/>
        <v>Substantial</v>
      </c>
    </row>
    <row r="72" spans="1:116">
      <c r="A72" s="61" t="s">
        <v>170</v>
      </c>
      <c r="B72" s="60">
        <v>3</v>
      </c>
      <c r="C72" s="59">
        <f>IF(D72="-","?",RANK(D72,D2:D130,0))</f>
        <v>110</v>
      </c>
      <c r="D72" s="45">
        <f t="shared" si="94"/>
        <v>3.73</v>
      </c>
      <c r="E72" s="44">
        <f t="shared" si="95"/>
        <v>3.6333333333333337</v>
      </c>
      <c r="F72" s="58">
        <f t="shared" si="96"/>
        <v>5.25</v>
      </c>
      <c r="G72" s="47">
        <v>5</v>
      </c>
      <c r="H72" s="47">
        <v>6</v>
      </c>
      <c r="I72" s="47">
        <v>4</v>
      </c>
      <c r="J72" s="47">
        <v>6</v>
      </c>
      <c r="K72" s="58">
        <f t="shared" si="97"/>
        <v>3.75</v>
      </c>
      <c r="L72" s="47">
        <v>2</v>
      </c>
      <c r="M72" s="47">
        <v>1</v>
      </c>
      <c r="N72" s="47">
        <v>6</v>
      </c>
      <c r="O72" s="47">
        <v>6</v>
      </c>
      <c r="P72" s="58">
        <f t="shared" si="98"/>
        <v>3.5</v>
      </c>
      <c r="Q72" s="47">
        <v>3</v>
      </c>
      <c r="R72" s="47">
        <v>3</v>
      </c>
      <c r="S72" s="47">
        <v>3</v>
      </c>
      <c r="T72" s="47">
        <v>5</v>
      </c>
      <c r="U72" s="58">
        <f t="shared" si="99"/>
        <v>2</v>
      </c>
      <c r="V72" s="47">
        <v>2</v>
      </c>
      <c r="W72" s="47">
        <v>2</v>
      </c>
      <c r="X72" s="58">
        <f t="shared" si="100"/>
        <v>3.6666666666666665</v>
      </c>
      <c r="Y72" s="47">
        <v>4</v>
      </c>
      <c r="Z72" s="47">
        <v>3</v>
      </c>
      <c r="AA72" s="47" t="s">
        <v>100</v>
      </c>
      <c r="AB72" s="47">
        <v>4</v>
      </c>
      <c r="AC72" s="43">
        <f t="shared" si="101"/>
        <v>3.8214285714285716</v>
      </c>
      <c r="AD72" s="57">
        <f t="shared" si="102"/>
        <v>3</v>
      </c>
      <c r="AE72" s="47">
        <v>3</v>
      </c>
      <c r="AF72" s="57">
        <f t="shared" si="103"/>
        <v>3.75</v>
      </c>
      <c r="AG72" s="47">
        <v>3</v>
      </c>
      <c r="AH72" s="47">
        <v>2</v>
      </c>
      <c r="AI72" s="47">
        <v>6</v>
      </c>
      <c r="AJ72" s="47">
        <v>4</v>
      </c>
      <c r="AK72" s="57">
        <f t="shared" si="104"/>
        <v>4</v>
      </c>
      <c r="AL72" s="47">
        <v>4</v>
      </c>
      <c r="AM72" s="47">
        <v>4</v>
      </c>
      <c r="AN72" s="57">
        <f t="shared" si="105"/>
        <v>4.5</v>
      </c>
      <c r="AO72" s="47">
        <v>4</v>
      </c>
      <c r="AP72" s="47">
        <v>5</v>
      </c>
      <c r="AQ72" s="57">
        <f t="shared" si="106"/>
        <v>3.5</v>
      </c>
      <c r="AR72" s="47">
        <v>4</v>
      </c>
      <c r="AS72" s="47">
        <v>3</v>
      </c>
      <c r="AT72" s="57">
        <f t="shared" si="107"/>
        <v>5</v>
      </c>
      <c r="AU72" s="47">
        <v>5</v>
      </c>
      <c r="AV72" s="57">
        <f t="shared" si="108"/>
        <v>3</v>
      </c>
      <c r="AW72" s="47">
        <v>3</v>
      </c>
      <c r="AX72" s="47">
        <v>3</v>
      </c>
      <c r="AY72" s="56">
        <f>IF(AZ72="-","?",RANK(AZ72,AZ2:AZ130,0))</f>
        <v>106</v>
      </c>
      <c r="AZ72" s="42">
        <f t="shared" si="109"/>
        <v>3.45</v>
      </c>
      <c r="BA72" s="41">
        <f t="shared" si="110"/>
        <v>7.9375</v>
      </c>
      <c r="BB72" s="47">
        <v>8</v>
      </c>
      <c r="BC72" s="47">
        <v>8</v>
      </c>
      <c r="BD72" s="47">
        <v>6</v>
      </c>
      <c r="BE72" s="47">
        <v>9</v>
      </c>
      <c r="BF72" s="47">
        <v>10</v>
      </c>
      <c r="BG72" s="55">
        <f t="shared" si="111"/>
        <v>6.625</v>
      </c>
      <c r="BH72" s="54">
        <f t="shared" si="112"/>
        <v>3.6166666666666667</v>
      </c>
      <c r="BI72" s="41">
        <f t="shared" si="113"/>
        <v>3.3333333333333335</v>
      </c>
      <c r="BJ72" s="47">
        <v>3</v>
      </c>
      <c r="BK72" s="47">
        <v>4</v>
      </c>
      <c r="BL72" s="47">
        <v>3</v>
      </c>
      <c r="BM72" s="41">
        <f t="shared" si="114"/>
        <v>3.3333333333333335</v>
      </c>
      <c r="BN72" s="47">
        <v>4</v>
      </c>
      <c r="BO72" s="47">
        <v>3</v>
      </c>
      <c r="BP72" s="47">
        <v>3</v>
      </c>
      <c r="BQ72" s="41">
        <f t="shared" si="115"/>
        <v>3.8</v>
      </c>
      <c r="BR72" s="47">
        <v>3</v>
      </c>
      <c r="BS72" s="47">
        <v>3</v>
      </c>
      <c r="BT72" s="47">
        <v>4</v>
      </c>
      <c r="BU72" s="47">
        <v>4</v>
      </c>
      <c r="BV72" s="47">
        <v>5</v>
      </c>
      <c r="BW72" s="41">
        <f t="shared" si="116"/>
        <v>4</v>
      </c>
      <c r="BX72" s="47">
        <v>3</v>
      </c>
      <c r="BY72" s="47">
        <v>4</v>
      </c>
      <c r="BZ72" s="47">
        <v>5</v>
      </c>
      <c r="CA72" s="47" t="s">
        <v>78</v>
      </c>
      <c r="CB72" s="46" t="s">
        <v>78</v>
      </c>
      <c r="CC72" s="52">
        <v>4.5666666666666664</v>
      </c>
      <c r="CD72" s="52">
        <f t="shared" si="117"/>
        <v>3.6333333333333337</v>
      </c>
      <c r="CE72" s="44">
        <f t="shared" si="118"/>
        <v>-0.93333333333333268</v>
      </c>
      <c r="CF72" s="53" t="str">
        <f t="shared" si="119"/>
        <v>è</v>
      </c>
      <c r="CG72" s="52">
        <v>4.3571428571428577</v>
      </c>
      <c r="CH72" s="52">
        <f t="shared" si="120"/>
        <v>3.8214285714285716</v>
      </c>
      <c r="CI72" s="43">
        <f t="shared" si="121"/>
        <v>-0.53571428571428603</v>
      </c>
      <c r="CJ72" s="51" t="str">
        <f t="shared" si="122"/>
        <v>è</v>
      </c>
      <c r="CK72" s="47" t="s">
        <v>78</v>
      </c>
      <c r="CL72" s="46" t="s">
        <v>78</v>
      </c>
      <c r="CM72" s="50">
        <v>2</v>
      </c>
      <c r="CN72" s="50">
        <v>1</v>
      </c>
      <c r="CO72" s="47">
        <v>6</v>
      </c>
      <c r="CP72" s="47">
        <v>6</v>
      </c>
      <c r="CQ72" s="47">
        <v>3</v>
      </c>
      <c r="CR72" s="47">
        <v>5</v>
      </c>
      <c r="CS72" s="49">
        <f t="shared" si="123"/>
        <v>5.5</v>
      </c>
      <c r="CT72" s="48">
        <f t="shared" si="124"/>
        <v>2</v>
      </c>
      <c r="CU72" s="44" t="str">
        <f t="shared" si="125"/>
        <v>Aut.</v>
      </c>
      <c r="CV72" s="47" t="s">
        <v>78</v>
      </c>
      <c r="CW72" s="46" t="s">
        <v>78</v>
      </c>
      <c r="CX72" s="45">
        <f t="shared" si="126"/>
        <v>3.73</v>
      </c>
      <c r="CY72" s="40">
        <f t="shared" si="127"/>
        <v>5</v>
      </c>
      <c r="CZ72" s="39" t="str">
        <f t="shared" si="128"/>
        <v>Failed</v>
      </c>
      <c r="DA72" s="44">
        <f t="shared" si="129"/>
        <v>3.63</v>
      </c>
      <c r="DB72" s="40">
        <f t="shared" si="130"/>
        <v>5</v>
      </c>
      <c r="DC72" s="39" t="str">
        <f t="shared" si="131"/>
        <v>Hard-line autocracies</v>
      </c>
      <c r="DD72" s="43">
        <f t="shared" si="132"/>
        <v>3.82</v>
      </c>
      <c r="DE72" s="40">
        <f t="shared" si="133"/>
        <v>4</v>
      </c>
      <c r="DF72" s="39" t="str">
        <f t="shared" si="134"/>
        <v>Poorly functioning</v>
      </c>
      <c r="DG72" s="42">
        <f t="shared" si="135"/>
        <v>3.45</v>
      </c>
      <c r="DH72" s="40">
        <f t="shared" si="136"/>
        <v>4</v>
      </c>
      <c r="DI72" s="39" t="str">
        <f t="shared" si="137"/>
        <v>Weak</v>
      </c>
      <c r="DJ72" s="41">
        <f t="shared" si="138"/>
        <v>7.9</v>
      </c>
      <c r="DK72" s="40">
        <f t="shared" si="139"/>
        <v>2</v>
      </c>
      <c r="DL72" s="39" t="str">
        <f t="shared" si="140"/>
        <v>Substantial</v>
      </c>
    </row>
    <row r="73" spans="1:116">
      <c r="A73" s="61" t="s">
        <v>171</v>
      </c>
      <c r="B73" s="60">
        <v>5</v>
      </c>
      <c r="C73" s="59">
        <f>IF(D73="-","?",RANK(D73,D2:D130,0))</f>
        <v>18</v>
      </c>
      <c r="D73" s="45">
        <f t="shared" si="94"/>
        <v>7.94</v>
      </c>
      <c r="E73" s="44">
        <f t="shared" si="95"/>
        <v>8.4499999999999993</v>
      </c>
      <c r="F73" s="58">
        <f t="shared" si="96"/>
        <v>9</v>
      </c>
      <c r="G73" s="47">
        <v>10</v>
      </c>
      <c r="H73" s="47">
        <v>9</v>
      </c>
      <c r="I73" s="47">
        <v>8</v>
      </c>
      <c r="J73" s="47">
        <v>9</v>
      </c>
      <c r="K73" s="58">
        <f t="shared" si="97"/>
        <v>8.75</v>
      </c>
      <c r="L73" s="47">
        <v>9</v>
      </c>
      <c r="M73" s="47">
        <v>8</v>
      </c>
      <c r="N73" s="47">
        <v>9</v>
      </c>
      <c r="O73" s="47">
        <v>9</v>
      </c>
      <c r="P73" s="58">
        <f t="shared" si="98"/>
        <v>8.25</v>
      </c>
      <c r="Q73" s="47">
        <v>9</v>
      </c>
      <c r="R73" s="47">
        <v>8</v>
      </c>
      <c r="S73" s="47">
        <v>8</v>
      </c>
      <c r="T73" s="47">
        <v>8</v>
      </c>
      <c r="U73" s="58">
        <f t="shared" si="99"/>
        <v>9</v>
      </c>
      <c r="V73" s="47">
        <v>9</v>
      </c>
      <c r="W73" s="47">
        <v>9</v>
      </c>
      <c r="X73" s="58">
        <f t="shared" si="100"/>
        <v>7.25</v>
      </c>
      <c r="Y73" s="47">
        <v>7</v>
      </c>
      <c r="Z73" s="47">
        <v>7</v>
      </c>
      <c r="AA73" s="47">
        <v>8</v>
      </c>
      <c r="AB73" s="47">
        <v>7</v>
      </c>
      <c r="AC73" s="43">
        <f t="shared" si="101"/>
        <v>7.4285714285714288</v>
      </c>
      <c r="AD73" s="57">
        <f t="shared" si="102"/>
        <v>7</v>
      </c>
      <c r="AE73" s="47">
        <v>7</v>
      </c>
      <c r="AF73" s="57">
        <f t="shared" si="103"/>
        <v>7</v>
      </c>
      <c r="AG73" s="47">
        <v>7</v>
      </c>
      <c r="AH73" s="47">
        <v>7</v>
      </c>
      <c r="AI73" s="47">
        <v>7</v>
      </c>
      <c r="AJ73" s="47">
        <v>7</v>
      </c>
      <c r="AK73" s="57">
        <f t="shared" si="104"/>
        <v>7</v>
      </c>
      <c r="AL73" s="47">
        <v>7</v>
      </c>
      <c r="AM73" s="47">
        <v>7</v>
      </c>
      <c r="AN73" s="57">
        <f t="shared" si="105"/>
        <v>8.5</v>
      </c>
      <c r="AO73" s="47">
        <v>9</v>
      </c>
      <c r="AP73" s="47">
        <v>8</v>
      </c>
      <c r="AQ73" s="57">
        <f t="shared" si="106"/>
        <v>7</v>
      </c>
      <c r="AR73" s="47">
        <v>8</v>
      </c>
      <c r="AS73" s="47">
        <v>6</v>
      </c>
      <c r="AT73" s="57">
        <f t="shared" si="107"/>
        <v>8</v>
      </c>
      <c r="AU73" s="47">
        <v>8</v>
      </c>
      <c r="AV73" s="57">
        <f t="shared" si="108"/>
        <v>7.5</v>
      </c>
      <c r="AW73" s="47">
        <v>8</v>
      </c>
      <c r="AX73" s="47">
        <v>7</v>
      </c>
      <c r="AY73" s="56">
        <f>IF(AZ73="-","?",RANK(AZ73,AZ2:AZ130,0))</f>
        <v>10</v>
      </c>
      <c r="AZ73" s="42">
        <f t="shared" si="109"/>
        <v>6.91</v>
      </c>
      <c r="BA73" s="41">
        <f t="shared" si="110"/>
        <v>3.0625</v>
      </c>
      <c r="BB73" s="47">
        <v>3</v>
      </c>
      <c r="BC73" s="47">
        <v>4</v>
      </c>
      <c r="BD73" s="47">
        <v>3</v>
      </c>
      <c r="BE73" s="47">
        <v>3</v>
      </c>
      <c r="BF73" s="47">
        <v>3</v>
      </c>
      <c r="BG73" s="55">
        <f t="shared" si="111"/>
        <v>2.375</v>
      </c>
      <c r="BH73" s="54">
        <f t="shared" si="112"/>
        <v>8.1666666666666679</v>
      </c>
      <c r="BI73" s="41">
        <f t="shared" si="113"/>
        <v>8</v>
      </c>
      <c r="BJ73" s="47">
        <v>8</v>
      </c>
      <c r="BK73" s="47">
        <v>8</v>
      </c>
      <c r="BL73" s="47">
        <v>8</v>
      </c>
      <c r="BM73" s="41">
        <f t="shared" si="114"/>
        <v>7.666666666666667</v>
      </c>
      <c r="BN73" s="47">
        <v>8</v>
      </c>
      <c r="BO73" s="47">
        <v>8</v>
      </c>
      <c r="BP73" s="47">
        <v>7</v>
      </c>
      <c r="BQ73" s="41">
        <f t="shared" si="115"/>
        <v>8</v>
      </c>
      <c r="BR73" s="47">
        <v>9</v>
      </c>
      <c r="BS73" s="47">
        <v>9</v>
      </c>
      <c r="BT73" s="47">
        <v>8</v>
      </c>
      <c r="BU73" s="47">
        <v>6</v>
      </c>
      <c r="BV73" s="47" t="s">
        <v>100</v>
      </c>
      <c r="BW73" s="41">
        <f t="shared" si="116"/>
        <v>9</v>
      </c>
      <c r="BX73" s="47">
        <v>9</v>
      </c>
      <c r="BY73" s="47">
        <v>9</v>
      </c>
      <c r="BZ73" s="47">
        <v>9</v>
      </c>
      <c r="CA73" s="47" t="s">
        <v>78</v>
      </c>
      <c r="CB73" s="46" t="s">
        <v>78</v>
      </c>
      <c r="CC73" s="52">
        <v>8.8000000000000007</v>
      </c>
      <c r="CD73" s="52">
        <f t="shared" si="117"/>
        <v>8.4499999999999993</v>
      </c>
      <c r="CE73" s="44">
        <f t="shared" si="118"/>
        <v>-0.35000000000000142</v>
      </c>
      <c r="CF73" s="53" t="str">
        <f t="shared" si="119"/>
        <v>â</v>
      </c>
      <c r="CG73" s="52">
        <v>7.8571428571428568</v>
      </c>
      <c r="CH73" s="52">
        <f t="shared" si="120"/>
        <v>7.4285714285714288</v>
      </c>
      <c r="CI73" s="43">
        <f t="shared" si="121"/>
        <v>-0.42857142857142794</v>
      </c>
      <c r="CJ73" s="51" t="str">
        <f t="shared" si="122"/>
        <v>â</v>
      </c>
      <c r="CK73" s="47" t="s">
        <v>78</v>
      </c>
      <c r="CL73" s="46" t="s">
        <v>78</v>
      </c>
      <c r="CM73" s="47">
        <v>9</v>
      </c>
      <c r="CN73" s="47">
        <v>8</v>
      </c>
      <c r="CO73" s="47">
        <v>9</v>
      </c>
      <c r="CP73" s="47">
        <v>9</v>
      </c>
      <c r="CQ73" s="47">
        <v>9</v>
      </c>
      <c r="CR73" s="47">
        <v>8</v>
      </c>
      <c r="CS73" s="49">
        <f t="shared" si="123"/>
        <v>9.5</v>
      </c>
      <c r="CT73" s="48">
        <f t="shared" si="124"/>
        <v>0</v>
      </c>
      <c r="CU73" s="44" t="str">
        <f t="shared" si="125"/>
        <v>Dem.</v>
      </c>
      <c r="CV73" s="47" t="s">
        <v>78</v>
      </c>
      <c r="CW73" s="46" t="s">
        <v>78</v>
      </c>
      <c r="CX73" s="45">
        <f t="shared" si="126"/>
        <v>7.94</v>
      </c>
      <c r="CY73" s="40">
        <f t="shared" si="127"/>
        <v>2</v>
      </c>
      <c r="CZ73" s="39" t="str">
        <f t="shared" si="128"/>
        <v>Advanced</v>
      </c>
      <c r="DA73" s="44">
        <f t="shared" si="129"/>
        <v>8.4499999999999993</v>
      </c>
      <c r="DB73" s="40">
        <f t="shared" si="130"/>
        <v>1</v>
      </c>
      <c r="DC73" s="39" t="str">
        <f t="shared" si="131"/>
        <v>Democracies in consolidation</v>
      </c>
      <c r="DD73" s="43">
        <f t="shared" si="132"/>
        <v>7.43</v>
      </c>
      <c r="DE73" s="40">
        <f t="shared" si="133"/>
        <v>2</v>
      </c>
      <c r="DF73" s="39" t="str">
        <f t="shared" si="134"/>
        <v>Functioning</v>
      </c>
      <c r="DG73" s="42">
        <f t="shared" si="135"/>
        <v>6.91</v>
      </c>
      <c r="DH73" s="40">
        <f t="shared" si="136"/>
        <v>2</v>
      </c>
      <c r="DI73" s="39" t="str">
        <f t="shared" si="137"/>
        <v>Good</v>
      </c>
      <c r="DJ73" s="41">
        <f t="shared" si="138"/>
        <v>3.1</v>
      </c>
      <c r="DK73" s="40">
        <f t="shared" si="139"/>
        <v>4</v>
      </c>
      <c r="DL73" s="39" t="str">
        <f t="shared" si="140"/>
        <v>Minor</v>
      </c>
    </row>
    <row r="74" spans="1:116">
      <c r="A74" s="61" t="s">
        <v>172</v>
      </c>
      <c r="B74" s="60">
        <v>2</v>
      </c>
      <c r="C74" s="59">
        <f>IF(D74="-","?",RANK(D74,D2:D130,0))</f>
        <v>33</v>
      </c>
      <c r="D74" s="45">
        <f t="shared" si="94"/>
        <v>7.09</v>
      </c>
      <c r="E74" s="44">
        <f t="shared" si="95"/>
        <v>7.25</v>
      </c>
      <c r="F74" s="58">
        <f t="shared" si="96"/>
        <v>8.25</v>
      </c>
      <c r="G74" s="47">
        <v>6</v>
      </c>
      <c r="H74" s="47">
        <v>9</v>
      </c>
      <c r="I74" s="47">
        <v>10</v>
      </c>
      <c r="J74" s="47">
        <v>8</v>
      </c>
      <c r="K74" s="58">
        <f t="shared" si="97"/>
        <v>7.75</v>
      </c>
      <c r="L74" s="47">
        <v>9</v>
      </c>
      <c r="M74" s="47">
        <v>7</v>
      </c>
      <c r="N74" s="47">
        <v>8</v>
      </c>
      <c r="O74" s="47">
        <v>7</v>
      </c>
      <c r="P74" s="58">
        <f t="shared" si="98"/>
        <v>6.25</v>
      </c>
      <c r="Q74" s="47">
        <v>9</v>
      </c>
      <c r="R74" s="47">
        <v>5</v>
      </c>
      <c r="S74" s="47">
        <v>5</v>
      </c>
      <c r="T74" s="47">
        <v>6</v>
      </c>
      <c r="U74" s="58">
        <f t="shared" si="99"/>
        <v>7.5</v>
      </c>
      <c r="V74" s="47">
        <v>7</v>
      </c>
      <c r="W74" s="47">
        <v>8</v>
      </c>
      <c r="X74" s="58">
        <f t="shared" si="100"/>
        <v>6.5</v>
      </c>
      <c r="Y74" s="47">
        <v>8</v>
      </c>
      <c r="Z74" s="47">
        <v>7</v>
      </c>
      <c r="AA74" s="47">
        <v>6</v>
      </c>
      <c r="AB74" s="47">
        <v>5</v>
      </c>
      <c r="AC74" s="43">
        <f t="shared" si="101"/>
        <v>6.9285714285714288</v>
      </c>
      <c r="AD74" s="57">
        <f t="shared" si="102"/>
        <v>6</v>
      </c>
      <c r="AE74" s="47">
        <v>6</v>
      </c>
      <c r="AF74" s="57">
        <f t="shared" si="103"/>
        <v>8</v>
      </c>
      <c r="AG74" s="47">
        <v>7</v>
      </c>
      <c r="AH74" s="47">
        <v>7</v>
      </c>
      <c r="AI74" s="47">
        <v>10</v>
      </c>
      <c r="AJ74" s="47">
        <v>8</v>
      </c>
      <c r="AK74" s="57">
        <f t="shared" si="104"/>
        <v>9</v>
      </c>
      <c r="AL74" s="47">
        <v>10</v>
      </c>
      <c r="AM74" s="47">
        <v>8</v>
      </c>
      <c r="AN74" s="57">
        <f t="shared" si="105"/>
        <v>7.5</v>
      </c>
      <c r="AO74" s="47">
        <v>7</v>
      </c>
      <c r="AP74" s="47">
        <v>8</v>
      </c>
      <c r="AQ74" s="57">
        <f t="shared" si="106"/>
        <v>5.5</v>
      </c>
      <c r="AR74" s="47">
        <v>6</v>
      </c>
      <c r="AS74" s="47">
        <v>5</v>
      </c>
      <c r="AT74" s="57">
        <f t="shared" si="107"/>
        <v>7</v>
      </c>
      <c r="AU74" s="47">
        <v>7</v>
      </c>
      <c r="AV74" s="57">
        <f t="shared" si="108"/>
        <v>5.5</v>
      </c>
      <c r="AW74" s="47">
        <v>6</v>
      </c>
      <c r="AX74" s="47">
        <v>5</v>
      </c>
      <c r="AY74" s="56">
        <f>IF(AZ74="-","?",RANK(AZ74,AZ2:AZ130,0))</f>
        <v>36</v>
      </c>
      <c r="AZ74" s="42">
        <f t="shared" si="109"/>
        <v>5.88</v>
      </c>
      <c r="BA74" s="41">
        <f t="shared" si="110"/>
        <v>3.625</v>
      </c>
      <c r="BB74" s="47">
        <v>5</v>
      </c>
      <c r="BC74" s="47">
        <v>4</v>
      </c>
      <c r="BD74" s="47">
        <v>5</v>
      </c>
      <c r="BE74" s="47">
        <v>2</v>
      </c>
      <c r="BF74" s="47">
        <v>2</v>
      </c>
      <c r="BG74" s="55">
        <f t="shared" si="111"/>
        <v>3.75</v>
      </c>
      <c r="BH74" s="54">
        <f t="shared" si="112"/>
        <v>6.85</v>
      </c>
      <c r="BI74" s="41">
        <f t="shared" si="113"/>
        <v>6.666666666666667</v>
      </c>
      <c r="BJ74" s="47">
        <v>6</v>
      </c>
      <c r="BK74" s="47">
        <v>7</v>
      </c>
      <c r="BL74" s="47">
        <v>7</v>
      </c>
      <c r="BM74" s="41">
        <f t="shared" si="114"/>
        <v>5.666666666666667</v>
      </c>
      <c r="BN74" s="47">
        <v>6</v>
      </c>
      <c r="BO74" s="47">
        <v>7</v>
      </c>
      <c r="BP74" s="47">
        <v>4</v>
      </c>
      <c r="BQ74" s="41">
        <f t="shared" si="115"/>
        <v>6.4</v>
      </c>
      <c r="BR74" s="47">
        <v>8</v>
      </c>
      <c r="BS74" s="47">
        <v>7</v>
      </c>
      <c r="BT74" s="47">
        <v>6</v>
      </c>
      <c r="BU74" s="47">
        <v>5</v>
      </c>
      <c r="BV74" s="47">
        <v>6</v>
      </c>
      <c r="BW74" s="41">
        <f t="shared" si="116"/>
        <v>8.6666666666666661</v>
      </c>
      <c r="BX74" s="47">
        <v>8</v>
      </c>
      <c r="BY74" s="47">
        <v>9</v>
      </c>
      <c r="BZ74" s="47">
        <v>9</v>
      </c>
      <c r="CA74" s="47" t="s">
        <v>78</v>
      </c>
      <c r="CB74" s="46" t="s">
        <v>78</v>
      </c>
      <c r="CC74" s="52">
        <v>7.4499999999999993</v>
      </c>
      <c r="CD74" s="52">
        <f t="shared" si="117"/>
        <v>7.25</v>
      </c>
      <c r="CE74" s="44">
        <f t="shared" si="118"/>
        <v>-0.19999999999999929</v>
      </c>
      <c r="CF74" s="53" t="str">
        <f t="shared" si="119"/>
        <v>â</v>
      </c>
      <c r="CG74" s="52">
        <v>7.1428571428571415</v>
      </c>
      <c r="CH74" s="52">
        <f t="shared" si="120"/>
        <v>6.9285714285714288</v>
      </c>
      <c r="CI74" s="43">
        <f t="shared" si="121"/>
        <v>-0.21428571428571264</v>
      </c>
      <c r="CJ74" s="51" t="str">
        <f t="shared" si="122"/>
        <v>â</v>
      </c>
      <c r="CK74" s="47" t="s">
        <v>78</v>
      </c>
      <c r="CL74" s="46" t="s">
        <v>78</v>
      </c>
      <c r="CM74" s="47">
        <v>9</v>
      </c>
      <c r="CN74" s="47">
        <v>7</v>
      </c>
      <c r="CO74" s="47">
        <v>8</v>
      </c>
      <c r="CP74" s="47">
        <v>7</v>
      </c>
      <c r="CQ74" s="47">
        <v>9</v>
      </c>
      <c r="CR74" s="47">
        <v>6</v>
      </c>
      <c r="CS74" s="49">
        <f t="shared" si="123"/>
        <v>7</v>
      </c>
      <c r="CT74" s="48">
        <f t="shared" si="124"/>
        <v>0</v>
      </c>
      <c r="CU74" s="44" t="str">
        <f t="shared" si="125"/>
        <v>Dem.</v>
      </c>
      <c r="CV74" s="47" t="s">
        <v>78</v>
      </c>
      <c r="CW74" s="46" t="s">
        <v>78</v>
      </c>
      <c r="CX74" s="45">
        <f t="shared" si="126"/>
        <v>7.09</v>
      </c>
      <c r="CY74" s="40">
        <f t="shared" si="127"/>
        <v>2</v>
      </c>
      <c r="CZ74" s="39" t="str">
        <f t="shared" si="128"/>
        <v>Advanced</v>
      </c>
      <c r="DA74" s="44">
        <f t="shared" si="129"/>
        <v>7.25</v>
      </c>
      <c r="DB74" s="40">
        <f t="shared" si="130"/>
        <v>2</v>
      </c>
      <c r="DC74" s="39" t="str">
        <f t="shared" si="131"/>
        <v>Defective democracies</v>
      </c>
      <c r="DD74" s="43">
        <f t="shared" si="132"/>
        <v>6.93</v>
      </c>
      <c r="DE74" s="40">
        <f t="shared" si="133"/>
        <v>3</v>
      </c>
      <c r="DF74" s="39" t="str">
        <f t="shared" si="134"/>
        <v>Functional flaws</v>
      </c>
      <c r="DG74" s="42">
        <f t="shared" si="135"/>
        <v>5.88</v>
      </c>
      <c r="DH74" s="40">
        <f t="shared" si="136"/>
        <v>2</v>
      </c>
      <c r="DI74" s="39" t="str">
        <f t="shared" si="137"/>
        <v>Good</v>
      </c>
      <c r="DJ74" s="41">
        <f t="shared" si="138"/>
        <v>3.6</v>
      </c>
      <c r="DK74" s="40">
        <f t="shared" si="139"/>
        <v>4</v>
      </c>
      <c r="DL74" s="39" t="str">
        <f t="shared" si="140"/>
        <v>Minor</v>
      </c>
    </row>
    <row r="75" spans="1:116">
      <c r="A75" s="61" t="s">
        <v>173</v>
      </c>
      <c r="B75" s="60">
        <v>6</v>
      </c>
      <c r="C75" s="59">
        <f>IF(D75="-","?",RANK(D75,D2:D130,0))</f>
        <v>61</v>
      </c>
      <c r="D75" s="45">
        <f t="shared" si="94"/>
        <v>5.79</v>
      </c>
      <c r="E75" s="44">
        <f t="shared" si="95"/>
        <v>6.65</v>
      </c>
      <c r="F75" s="58">
        <f t="shared" si="96"/>
        <v>8</v>
      </c>
      <c r="G75" s="47">
        <v>6</v>
      </c>
      <c r="H75" s="47">
        <v>8</v>
      </c>
      <c r="I75" s="47">
        <v>10</v>
      </c>
      <c r="J75" s="47">
        <v>8</v>
      </c>
      <c r="K75" s="58">
        <f t="shared" si="97"/>
        <v>6.5</v>
      </c>
      <c r="L75" s="47">
        <v>6</v>
      </c>
      <c r="M75" s="47">
        <v>7</v>
      </c>
      <c r="N75" s="47">
        <v>7</v>
      </c>
      <c r="O75" s="47">
        <v>6</v>
      </c>
      <c r="P75" s="58">
        <f t="shared" si="98"/>
        <v>5.75</v>
      </c>
      <c r="Q75" s="47">
        <v>5</v>
      </c>
      <c r="R75" s="47">
        <v>6</v>
      </c>
      <c r="S75" s="47">
        <v>6</v>
      </c>
      <c r="T75" s="47">
        <v>6</v>
      </c>
      <c r="U75" s="58">
        <f t="shared" si="99"/>
        <v>7</v>
      </c>
      <c r="V75" s="47">
        <v>7</v>
      </c>
      <c r="W75" s="47">
        <v>7</v>
      </c>
      <c r="X75" s="58">
        <f t="shared" si="100"/>
        <v>6</v>
      </c>
      <c r="Y75" s="47">
        <v>7</v>
      </c>
      <c r="Z75" s="47">
        <v>5</v>
      </c>
      <c r="AA75" s="47">
        <v>7</v>
      </c>
      <c r="AB75" s="47">
        <v>5</v>
      </c>
      <c r="AC75" s="43">
        <f t="shared" si="101"/>
        <v>4.9285714285714288</v>
      </c>
      <c r="AD75" s="57">
        <f t="shared" si="102"/>
        <v>3</v>
      </c>
      <c r="AE75" s="47">
        <v>3</v>
      </c>
      <c r="AF75" s="57">
        <f t="shared" si="103"/>
        <v>5.5</v>
      </c>
      <c r="AG75" s="47">
        <v>4</v>
      </c>
      <c r="AH75" s="47">
        <v>5</v>
      </c>
      <c r="AI75" s="47">
        <v>7</v>
      </c>
      <c r="AJ75" s="47">
        <v>6</v>
      </c>
      <c r="AK75" s="57">
        <f t="shared" si="104"/>
        <v>7</v>
      </c>
      <c r="AL75" s="47">
        <v>8</v>
      </c>
      <c r="AM75" s="47">
        <v>6</v>
      </c>
      <c r="AN75" s="57">
        <f t="shared" si="105"/>
        <v>5.5</v>
      </c>
      <c r="AO75" s="47">
        <v>5</v>
      </c>
      <c r="AP75" s="47">
        <v>6</v>
      </c>
      <c r="AQ75" s="57">
        <f t="shared" si="106"/>
        <v>4</v>
      </c>
      <c r="AR75" s="47">
        <v>4</v>
      </c>
      <c r="AS75" s="47">
        <v>4</v>
      </c>
      <c r="AT75" s="57">
        <f t="shared" si="107"/>
        <v>5</v>
      </c>
      <c r="AU75" s="47">
        <v>5</v>
      </c>
      <c r="AV75" s="57">
        <f t="shared" si="108"/>
        <v>4.5</v>
      </c>
      <c r="AW75" s="47">
        <v>4</v>
      </c>
      <c r="AX75" s="47">
        <v>5</v>
      </c>
      <c r="AY75" s="56">
        <f>IF(AZ75="-","?",RANK(AZ75,AZ2:AZ130,0))</f>
        <v>79</v>
      </c>
      <c r="AZ75" s="42">
        <f t="shared" si="109"/>
        <v>4.49</v>
      </c>
      <c r="BA75" s="41">
        <f t="shared" si="110"/>
        <v>5.6875</v>
      </c>
      <c r="BB75" s="47">
        <v>8</v>
      </c>
      <c r="BC75" s="47">
        <v>7</v>
      </c>
      <c r="BD75" s="47">
        <v>5</v>
      </c>
      <c r="BE75" s="47">
        <v>8</v>
      </c>
      <c r="BF75" s="47">
        <v>2</v>
      </c>
      <c r="BG75" s="55">
        <f t="shared" si="111"/>
        <v>4.125</v>
      </c>
      <c r="BH75" s="54">
        <f t="shared" si="112"/>
        <v>4.9666666666666659</v>
      </c>
      <c r="BI75" s="41">
        <f t="shared" si="113"/>
        <v>4.333333333333333</v>
      </c>
      <c r="BJ75" s="47">
        <v>4</v>
      </c>
      <c r="BK75" s="47">
        <v>5</v>
      </c>
      <c r="BL75" s="47">
        <v>4</v>
      </c>
      <c r="BM75" s="41">
        <f t="shared" si="114"/>
        <v>4</v>
      </c>
      <c r="BN75" s="47">
        <v>4</v>
      </c>
      <c r="BO75" s="47">
        <v>5</v>
      </c>
      <c r="BP75" s="47">
        <v>3</v>
      </c>
      <c r="BQ75" s="41">
        <f t="shared" si="115"/>
        <v>5.2</v>
      </c>
      <c r="BR75" s="47">
        <v>6</v>
      </c>
      <c r="BS75" s="47">
        <v>6</v>
      </c>
      <c r="BT75" s="47">
        <v>5</v>
      </c>
      <c r="BU75" s="47">
        <v>6</v>
      </c>
      <c r="BV75" s="47">
        <v>3</v>
      </c>
      <c r="BW75" s="41">
        <f t="shared" si="116"/>
        <v>6.333333333333333</v>
      </c>
      <c r="BX75" s="47">
        <v>7</v>
      </c>
      <c r="BY75" s="47">
        <v>6</v>
      </c>
      <c r="BZ75" s="47">
        <v>6</v>
      </c>
      <c r="CA75" s="47" t="s">
        <v>78</v>
      </c>
      <c r="CB75" s="46" t="s">
        <v>78</v>
      </c>
      <c r="CC75" s="52">
        <v>6.85</v>
      </c>
      <c r="CD75" s="52">
        <f t="shared" si="117"/>
        <v>6.65</v>
      </c>
      <c r="CE75" s="44">
        <f t="shared" si="118"/>
        <v>-0.19999999999999929</v>
      </c>
      <c r="CF75" s="53" t="str">
        <f t="shared" si="119"/>
        <v>â</v>
      </c>
      <c r="CG75" s="52">
        <v>5</v>
      </c>
      <c r="CH75" s="52">
        <f t="shared" si="120"/>
        <v>4.9285714285714288</v>
      </c>
      <c r="CI75" s="43">
        <f t="shared" si="121"/>
        <v>-7.1428571428571175E-2</v>
      </c>
      <c r="CJ75" s="51" t="str">
        <f t="shared" si="122"/>
        <v>â</v>
      </c>
      <c r="CK75" s="47" t="s">
        <v>78</v>
      </c>
      <c r="CL75" s="46" t="s">
        <v>78</v>
      </c>
      <c r="CM75" s="47">
        <v>6</v>
      </c>
      <c r="CN75" s="47">
        <v>7</v>
      </c>
      <c r="CO75" s="47">
        <v>7</v>
      </c>
      <c r="CP75" s="47">
        <v>6</v>
      </c>
      <c r="CQ75" s="47">
        <v>5</v>
      </c>
      <c r="CR75" s="47">
        <v>6</v>
      </c>
      <c r="CS75" s="49">
        <f t="shared" si="123"/>
        <v>7</v>
      </c>
      <c r="CT75" s="48">
        <f t="shared" si="124"/>
        <v>0</v>
      </c>
      <c r="CU75" s="44" t="str">
        <f t="shared" si="125"/>
        <v>Dem.</v>
      </c>
      <c r="CV75" s="47" t="s">
        <v>78</v>
      </c>
      <c r="CW75" s="46" t="s">
        <v>78</v>
      </c>
      <c r="CX75" s="45">
        <f t="shared" si="126"/>
        <v>5.79</v>
      </c>
      <c r="CY75" s="40">
        <f t="shared" si="127"/>
        <v>3</v>
      </c>
      <c r="CZ75" s="39" t="str">
        <f t="shared" si="128"/>
        <v>Limited</v>
      </c>
      <c r="DA75" s="44">
        <f t="shared" si="129"/>
        <v>6.65</v>
      </c>
      <c r="DB75" s="40">
        <f t="shared" si="130"/>
        <v>2</v>
      </c>
      <c r="DC75" s="39" t="str">
        <f t="shared" si="131"/>
        <v>Defective democracies</v>
      </c>
      <c r="DD75" s="43">
        <f t="shared" si="132"/>
        <v>4.93</v>
      </c>
      <c r="DE75" s="40">
        <f t="shared" si="133"/>
        <v>4</v>
      </c>
      <c r="DF75" s="39" t="str">
        <f t="shared" si="134"/>
        <v>Poorly functioning</v>
      </c>
      <c r="DG75" s="42">
        <f t="shared" si="135"/>
        <v>4.49</v>
      </c>
      <c r="DH75" s="40">
        <f t="shared" si="136"/>
        <v>3</v>
      </c>
      <c r="DI75" s="39" t="str">
        <f t="shared" si="137"/>
        <v>Moderate</v>
      </c>
      <c r="DJ75" s="41">
        <f t="shared" si="138"/>
        <v>5.7</v>
      </c>
      <c r="DK75" s="40">
        <f t="shared" si="139"/>
        <v>3</v>
      </c>
      <c r="DL75" s="39" t="str">
        <f t="shared" si="140"/>
        <v>Moderate</v>
      </c>
    </row>
    <row r="76" spans="1:116">
      <c r="A76" s="61" t="s">
        <v>174</v>
      </c>
      <c r="B76" s="60">
        <v>6</v>
      </c>
      <c r="C76" s="59">
        <f>IF(D76="-","?",RANK(D76,D2:D130,0))</f>
        <v>46</v>
      </c>
      <c r="D76" s="45">
        <f t="shared" si="94"/>
        <v>6.2</v>
      </c>
      <c r="E76" s="44">
        <f t="shared" si="95"/>
        <v>6.9</v>
      </c>
      <c r="F76" s="58">
        <f t="shared" si="96"/>
        <v>8.5</v>
      </c>
      <c r="G76" s="47">
        <v>8</v>
      </c>
      <c r="H76" s="47">
        <v>10</v>
      </c>
      <c r="I76" s="47">
        <v>10</v>
      </c>
      <c r="J76" s="47">
        <v>6</v>
      </c>
      <c r="K76" s="58">
        <f t="shared" si="97"/>
        <v>6.75</v>
      </c>
      <c r="L76" s="47">
        <v>6</v>
      </c>
      <c r="M76" s="47">
        <v>7</v>
      </c>
      <c r="N76" s="47">
        <v>8</v>
      </c>
      <c r="O76" s="47">
        <v>6</v>
      </c>
      <c r="P76" s="58">
        <f t="shared" si="98"/>
        <v>5.75</v>
      </c>
      <c r="Q76" s="47">
        <v>7</v>
      </c>
      <c r="R76" s="47">
        <v>6</v>
      </c>
      <c r="S76" s="47">
        <v>4</v>
      </c>
      <c r="T76" s="47">
        <v>6</v>
      </c>
      <c r="U76" s="58">
        <f t="shared" si="99"/>
        <v>7.5</v>
      </c>
      <c r="V76" s="47">
        <v>7</v>
      </c>
      <c r="W76" s="47">
        <v>8</v>
      </c>
      <c r="X76" s="58">
        <f t="shared" si="100"/>
        <v>6</v>
      </c>
      <c r="Y76" s="47">
        <v>6</v>
      </c>
      <c r="Z76" s="47">
        <v>5</v>
      </c>
      <c r="AA76" s="47">
        <v>7</v>
      </c>
      <c r="AB76" s="47">
        <v>6</v>
      </c>
      <c r="AC76" s="43">
        <f t="shared" si="101"/>
        <v>5.5</v>
      </c>
      <c r="AD76" s="57">
        <f t="shared" si="102"/>
        <v>3</v>
      </c>
      <c r="AE76" s="47">
        <v>3</v>
      </c>
      <c r="AF76" s="57">
        <f t="shared" si="103"/>
        <v>6</v>
      </c>
      <c r="AG76" s="47">
        <v>6</v>
      </c>
      <c r="AH76" s="47">
        <v>7</v>
      </c>
      <c r="AI76" s="47">
        <v>6</v>
      </c>
      <c r="AJ76" s="47">
        <v>5</v>
      </c>
      <c r="AK76" s="57">
        <f t="shared" si="104"/>
        <v>8.5</v>
      </c>
      <c r="AL76" s="47">
        <v>9</v>
      </c>
      <c r="AM76" s="47">
        <v>8</v>
      </c>
      <c r="AN76" s="57">
        <f t="shared" si="105"/>
        <v>6.5</v>
      </c>
      <c r="AO76" s="47">
        <v>6</v>
      </c>
      <c r="AP76" s="47">
        <v>7</v>
      </c>
      <c r="AQ76" s="57">
        <f t="shared" si="106"/>
        <v>4.5</v>
      </c>
      <c r="AR76" s="47">
        <v>4</v>
      </c>
      <c r="AS76" s="47">
        <v>5</v>
      </c>
      <c r="AT76" s="57">
        <f t="shared" si="107"/>
        <v>6</v>
      </c>
      <c r="AU76" s="47">
        <v>6</v>
      </c>
      <c r="AV76" s="57">
        <f t="shared" si="108"/>
        <v>4</v>
      </c>
      <c r="AW76" s="47">
        <v>4</v>
      </c>
      <c r="AX76" s="47">
        <v>4</v>
      </c>
      <c r="AY76" s="56">
        <f>IF(AZ76="-","?",RANK(AZ76,AZ2:AZ130,0))</f>
        <v>26</v>
      </c>
      <c r="AZ76" s="42">
        <f t="shared" si="109"/>
        <v>6.2</v>
      </c>
      <c r="BA76" s="41">
        <f t="shared" si="110"/>
        <v>5.3125</v>
      </c>
      <c r="BB76" s="47">
        <v>8</v>
      </c>
      <c r="BC76" s="47">
        <v>8</v>
      </c>
      <c r="BD76" s="47">
        <v>3</v>
      </c>
      <c r="BE76" s="47">
        <v>8</v>
      </c>
      <c r="BF76" s="47">
        <v>1</v>
      </c>
      <c r="BG76" s="55">
        <f t="shared" si="111"/>
        <v>3.875</v>
      </c>
      <c r="BH76" s="54">
        <f t="shared" si="112"/>
        <v>6.9166666666666661</v>
      </c>
      <c r="BI76" s="41">
        <f t="shared" si="113"/>
        <v>6.333333333333333</v>
      </c>
      <c r="BJ76" s="47">
        <v>7</v>
      </c>
      <c r="BK76" s="47">
        <v>5</v>
      </c>
      <c r="BL76" s="47">
        <v>7</v>
      </c>
      <c r="BM76" s="41">
        <f t="shared" si="114"/>
        <v>4.666666666666667</v>
      </c>
      <c r="BN76" s="47">
        <v>5</v>
      </c>
      <c r="BO76" s="47">
        <v>5</v>
      </c>
      <c r="BP76" s="47">
        <v>4</v>
      </c>
      <c r="BQ76" s="41">
        <f t="shared" si="115"/>
        <v>8</v>
      </c>
      <c r="BR76" s="47">
        <v>9</v>
      </c>
      <c r="BS76" s="47">
        <v>9</v>
      </c>
      <c r="BT76" s="47">
        <v>8</v>
      </c>
      <c r="BU76" s="47">
        <v>6</v>
      </c>
      <c r="BV76" s="47">
        <v>8</v>
      </c>
      <c r="BW76" s="41">
        <f t="shared" si="116"/>
        <v>8.6666666666666661</v>
      </c>
      <c r="BX76" s="47">
        <v>9</v>
      </c>
      <c r="BY76" s="47">
        <v>9</v>
      </c>
      <c r="BZ76" s="47">
        <v>8</v>
      </c>
      <c r="CA76" s="47" t="s">
        <v>78</v>
      </c>
      <c r="CB76" s="46" t="s">
        <v>78</v>
      </c>
      <c r="CC76" s="52">
        <v>7</v>
      </c>
      <c r="CD76" s="52">
        <f t="shared" si="117"/>
        <v>6.9</v>
      </c>
      <c r="CE76" s="44">
        <f t="shared" si="118"/>
        <v>-9.9999999999999645E-2</v>
      </c>
      <c r="CF76" s="53" t="str">
        <f t="shared" si="119"/>
        <v>â</v>
      </c>
      <c r="CG76" s="52">
        <v>5.5</v>
      </c>
      <c r="CH76" s="52">
        <f t="shared" si="120"/>
        <v>5.5</v>
      </c>
      <c r="CI76" s="43">
        <f t="shared" si="121"/>
        <v>0</v>
      </c>
      <c r="CJ76" s="51" t="str">
        <f t="shared" si="122"/>
        <v>â</v>
      </c>
      <c r="CK76" s="47" t="s">
        <v>78</v>
      </c>
      <c r="CL76" s="46" t="s">
        <v>78</v>
      </c>
      <c r="CM76" s="47">
        <v>6</v>
      </c>
      <c r="CN76" s="47">
        <v>7</v>
      </c>
      <c r="CO76" s="47">
        <v>8</v>
      </c>
      <c r="CP76" s="47">
        <v>6</v>
      </c>
      <c r="CQ76" s="47">
        <v>7</v>
      </c>
      <c r="CR76" s="47">
        <v>6</v>
      </c>
      <c r="CS76" s="49">
        <f t="shared" si="123"/>
        <v>7</v>
      </c>
      <c r="CT76" s="48">
        <f t="shared" si="124"/>
        <v>0</v>
      </c>
      <c r="CU76" s="44" t="str">
        <f t="shared" si="125"/>
        <v>Dem.</v>
      </c>
      <c r="CV76" s="47" t="s">
        <v>78</v>
      </c>
      <c r="CW76" s="46" t="s">
        <v>78</v>
      </c>
      <c r="CX76" s="45">
        <f t="shared" si="126"/>
        <v>6.2</v>
      </c>
      <c r="CY76" s="40">
        <f t="shared" si="127"/>
        <v>3</v>
      </c>
      <c r="CZ76" s="39" t="str">
        <f t="shared" si="128"/>
        <v>Limited</v>
      </c>
      <c r="DA76" s="44">
        <f t="shared" si="129"/>
        <v>6.9</v>
      </c>
      <c r="DB76" s="40">
        <f t="shared" si="130"/>
        <v>2</v>
      </c>
      <c r="DC76" s="39" t="str">
        <f t="shared" si="131"/>
        <v>Defective democracies</v>
      </c>
      <c r="DD76" s="43">
        <f t="shared" si="132"/>
        <v>5.5</v>
      </c>
      <c r="DE76" s="40">
        <f t="shared" si="133"/>
        <v>3</v>
      </c>
      <c r="DF76" s="39" t="str">
        <f t="shared" si="134"/>
        <v>Functional flaws</v>
      </c>
      <c r="DG76" s="42">
        <f t="shared" si="135"/>
        <v>6.2</v>
      </c>
      <c r="DH76" s="40">
        <f t="shared" si="136"/>
        <v>2</v>
      </c>
      <c r="DI76" s="39" t="str">
        <f t="shared" si="137"/>
        <v>Good</v>
      </c>
      <c r="DJ76" s="41">
        <f t="shared" si="138"/>
        <v>5.3</v>
      </c>
      <c r="DK76" s="40">
        <f t="shared" si="139"/>
        <v>3</v>
      </c>
      <c r="DL76" s="39" t="str">
        <f t="shared" si="140"/>
        <v>Moderate</v>
      </c>
    </row>
    <row r="77" spans="1:116">
      <c r="A77" s="61" t="s">
        <v>175</v>
      </c>
      <c r="B77" s="60">
        <v>1</v>
      </c>
      <c r="C77" s="59">
        <f>IF(D77="-","?",RANK(D77,D2:D130,0))</f>
        <v>25</v>
      </c>
      <c r="D77" s="45">
        <f t="shared" si="94"/>
        <v>7.35</v>
      </c>
      <c r="E77" s="44">
        <f t="shared" si="95"/>
        <v>7.8</v>
      </c>
      <c r="F77" s="58">
        <f t="shared" si="96"/>
        <v>9</v>
      </c>
      <c r="G77" s="47">
        <v>9</v>
      </c>
      <c r="H77" s="47">
        <v>8</v>
      </c>
      <c r="I77" s="47">
        <v>9</v>
      </c>
      <c r="J77" s="47">
        <v>10</v>
      </c>
      <c r="K77" s="58">
        <f t="shared" si="97"/>
        <v>8.75</v>
      </c>
      <c r="L77" s="47">
        <v>9</v>
      </c>
      <c r="M77" s="47">
        <v>9</v>
      </c>
      <c r="N77" s="47">
        <v>10</v>
      </c>
      <c r="O77" s="47">
        <v>7</v>
      </c>
      <c r="P77" s="58">
        <f t="shared" si="98"/>
        <v>6.5</v>
      </c>
      <c r="Q77" s="47">
        <v>7</v>
      </c>
      <c r="R77" s="47">
        <v>6</v>
      </c>
      <c r="S77" s="47">
        <v>5</v>
      </c>
      <c r="T77" s="47">
        <v>8</v>
      </c>
      <c r="U77" s="58">
        <f t="shared" si="99"/>
        <v>8</v>
      </c>
      <c r="V77" s="47">
        <v>7</v>
      </c>
      <c r="W77" s="47">
        <v>9</v>
      </c>
      <c r="X77" s="58">
        <f t="shared" si="100"/>
        <v>6.75</v>
      </c>
      <c r="Y77" s="47">
        <v>7</v>
      </c>
      <c r="Z77" s="47">
        <v>6</v>
      </c>
      <c r="AA77" s="47">
        <v>8</v>
      </c>
      <c r="AB77" s="47">
        <v>6</v>
      </c>
      <c r="AC77" s="43">
        <f t="shared" si="101"/>
        <v>6.8928571428571432</v>
      </c>
      <c r="AD77" s="57">
        <f t="shared" si="102"/>
        <v>6</v>
      </c>
      <c r="AE77" s="47">
        <v>6</v>
      </c>
      <c r="AF77" s="57">
        <f t="shared" si="103"/>
        <v>7.25</v>
      </c>
      <c r="AG77" s="47">
        <v>6</v>
      </c>
      <c r="AH77" s="47">
        <v>7</v>
      </c>
      <c r="AI77" s="47">
        <v>9</v>
      </c>
      <c r="AJ77" s="47">
        <v>7</v>
      </c>
      <c r="AK77" s="57">
        <f t="shared" si="104"/>
        <v>8.5</v>
      </c>
      <c r="AL77" s="47">
        <v>9</v>
      </c>
      <c r="AM77" s="47">
        <v>8</v>
      </c>
      <c r="AN77" s="57">
        <f t="shared" si="105"/>
        <v>7</v>
      </c>
      <c r="AO77" s="47">
        <v>7</v>
      </c>
      <c r="AP77" s="47">
        <v>7</v>
      </c>
      <c r="AQ77" s="57">
        <f t="shared" si="106"/>
        <v>7</v>
      </c>
      <c r="AR77" s="47">
        <v>7</v>
      </c>
      <c r="AS77" s="47">
        <v>7</v>
      </c>
      <c r="AT77" s="57">
        <f t="shared" si="107"/>
        <v>7</v>
      </c>
      <c r="AU77" s="47">
        <v>7</v>
      </c>
      <c r="AV77" s="57">
        <f t="shared" si="108"/>
        <v>5.5</v>
      </c>
      <c r="AW77" s="47">
        <v>6</v>
      </c>
      <c r="AX77" s="47">
        <v>5</v>
      </c>
      <c r="AY77" s="56">
        <f>IF(AZ77="-","?",RANK(AZ77,AZ2:AZ130,0))</f>
        <v>28</v>
      </c>
      <c r="AZ77" s="42">
        <f t="shared" si="109"/>
        <v>6.14</v>
      </c>
      <c r="BA77" s="41">
        <f t="shared" si="110"/>
        <v>3.5416666666666665</v>
      </c>
      <c r="BB77" s="47">
        <v>6</v>
      </c>
      <c r="BC77" s="47">
        <v>5</v>
      </c>
      <c r="BD77" s="47">
        <v>2</v>
      </c>
      <c r="BE77" s="47">
        <v>3</v>
      </c>
      <c r="BF77" s="47">
        <v>2</v>
      </c>
      <c r="BG77" s="55">
        <f t="shared" si="111"/>
        <v>3.25</v>
      </c>
      <c r="BH77" s="54">
        <f t="shared" si="112"/>
        <v>7.1666666666666679</v>
      </c>
      <c r="BI77" s="41">
        <f t="shared" si="113"/>
        <v>6.666666666666667</v>
      </c>
      <c r="BJ77" s="47">
        <v>7</v>
      </c>
      <c r="BK77" s="47">
        <v>6</v>
      </c>
      <c r="BL77" s="47">
        <v>7</v>
      </c>
      <c r="BM77" s="41">
        <f t="shared" si="114"/>
        <v>5.666666666666667</v>
      </c>
      <c r="BN77" s="47">
        <v>5</v>
      </c>
      <c r="BO77" s="47">
        <v>7</v>
      </c>
      <c r="BP77" s="47">
        <v>5</v>
      </c>
      <c r="BQ77" s="41">
        <f t="shared" si="115"/>
        <v>8</v>
      </c>
      <c r="BR77" s="47">
        <v>10</v>
      </c>
      <c r="BS77" s="47">
        <v>9</v>
      </c>
      <c r="BT77" s="47">
        <v>7</v>
      </c>
      <c r="BU77" s="47">
        <v>6</v>
      </c>
      <c r="BV77" s="47">
        <v>8</v>
      </c>
      <c r="BW77" s="41">
        <f t="shared" si="116"/>
        <v>8.3333333333333339</v>
      </c>
      <c r="BX77" s="47">
        <v>9</v>
      </c>
      <c r="BY77" s="47">
        <v>8</v>
      </c>
      <c r="BZ77" s="47">
        <v>8</v>
      </c>
      <c r="CA77" s="47" t="s">
        <v>78</v>
      </c>
      <c r="CB77" s="46" t="s">
        <v>78</v>
      </c>
      <c r="CC77" s="52">
        <v>7.85</v>
      </c>
      <c r="CD77" s="52">
        <f t="shared" si="117"/>
        <v>7.8</v>
      </c>
      <c r="CE77" s="44">
        <f t="shared" si="118"/>
        <v>-4.9999999999999822E-2</v>
      </c>
      <c r="CF77" s="53" t="str">
        <f t="shared" si="119"/>
        <v>â</v>
      </c>
      <c r="CG77" s="52">
        <v>6.7142857142857135</v>
      </c>
      <c r="CH77" s="52">
        <f t="shared" si="120"/>
        <v>6.8928571428571432</v>
      </c>
      <c r="CI77" s="43">
        <f t="shared" si="121"/>
        <v>0.17857142857142971</v>
      </c>
      <c r="CJ77" s="51" t="str">
        <f t="shared" si="122"/>
        <v>â</v>
      </c>
      <c r="CK77" s="47" t="s">
        <v>78</v>
      </c>
      <c r="CL77" s="46" t="s">
        <v>78</v>
      </c>
      <c r="CM77" s="47">
        <v>9</v>
      </c>
      <c r="CN77" s="47">
        <v>9</v>
      </c>
      <c r="CO77" s="47">
        <v>10</v>
      </c>
      <c r="CP77" s="47">
        <v>7</v>
      </c>
      <c r="CQ77" s="47">
        <v>7</v>
      </c>
      <c r="CR77" s="47">
        <v>8</v>
      </c>
      <c r="CS77" s="49">
        <f t="shared" si="123"/>
        <v>9.5</v>
      </c>
      <c r="CT77" s="48">
        <f t="shared" si="124"/>
        <v>0</v>
      </c>
      <c r="CU77" s="44" t="str">
        <f t="shared" si="125"/>
        <v>Dem.</v>
      </c>
      <c r="CV77" s="47" t="s">
        <v>78</v>
      </c>
      <c r="CW77" s="46" t="s">
        <v>78</v>
      </c>
      <c r="CX77" s="45">
        <f t="shared" si="126"/>
        <v>7.35</v>
      </c>
      <c r="CY77" s="40">
        <f t="shared" si="127"/>
        <v>2</v>
      </c>
      <c r="CZ77" s="39" t="str">
        <f t="shared" si="128"/>
        <v>Advanced</v>
      </c>
      <c r="DA77" s="44">
        <f t="shared" si="129"/>
        <v>7.8</v>
      </c>
      <c r="DB77" s="40">
        <f t="shared" si="130"/>
        <v>2</v>
      </c>
      <c r="DC77" s="39" t="str">
        <f t="shared" si="131"/>
        <v>Defective democracies</v>
      </c>
      <c r="DD77" s="43">
        <f t="shared" si="132"/>
        <v>6.89</v>
      </c>
      <c r="DE77" s="40">
        <f t="shared" si="133"/>
        <v>3</v>
      </c>
      <c r="DF77" s="39" t="str">
        <f t="shared" si="134"/>
        <v>Functional flaws</v>
      </c>
      <c r="DG77" s="42">
        <f t="shared" si="135"/>
        <v>6.14</v>
      </c>
      <c r="DH77" s="40">
        <f t="shared" si="136"/>
        <v>2</v>
      </c>
      <c r="DI77" s="39" t="str">
        <f t="shared" si="137"/>
        <v>Good</v>
      </c>
      <c r="DJ77" s="41">
        <f t="shared" si="138"/>
        <v>3.5</v>
      </c>
      <c r="DK77" s="40">
        <f t="shared" si="139"/>
        <v>4</v>
      </c>
      <c r="DL77" s="39" t="str">
        <f t="shared" si="140"/>
        <v>Minor</v>
      </c>
    </row>
    <row r="78" spans="1:116">
      <c r="A78" s="61" t="s">
        <v>176</v>
      </c>
      <c r="B78" s="60">
        <v>4</v>
      </c>
      <c r="C78" s="59">
        <f>IF(D78="-","?",RANK(D78,D2:D130,0))</f>
        <v>98</v>
      </c>
      <c r="D78" s="45">
        <f t="shared" si="94"/>
        <v>4.47</v>
      </c>
      <c r="E78" s="44">
        <f t="shared" si="95"/>
        <v>4.05</v>
      </c>
      <c r="F78" s="58">
        <f t="shared" si="96"/>
        <v>6.75</v>
      </c>
      <c r="G78" s="47">
        <v>8</v>
      </c>
      <c r="H78" s="47">
        <v>7</v>
      </c>
      <c r="I78" s="47">
        <v>6</v>
      </c>
      <c r="J78" s="47">
        <v>6</v>
      </c>
      <c r="K78" s="58">
        <f t="shared" si="97"/>
        <v>3.5</v>
      </c>
      <c r="L78" s="47">
        <v>3</v>
      </c>
      <c r="M78" s="47">
        <v>2</v>
      </c>
      <c r="N78" s="47">
        <v>4</v>
      </c>
      <c r="O78" s="47">
        <v>5</v>
      </c>
      <c r="P78" s="58">
        <f t="shared" si="98"/>
        <v>4</v>
      </c>
      <c r="Q78" s="47">
        <v>3</v>
      </c>
      <c r="R78" s="47">
        <v>3</v>
      </c>
      <c r="S78" s="47">
        <v>4</v>
      </c>
      <c r="T78" s="47">
        <v>6</v>
      </c>
      <c r="U78" s="58">
        <f t="shared" si="99"/>
        <v>2</v>
      </c>
      <c r="V78" s="47">
        <v>2</v>
      </c>
      <c r="W78" s="47">
        <v>2</v>
      </c>
      <c r="X78" s="58">
        <f t="shared" si="100"/>
        <v>4</v>
      </c>
      <c r="Y78" s="47">
        <v>3</v>
      </c>
      <c r="Z78" s="47">
        <v>4</v>
      </c>
      <c r="AA78" s="47" t="s">
        <v>100</v>
      </c>
      <c r="AB78" s="47">
        <v>5</v>
      </c>
      <c r="AC78" s="43">
        <f t="shared" si="101"/>
        <v>4.8928571428571432</v>
      </c>
      <c r="AD78" s="57">
        <f t="shared" si="102"/>
        <v>3</v>
      </c>
      <c r="AE78" s="47">
        <v>3</v>
      </c>
      <c r="AF78" s="57">
        <f t="shared" si="103"/>
        <v>5.25</v>
      </c>
      <c r="AG78" s="47">
        <v>5</v>
      </c>
      <c r="AH78" s="47">
        <v>4</v>
      </c>
      <c r="AI78" s="47">
        <v>6</v>
      </c>
      <c r="AJ78" s="47">
        <v>6</v>
      </c>
      <c r="AK78" s="57">
        <f t="shared" si="104"/>
        <v>7</v>
      </c>
      <c r="AL78" s="47">
        <v>7</v>
      </c>
      <c r="AM78" s="47">
        <v>7</v>
      </c>
      <c r="AN78" s="57">
        <f t="shared" si="105"/>
        <v>5.5</v>
      </c>
      <c r="AO78" s="47">
        <v>6</v>
      </c>
      <c r="AP78" s="47">
        <v>5</v>
      </c>
      <c r="AQ78" s="57">
        <f t="shared" si="106"/>
        <v>4</v>
      </c>
      <c r="AR78" s="47">
        <v>4</v>
      </c>
      <c r="AS78" s="47">
        <v>4</v>
      </c>
      <c r="AT78" s="57">
        <f t="shared" si="107"/>
        <v>6</v>
      </c>
      <c r="AU78" s="47">
        <v>6</v>
      </c>
      <c r="AV78" s="57">
        <f t="shared" si="108"/>
        <v>3.5</v>
      </c>
      <c r="AW78" s="47">
        <v>3</v>
      </c>
      <c r="AX78" s="47">
        <v>4</v>
      </c>
      <c r="AY78" s="56">
        <f>IF(AZ78="-","?",RANK(AZ78,AZ2:AZ130,0))</f>
        <v>98</v>
      </c>
      <c r="AZ78" s="42">
        <f t="shared" si="109"/>
        <v>4.0199999999999996</v>
      </c>
      <c r="BA78" s="41">
        <f t="shared" si="110"/>
        <v>6.104166666666667</v>
      </c>
      <c r="BB78" s="47">
        <v>6</v>
      </c>
      <c r="BC78" s="47">
        <v>4</v>
      </c>
      <c r="BD78" s="47">
        <v>4</v>
      </c>
      <c r="BE78" s="47">
        <v>8</v>
      </c>
      <c r="BF78" s="47">
        <v>9</v>
      </c>
      <c r="BG78" s="55">
        <f t="shared" si="111"/>
        <v>5.625</v>
      </c>
      <c r="BH78" s="54">
        <f t="shared" si="112"/>
        <v>4.3999999999999995</v>
      </c>
      <c r="BI78" s="41">
        <f t="shared" si="113"/>
        <v>4</v>
      </c>
      <c r="BJ78" s="47">
        <v>4</v>
      </c>
      <c r="BK78" s="47">
        <v>4</v>
      </c>
      <c r="BL78" s="47">
        <v>4</v>
      </c>
      <c r="BM78" s="41">
        <f t="shared" si="114"/>
        <v>3.6666666666666665</v>
      </c>
      <c r="BN78" s="47">
        <v>4</v>
      </c>
      <c r="BO78" s="47">
        <v>4</v>
      </c>
      <c r="BP78" s="47">
        <v>3</v>
      </c>
      <c r="BQ78" s="41">
        <f t="shared" si="115"/>
        <v>4.5999999999999996</v>
      </c>
      <c r="BR78" s="47">
        <v>5</v>
      </c>
      <c r="BS78" s="47">
        <v>3</v>
      </c>
      <c r="BT78" s="47">
        <v>5</v>
      </c>
      <c r="BU78" s="47">
        <v>4</v>
      </c>
      <c r="BV78" s="47">
        <v>6</v>
      </c>
      <c r="BW78" s="41">
        <f t="shared" si="116"/>
        <v>5.333333333333333</v>
      </c>
      <c r="BX78" s="47">
        <v>6</v>
      </c>
      <c r="BY78" s="47">
        <v>6</v>
      </c>
      <c r="BZ78" s="47">
        <v>4</v>
      </c>
      <c r="CA78" s="47" t="s">
        <v>78</v>
      </c>
      <c r="CB78" s="46" t="s">
        <v>78</v>
      </c>
      <c r="CC78" s="52">
        <v>4.4000000000000004</v>
      </c>
      <c r="CD78" s="52">
        <f t="shared" si="117"/>
        <v>4.05</v>
      </c>
      <c r="CE78" s="44">
        <f t="shared" si="118"/>
        <v>-0.35000000000000053</v>
      </c>
      <c r="CF78" s="53" t="str">
        <f t="shared" si="119"/>
        <v>â</v>
      </c>
      <c r="CG78" s="52">
        <v>4.8928571428571423</v>
      </c>
      <c r="CH78" s="52">
        <f t="shared" si="120"/>
        <v>4.8928571428571432</v>
      </c>
      <c r="CI78" s="43">
        <f t="shared" si="121"/>
        <v>8.8817841970012523E-16</v>
      </c>
      <c r="CJ78" s="51" t="str">
        <f t="shared" si="122"/>
        <v>â</v>
      </c>
      <c r="CK78" s="47" t="s">
        <v>78</v>
      </c>
      <c r="CL78" s="46" t="s">
        <v>78</v>
      </c>
      <c r="CM78" s="50">
        <v>3</v>
      </c>
      <c r="CN78" s="50">
        <v>2</v>
      </c>
      <c r="CO78" s="47">
        <v>4</v>
      </c>
      <c r="CP78" s="47">
        <v>5</v>
      </c>
      <c r="CQ78" s="47">
        <v>3</v>
      </c>
      <c r="CR78" s="47">
        <v>6</v>
      </c>
      <c r="CS78" s="49">
        <f t="shared" si="123"/>
        <v>7</v>
      </c>
      <c r="CT78" s="48">
        <f t="shared" si="124"/>
        <v>2</v>
      </c>
      <c r="CU78" s="44" t="str">
        <f t="shared" si="125"/>
        <v>Aut.</v>
      </c>
      <c r="CV78" s="47" t="s">
        <v>78</v>
      </c>
      <c r="CW78" s="46" t="s">
        <v>78</v>
      </c>
      <c r="CX78" s="45">
        <f t="shared" si="126"/>
        <v>4.47</v>
      </c>
      <c r="CY78" s="40">
        <f t="shared" si="127"/>
        <v>4</v>
      </c>
      <c r="CZ78" s="39" t="str">
        <f t="shared" si="128"/>
        <v>Very limited</v>
      </c>
      <c r="DA78" s="44">
        <f t="shared" si="129"/>
        <v>4.05</v>
      </c>
      <c r="DB78" s="40">
        <f t="shared" si="130"/>
        <v>4</v>
      </c>
      <c r="DC78" s="39" t="str">
        <f t="shared" si="131"/>
        <v>Moderate autocracies</v>
      </c>
      <c r="DD78" s="43">
        <f t="shared" si="132"/>
        <v>4.8899999999999997</v>
      </c>
      <c r="DE78" s="40">
        <f t="shared" si="133"/>
        <v>4</v>
      </c>
      <c r="DF78" s="39" t="str">
        <f t="shared" si="134"/>
        <v>Poorly functioning</v>
      </c>
      <c r="DG78" s="42">
        <f t="shared" si="135"/>
        <v>4.0199999999999996</v>
      </c>
      <c r="DH78" s="40">
        <f t="shared" si="136"/>
        <v>4</v>
      </c>
      <c r="DI78" s="39" t="str">
        <f t="shared" si="137"/>
        <v>Weak</v>
      </c>
      <c r="DJ78" s="41">
        <f t="shared" si="138"/>
        <v>6.1</v>
      </c>
      <c r="DK78" s="40">
        <f t="shared" si="139"/>
        <v>3</v>
      </c>
      <c r="DL78" s="39" t="str">
        <f t="shared" si="140"/>
        <v>Moderate</v>
      </c>
    </row>
    <row r="79" spans="1:116">
      <c r="A79" s="61" t="s">
        <v>177</v>
      </c>
      <c r="B79" s="60">
        <v>5</v>
      </c>
      <c r="C79" s="59">
        <f>IF(D79="-","?",RANK(D79,D2:D130,0))</f>
        <v>64</v>
      </c>
      <c r="D79" s="45">
        <f t="shared" si="94"/>
        <v>5.71</v>
      </c>
      <c r="E79" s="44">
        <f t="shared" si="95"/>
        <v>6.35</v>
      </c>
      <c r="F79" s="58">
        <f t="shared" si="96"/>
        <v>7.75</v>
      </c>
      <c r="G79" s="47">
        <v>7</v>
      </c>
      <c r="H79" s="47">
        <v>9</v>
      </c>
      <c r="I79" s="47">
        <v>9</v>
      </c>
      <c r="J79" s="47">
        <v>6</v>
      </c>
      <c r="K79" s="58">
        <f t="shared" si="97"/>
        <v>7</v>
      </c>
      <c r="L79" s="47">
        <v>7</v>
      </c>
      <c r="M79" s="47">
        <v>8</v>
      </c>
      <c r="N79" s="47">
        <v>7</v>
      </c>
      <c r="O79" s="47">
        <v>6</v>
      </c>
      <c r="P79" s="58">
        <f t="shared" si="98"/>
        <v>5.25</v>
      </c>
      <c r="Q79" s="47">
        <v>5</v>
      </c>
      <c r="R79" s="47">
        <v>6</v>
      </c>
      <c r="S79" s="47">
        <v>4</v>
      </c>
      <c r="T79" s="47">
        <v>6</v>
      </c>
      <c r="U79" s="58">
        <f t="shared" si="99"/>
        <v>6.5</v>
      </c>
      <c r="V79" s="47">
        <v>6</v>
      </c>
      <c r="W79" s="47">
        <v>7</v>
      </c>
      <c r="X79" s="58">
        <f t="shared" si="100"/>
        <v>5.25</v>
      </c>
      <c r="Y79" s="47">
        <v>5</v>
      </c>
      <c r="Z79" s="47">
        <v>4</v>
      </c>
      <c r="AA79" s="47">
        <v>7</v>
      </c>
      <c r="AB79" s="47">
        <v>5</v>
      </c>
      <c r="AC79" s="43">
        <f t="shared" si="101"/>
        <v>5.0714285714285712</v>
      </c>
      <c r="AD79" s="57">
        <f t="shared" si="102"/>
        <v>3</v>
      </c>
      <c r="AE79" s="47">
        <v>3</v>
      </c>
      <c r="AF79" s="57">
        <f t="shared" si="103"/>
        <v>5</v>
      </c>
      <c r="AG79" s="47">
        <v>5</v>
      </c>
      <c r="AH79" s="47">
        <v>3</v>
      </c>
      <c r="AI79" s="47">
        <v>6</v>
      </c>
      <c r="AJ79" s="47">
        <v>6</v>
      </c>
      <c r="AK79" s="57">
        <f t="shared" si="104"/>
        <v>7</v>
      </c>
      <c r="AL79" s="47">
        <v>8</v>
      </c>
      <c r="AM79" s="47">
        <v>6</v>
      </c>
      <c r="AN79" s="57">
        <f t="shared" si="105"/>
        <v>5.5</v>
      </c>
      <c r="AO79" s="47">
        <v>5</v>
      </c>
      <c r="AP79" s="47">
        <v>6</v>
      </c>
      <c r="AQ79" s="57">
        <f t="shared" si="106"/>
        <v>4</v>
      </c>
      <c r="AR79" s="47">
        <v>4</v>
      </c>
      <c r="AS79" s="47">
        <v>4</v>
      </c>
      <c r="AT79" s="57">
        <f t="shared" si="107"/>
        <v>7</v>
      </c>
      <c r="AU79" s="47">
        <v>7</v>
      </c>
      <c r="AV79" s="57">
        <f t="shared" si="108"/>
        <v>4</v>
      </c>
      <c r="AW79" s="47">
        <v>4</v>
      </c>
      <c r="AX79" s="47">
        <v>4</v>
      </c>
      <c r="AY79" s="56">
        <f>IF(AZ79="-","?",RANK(AZ79,AZ2:AZ130,0))</f>
        <v>51</v>
      </c>
      <c r="AZ79" s="42">
        <f t="shared" si="109"/>
        <v>5.55</v>
      </c>
      <c r="BA79" s="41">
        <f t="shared" si="110"/>
        <v>7.083333333333333</v>
      </c>
      <c r="BB79" s="47">
        <v>7</v>
      </c>
      <c r="BC79" s="47">
        <v>7</v>
      </c>
      <c r="BD79" s="47">
        <v>4</v>
      </c>
      <c r="BE79" s="47">
        <v>10</v>
      </c>
      <c r="BF79" s="47">
        <v>10</v>
      </c>
      <c r="BG79" s="55">
        <f t="shared" si="111"/>
        <v>4.5</v>
      </c>
      <c r="BH79" s="54">
        <f t="shared" si="112"/>
        <v>5.9333333333333345</v>
      </c>
      <c r="BI79" s="41">
        <f t="shared" si="113"/>
        <v>5.666666666666667</v>
      </c>
      <c r="BJ79" s="47">
        <v>7</v>
      </c>
      <c r="BK79" s="47">
        <v>6</v>
      </c>
      <c r="BL79" s="47">
        <v>4</v>
      </c>
      <c r="BM79" s="41">
        <f t="shared" si="114"/>
        <v>5</v>
      </c>
      <c r="BN79" s="47">
        <v>5</v>
      </c>
      <c r="BO79" s="47">
        <v>7</v>
      </c>
      <c r="BP79" s="47">
        <v>3</v>
      </c>
      <c r="BQ79" s="41">
        <f t="shared" si="115"/>
        <v>5.4</v>
      </c>
      <c r="BR79" s="47">
        <v>7</v>
      </c>
      <c r="BS79" s="47">
        <v>5</v>
      </c>
      <c r="BT79" s="47">
        <v>6</v>
      </c>
      <c r="BU79" s="47">
        <v>5</v>
      </c>
      <c r="BV79" s="47">
        <v>4</v>
      </c>
      <c r="BW79" s="41">
        <f t="shared" si="116"/>
        <v>7.666666666666667</v>
      </c>
      <c r="BX79" s="47">
        <v>7</v>
      </c>
      <c r="BY79" s="47">
        <v>9</v>
      </c>
      <c r="BZ79" s="47">
        <v>7</v>
      </c>
      <c r="CA79" s="47" t="s">
        <v>78</v>
      </c>
      <c r="CB79" s="46" t="s">
        <v>78</v>
      </c>
      <c r="CC79" s="52">
        <v>6.55</v>
      </c>
      <c r="CD79" s="52">
        <f t="shared" si="117"/>
        <v>6.35</v>
      </c>
      <c r="CE79" s="44">
        <f t="shared" si="118"/>
        <v>-0.20000000000000018</v>
      </c>
      <c r="CF79" s="53" t="str">
        <f t="shared" si="119"/>
        <v>â</v>
      </c>
      <c r="CG79" s="52">
        <v>4.5714285714285712</v>
      </c>
      <c r="CH79" s="52">
        <f t="shared" si="120"/>
        <v>5.0714285714285712</v>
      </c>
      <c r="CI79" s="43">
        <f t="shared" si="121"/>
        <v>0.5</v>
      </c>
      <c r="CJ79" s="51" t="str">
        <f t="shared" si="122"/>
        <v>æ</v>
      </c>
      <c r="CK79" s="47" t="s">
        <v>78</v>
      </c>
      <c r="CL79" s="46" t="s">
        <v>78</v>
      </c>
      <c r="CM79" s="47">
        <v>7</v>
      </c>
      <c r="CN79" s="47">
        <v>8</v>
      </c>
      <c r="CO79" s="47">
        <v>7</v>
      </c>
      <c r="CP79" s="47">
        <v>6</v>
      </c>
      <c r="CQ79" s="47">
        <v>5</v>
      </c>
      <c r="CR79" s="47">
        <v>6</v>
      </c>
      <c r="CS79" s="49">
        <f t="shared" si="123"/>
        <v>6.5</v>
      </c>
      <c r="CT79" s="48">
        <f t="shared" si="124"/>
        <v>0</v>
      </c>
      <c r="CU79" s="44" t="str">
        <f t="shared" si="125"/>
        <v>Dem.</v>
      </c>
      <c r="CV79" s="47" t="s">
        <v>78</v>
      </c>
      <c r="CW79" s="46" t="s">
        <v>78</v>
      </c>
      <c r="CX79" s="45">
        <f t="shared" si="126"/>
        <v>5.71</v>
      </c>
      <c r="CY79" s="40">
        <f t="shared" si="127"/>
        <v>3</v>
      </c>
      <c r="CZ79" s="39" t="str">
        <f t="shared" si="128"/>
        <v>Limited</v>
      </c>
      <c r="DA79" s="44">
        <f t="shared" si="129"/>
        <v>6.35</v>
      </c>
      <c r="DB79" s="40">
        <f t="shared" si="130"/>
        <v>2</v>
      </c>
      <c r="DC79" s="39" t="str">
        <f t="shared" si="131"/>
        <v>Defective democracies</v>
      </c>
      <c r="DD79" s="43">
        <f t="shared" si="132"/>
        <v>5.07</v>
      </c>
      <c r="DE79" s="40">
        <f t="shared" si="133"/>
        <v>3</v>
      </c>
      <c r="DF79" s="39" t="str">
        <f t="shared" si="134"/>
        <v>Functional flaws</v>
      </c>
      <c r="DG79" s="42">
        <f t="shared" si="135"/>
        <v>5.55</v>
      </c>
      <c r="DH79" s="40">
        <f t="shared" si="136"/>
        <v>3</v>
      </c>
      <c r="DI79" s="39" t="str">
        <f t="shared" si="137"/>
        <v>Moderate</v>
      </c>
      <c r="DJ79" s="41">
        <f t="shared" si="138"/>
        <v>7.1</v>
      </c>
      <c r="DK79" s="40">
        <f t="shared" si="139"/>
        <v>2</v>
      </c>
      <c r="DL79" s="39" t="str">
        <f t="shared" si="140"/>
        <v>Substantial</v>
      </c>
    </row>
    <row r="80" spans="1:116">
      <c r="A80" s="61" t="s">
        <v>178</v>
      </c>
      <c r="B80" s="60">
        <v>7</v>
      </c>
      <c r="C80" s="59">
        <f>IF(D80="-","?",RANK(D80,D2:D130,0))</f>
        <v>127</v>
      </c>
      <c r="D80" s="45">
        <f t="shared" si="94"/>
        <v>1.59</v>
      </c>
      <c r="E80" s="44">
        <f t="shared" si="95"/>
        <v>1.7166666666666668</v>
      </c>
      <c r="F80" s="58">
        <f t="shared" si="96"/>
        <v>4.25</v>
      </c>
      <c r="G80" s="47">
        <v>4</v>
      </c>
      <c r="H80" s="47">
        <v>3</v>
      </c>
      <c r="I80" s="47">
        <v>8</v>
      </c>
      <c r="J80" s="47">
        <v>2</v>
      </c>
      <c r="K80" s="58">
        <f t="shared" si="97"/>
        <v>1</v>
      </c>
      <c r="L80" s="47">
        <v>1</v>
      </c>
      <c r="M80" s="47">
        <v>1</v>
      </c>
      <c r="N80" s="47">
        <v>1</v>
      </c>
      <c r="O80" s="47">
        <v>1</v>
      </c>
      <c r="P80" s="58">
        <f t="shared" si="98"/>
        <v>1</v>
      </c>
      <c r="Q80" s="47">
        <v>1</v>
      </c>
      <c r="R80" s="47">
        <v>1</v>
      </c>
      <c r="S80" s="47">
        <v>1</v>
      </c>
      <c r="T80" s="47">
        <v>1</v>
      </c>
      <c r="U80" s="58">
        <f t="shared" si="99"/>
        <v>1</v>
      </c>
      <c r="V80" s="47">
        <v>1</v>
      </c>
      <c r="W80" s="47">
        <v>1</v>
      </c>
      <c r="X80" s="58">
        <f t="shared" si="100"/>
        <v>1.3333333333333333</v>
      </c>
      <c r="Y80" s="47">
        <v>1</v>
      </c>
      <c r="Z80" s="47">
        <v>1</v>
      </c>
      <c r="AA80" s="47" t="s">
        <v>100</v>
      </c>
      <c r="AB80" s="47">
        <v>2</v>
      </c>
      <c r="AC80" s="43">
        <f t="shared" si="101"/>
        <v>1.4642857142857142</v>
      </c>
      <c r="AD80" s="57">
        <f t="shared" si="102"/>
        <v>1</v>
      </c>
      <c r="AE80" s="47">
        <v>1</v>
      </c>
      <c r="AF80" s="57">
        <f t="shared" si="103"/>
        <v>1.75</v>
      </c>
      <c r="AG80" s="47">
        <v>2</v>
      </c>
      <c r="AH80" s="47">
        <v>1</v>
      </c>
      <c r="AI80" s="47">
        <v>2</v>
      </c>
      <c r="AJ80" s="47">
        <v>2</v>
      </c>
      <c r="AK80" s="57">
        <f t="shared" si="104"/>
        <v>1</v>
      </c>
      <c r="AL80" s="47">
        <v>1</v>
      </c>
      <c r="AM80" s="47">
        <v>1</v>
      </c>
      <c r="AN80" s="57">
        <f t="shared" si="105"/>
        <v>1.5</v>
      </c>
      <c r="AO80" s="47">
        <v>1</v>
      </c>
      <c r="AP80" s="47">
        <v>2</v>
      </c>
      <c r="AQ80" s="57">
        <f t="shared" si="106"/>
        <v>1</v>
      </c>
      <c r="AR80" s="47">
        <v>1</v>
      </c>
      <c r="AS80" s="47">
        <v>1</v>
      </c>
      <c r="AT80" s="57">
        <f t="shared" si="107"/>
        <v>3</v>
      </c>
      <c r="AU80" s="47">
        <v>3</v>
      </c>
      <c r="AV80" s="57">
        <f t="shared" si="108"/>
        <v>1</v>
      </c>
      <c r="AW80" s="47">
        <v>1</v>
      </c>
      <c r="AX80" s="47">
        <v>1</v>
      </c>
      <c r="AY80" s="56">
        <f>IF(AZ80="-","?",RANK(AZ80,AZ2:AZ130,0))</f>
        <v>126</v>
      </c>
      <c r="AZ80" s="42">
        <f t="shared" si="109"/>
        <v>1.74</v>
      </c>
      <c r="BA80" s="41">
        <f t="shared" si="110"/>
        <v>8.0625</v>
      </c>
      <c r="BB80" s="47">
        <v>9</v>
      </c>
      <c r="BC80" s="47">
        <v>9</v>
      </c>
      <c r="BD80" s="47">
        <v>9</v>
      </c>
      <c r="BE80" s="47">
        <v>9</v>
      </c>
      <c r="BF80" s="47">
        <v>4</v>
      </c>
      <c r="BG80" s="55">
        <f t="shared" si="111"/>
        <v>8.375</v>
      </c>
      <c r="BH80" s="54">
        <f t="shared" si="112"/>
        <v>1.8166666666666667</v>
      </c>
      <c r="BI80" s="41">
        <f t="shared" si="113"/>
        <v>1</v>
      </c>
      <c r="BJ80" s="47">
        <v>1</v>
      </c>
      <c r="BK80" s="47">
        <v>1</v>
      </c>
      <c r="BL80" s="47">
        <v>1</v>
      </c>
      <c r="BM80" s="41">
        <f t="shared" si="114"/>
        <v>1.3333333333333333</v>
      </c>
      <c r="BN80" s="47">
        <v>1</v>
      </c>
      <c r="BO80" s="47">
        <v>2</v>
      </c>
      <c r="BP80" s="47">
        <v>1</v>
      </c>
      <c r="BQ80" s="41">
        <f t="shared" si="115"/>
        <v>1.6</v>
      </c>
      <c r="BR80" s="47">
        <v>1</v>
      </c>
      <c r="BS80" s="47">
        <v>3</v>
      </c>
      <c r="BT80" s="47">
        <v>1</v>
      </c>
      <c r="BU80" s="47">
        <v>2</v>
      </c>
      <c r="BV80" s="47">
        <v>1</v>
      </c>
      <c r="BW80" s="41">
        <f t="shared" si="116"/>
        <v>3.3333333333333335</v>
      </c>
      <c r="BX80" s="47">
        <v>3</v>
      </c>
      <c r="BY80" s="47">
        <v>2</v>
      </c>
      <c r="BZ80" s="47">
        <v>5</v>
      </c>
      <c r="CA80" s="47" t="s">
        <v>78</v>
      </c>
      <c r="CB80" s="46" t="s">
        <v>78</v>
      </c>
      <c r="CC80" s="52">
        <v>1.7</v>
      </c>
      <c r="CD80" s="52">
        <f t="shared" si="117"/>
        <v>1.7166666666666668</v>
      </c>
      <c r="CE80" s="44">
        <f t="shared" si="118"/>
        <v>1.6666666666666829E-2</v>
      </c>
      <c r="CF80" s="53" t="str">
        <f t="shared" si="119"/>
        <v>â</v>
      </c>
      <c r="CG80" s="52">
        <v>2.214285714285714</v>
      </c>
      <c r="CH80" s="52">
        <f t="shared" si="120"/>
        <v>1.4642857142857142</v>
      </c>
      <c r="CI80" s="43">
        <f t="shared" si="121"/>
        <v>-0.74999999999999978</v>
      </c>
      <c r="CJ80" s="51" t="str">
        <f t="shared" si="122"/>
        <v>è</v>
      </c>
      <c r="CK80" s="47" t="s">
        <v>78</v>
      </c>
      <c r="CL80" s="46" t="s">
        <v>78</v>
      </c>
      <c r="CM80" s="50">
        <v>1</v>
      </c>
      <c r="CN80" s="50">
        <v>1</v>
      </c>
      <c r="CO80" s="50">
        <v>1</v>
      </c>
      <c r="CP80" s="50">
        <v>1</v>
      </c>
      <c r="CQ80" s="50">
        <v>1</v>
      </c>
      <c r="CR80" s="50">
        <v>1</v>
      </c>
      <c r="CS80" s="49">
        <f t="shared" si="123"/>
        <v>3</v>
      </c>
      <c r="CT80" s="48">
        <f t="shared" si="124"/>
        <v>6</v>
      </c>
      <c r="CU80" s="44" t="str">
        <f t="shared" si="125"/>
        <v>Aut.</v>
      </c>
      <c r="CV80" s="47" t="s">
        <v>78</v>
      </c>
      <c r="CW80" s="46" t="s">
        <v>78</v>
      </c>
      <c r="CX80" s="45">
        <f t="shared" si="126"/>
        <v>1.59</v>
      </c>
      <c r="CY80" s="40">
        <f t="shared" si="127"/>
        <v>5</v>
      </c>
      <c r="CZ80" s="39" t="str">
        <f t="shared" si="128"/>
        <v>Failed</v>
      </c>
      <c r="DA80" s="44">
        <f t="shared" si="129"/>
        <v>1.72</v>
      </c>
      <c r="DB80" s="40">
        <f t="shared" si="130"/>
        <v>5</v>
      </c>
      <c r="DC80" s="39" t="str">
        <f t="shared" si="131"/>
        <v>Hard-line autocracies</v>
      </c>
      <c r="DD80" s="43">
        <f t="shared" si="132"/>
        <v>1.46</v>
      </c>
      <c r="DE80" s="40">
        <f t="shared" si="133"/>
        <v>5</v>
      </c>
      <c r="DF80" s="39" t="str">
        <f t="shared" si="134"/>
        <v>Rudimentary</v>
      </c>
      <c r="DG80" s="42">
        <f t="shared" si="135"/>
        <v>1.74</v>
      </c>
      <c r="DH80" s="40">
        <f t="shared" si="136"/>
        <v>5</v>
      </c>
      <c r="DI80" s="39" t="str">
        <f t="shared" si="137"/>
        <v>Failed</v>
      </c>
      <c r="DJ80" s="41">
        <f t="shared" si="138"/>
        <v>8.1</v>
      </c>
      <c r="DK80" s="40">
        <f t="shared" si="139"/>
        <v>2</v>
      </c>
      <c r="DL80" s="39" t="str">
        <f t="shared" si="140"/>
        <v>Substantial</v>
      </c>
    </row>
    <row r="81" spans="1:116">
      <c r="A81" s="61" t="s">
        <v>179</v>
      </c>
      <c r="B81" s="60">
        <v>5</v>
      </c>
      <c r="C81" s="59">
        <f>IF(D81="-","?",RANK(D81,D2:D130,0))</f>
        <v>34</v>
      </c>
      <c r="D81" s="45">
        <f t="shared" si="94"/>
        <v>6.99</v>
      </c>
      <c r="E81" s="44">
        <f t="shared" si="95"/>
        <v>7.8</v>
      </c>
      <c r="F81" s="58">
        <f t="shared" si="96"/>
        <v>9.25</v>
      </c>
      <c r="G81" s="47">
        <v>9</v>
      </c>
      <c r="H81" s="47">
        <v>10</v>
      </c>
      <c r="I81" s="47">
        <v>10</v>
      </c>
      <c r="J81" s="47">
        <v>8</v>
      </c>
      <c r="K81" s="58">
        <f t="shared" si="97"/>
        <v>7.75</v>
      </c>
      <c r="L81" s="47">
        <v>7</v>
      </c>
      <c r="M81" s="47">
        <v>8</v>
      </c>
      <c r="N81" s="47">
        <v>8</v>
      </c>
      <c r="O81" s="47">
        <v>8</v>
      </c>
      <c r="P81" s="58">
        <f t="shared" si="98"/>
        <v>7.25</v>
      </c>
      <c r="Q81" s="47">
        <v>7</v>
      </c>
      <c r="R81" s="47">
        <v>8</v>
      </c>
      <c r="S81" s="47">
        <v>7</v>
      </c>
      <c r="T81" s="47">
        <v>7</v>
      </c>
      <c r="U81" s="58">
        <f t="shared" si="99"/>
        <v>8</v>
      </c>
      <c r="V81" s="47">
        <v>8</v>
      </c>
      <c r="W81" s="47">
        <v>8</v>
      </c>
      <c r="X81" s="58">
        <f t="shared" si="100"/>
        <v>6.75</v>
      </c>
      <c r="Y81" s="47">
        <v>7</v>
      </c>
      <c r="Z81" s="47">
        <v>7</v>
      </c>
      <c r="AA81" s="47">
        <v>7</v>
      </c>
      <c r="AB81" s="47">
        <v>6</v>
      </c>
      <c r="AC81" s="43">
        <f t="shared" si="101"/>
        <v>6.1785714285714288</v>
      </c>
      <c r="AD81" s="57">
        <f t="shared" si="102"/>
        <v>3</v>
      </c>
      <c r="AE81" s="47">
        <v>3</v>
      </c>
      <c r="AF81" s="57">
        <f t="shared" si="103"/>
        <v>7.25</v>
      </c>
      <c r="AG81" s="47">
        <v>7</v>
      </c>
      <c r="AH81" s="47">
        <v>6</v>
      </c>
      <c r="AI81" s="47">
        <v>8</v>
      </c>
      <c r="AJ81" s="47">
        <v>8</v>
      </c>
      <c r="AK81" s="57">
        <f t="shared" si="104"/>
        <v>8</v>
      </c>
      <c r="AL81" s="47">
        <v>8</v>
      </c>
      <c r="AM81" s="47">
        <v>8</v>
      </c>
      <c r="AN81" s="57">
        <f t="shared" si="105"/>
        <v>7</v>
      </c>
      <c r="AO81" s="47">
        <v>7</v>
      </c>
      <c r="AP81" s="47">
        <v>7</v>
      </c>
      <c r="AQ81" s="57">
        <f t="shared" si="106"/>
        <v>6</v>
      </c>
      <c r="AR81" s="47">
        <v>6</v>
      </c>
      <c r="AS81" s="47">
        <v>6</v>
      </c>
      <c r="AT81" s="57">
        <f t="shared" si="107"/>
        <v>7</v>
      </c>
      <c r="AU81" s="47">
        <v>7</v>
      </c>
      <c r="AV81" s="57">
        <f t="shared" si="108"/>
        <v>5</v>
      </c>
      <c r="AW81" s="47">
        <v>6</v>
      </c>
      <c r="AX81" s="47">
        <v>4</v>
      </c>
      <c r="AY81" s="56">
        <f>IF(AZ81="-","?",RANK(AZ81,AZ2:AZ130,0))</f>
        <v>29</v>
      </c>
      <c r="AZ81" s="42">
        <f t="shared" si="109"/>
        <v>6.1</v>
      </c>
      <c r="BA81" s="41">
        <f t="shared" si="110"/>
        <v>4.791666666666667</v>
      </c>
      <c r="BB81" s="47">
        <v>6</v>
      </c>
      <c r="BC81" s="47">
        <v>4</v>
      </c>
      <c r="BD81" s="47">
        <v>5</v>
      </c>
      <c r="BE81" s="47">
        <v>7</v>
      </c>
      <c r="BF81" s="47">
        <v>4</v>
      </c>
      <c r="BG81" s="55">
        <f t="shared" si="111"/>
        <v>2.75</v>
      </c>
      <c r="BH81" s="54">
        <f t="shared" si="112"/>
        <v>6.9</v>
      </c>
      <c r="BI81" s="41">
        <f t="shared" si="113"/>
        <v>6.666666666666667</v>
      </c>
      <c r="BJ81" s="47">
        <v>7</v>
      </c>
      <c r="BK81" s="47">
        <v>7</v>
      </c>
      <c r="BL81" s="47">
        <v>6</v>
      </c>
      <c r="BM81" s="41">
        <f t="shared" si="114"/>
        <v>6.333333333333333</v>
      </c>
      <c r="BN81" s="47">
        <v>6</v>
      </c>
      <c r="BO81" s="47">
        <v>7</v>
      </c>
      <c r="BP81" s="47">
        <v>6</v>
      </c>
      <c r="BQ81" s="41">
        <f t="shared" si="115"/>
        <v>6.6</v>
      </c>
      <c r="BR81" s="47">
        <v>9</v>
      </c>
      <c r="BS81" s="47">
        <v>9</v>
      </c>
      <c r="BT81" s="47">
        <v>6</v>
      </c>
      <c r="BU81" s="47">
        <v>5</v>
      </c>
      <c r="BV81" s="47">
        <v>4</v>
      </c>
      <c r="BW81" s="41">
        <f t="shared" si="116"/>
        <v>8</v>
      </c>
      <c r="BX81" s="47">
        <v>8</v>
      </c>
      <c r="BY81" s="47">
        <v>8</v>
      </c>
      <c r="BZ81" s="47">
        <v>8</v>
      </c>
      <c r="CA81" s="47" t="s">
        <v>78</v>
      </c>
      <c r="CB81" s="46" t="s">
        <v>78</v>
      </c>
      <c r="CC81" s="52">
        <v>8.1</v>
      </c>
      <c r="CD81" s="52">
        <f t="shared" si="117"/>
        <v>7.8</v>
      </c>
      <c r="CE81" s="44">
        <f t="shared" si="118"/>
        <v>-0.29999999999999982</v>
      </c>
      <c r="CF81" s="53" t="str">
        <f t="shared" si="119"/>
        <v>â</v>
      </c>
      <c r="CG81" s="52">
        <v>6.5357142857142856</v>
      </c>
      <c r="CH81" s="52">
        <f t="shared" si="120"/>
        <v>6.1785714285714288</v>
      </c>
      <c r="CI81" s="43">
        <f t="shared" si="121"/>
        <v>-0.35714285714285676</v>
      </c>
      <c r="CJ81" s="51" t="str">
        <f t="shared" si="122"/>
        <v>â</v>
      </c>
      <c r="CK81" s="47" t="s">
        <v>78</v>
      </c>
      <c r="CL81" s="46" t="s">
        <v>78</v>
      </c>
      <c r="CM81" s="47">
        <v>7</v>
      </c>
      <c r="CN81" s="47">
        <v>8</v>
      </c>
      <c r="CO81" s="47">
        <v>8</v>
      </c>
      <c r="CP81" s="47">
        <v>8</v>
      </c>
      <c r="CQ81" s="47">
        <v>7</v>
      </c>
      <c r="CR81" s="47">
        <v>7</v>
      </c>
      <c r="CS81" s="49">
        <f t="shared" si="123"/>
        <v>8.5</v>
      </c>
      <c r="CT81" s="48">
        <f t="shared" si="124"/>
        <v>0</v>
      </c>
      <c r="CU81" s="44" t="str">
        <f t="shared" si="125"/>
        <v>Dem.</v>
      </c>
      <c r="CV81" s="47" t="s">
        <v>78</v>
      </c>
      <c r="CW81" s="46" t="s">
        <v>78</v>
      </c>
      <c r="CX81" s="45">
        <f t="shared" si="126"/>
        <v>6.99</v>
      </c>
      <c r="CY81" s="40">
        <f t="shared" si="127"/>
        <v>3</v>
      </c>
      <c r="CZ81" s="39" t="str">
        <f t="shared" si="128"/>
        <v>Limited</v>
      </c>
      <c r="DA81" s="44">
        <f t="shared" si="129"/>
        <v>7.8</v>
      </c>
      <c r="DB81" s="40">
        <f t="shared" si="130"/>
        <v>2</v>
      </c>
      <c r="DC81" s="39" t="str">
        <f t="shared" si="131"/>
        <v>Defective democracies</v>
      </c>
      <c r="DD81" s="43">
        <f t="shared" si="132"/>
        <v>6.18</v>
      </c>
      <c r="DE81" s="40">
        <f t="shared" si="133"/>
        <v>3</v>
      </c>
      <c r="DF81" s="39" t="str">
        <f t="shared" si="134"/>
        <v>Functional flaws</v>
      </c>
      <c r="DG81" s="42">
        <f t="shared" si="135"/>
        <v>6.1</v>
      </c>
      <c r="DH81" s="40">
        <f t="shared" si="136"/>
        <v>2</v>
      </c>
      <c r="DI81" s="39" t="str">
        <f t="shared" si="137"/>
        <v>Good</v>
      </c>
      <c r="DJ81" s="41">
        <f t="shared" si="138"/>
        <v>4.8</v>
      </c>
      <c r="DK81" s="40">
        <f t="shared" si="139"/>
        <v>3</v>
      </c>
      <c r="DL81" s="39" t="str">
        <f t="shared" si="140"/>
        <v>Moderate</v>
      </c>
    </row>
    <row r="82" spans="1:116">
      <c r="A82" s="61" t="s">
        <v>180</v>
      </c>
      <c r="B82" s="60">
        <v>7</v>
      </c>
      <c r="C82" s="59">
        <f>IF(D82="-","?",RANK(D82,D2:D130,0))</f>
        <v>92</v>
      </c>
      <c r="D82" s="45">
        <f t="shared" si="94"/>
        <v>4.5999999999999996</v>
      </c>
      <c r="E82" s="44">
        <f t="shared" si="95"/>
        <v>5.35</v>
      </c>
      <c r="F82" s="58">
        <f t="shared" si="96"/>
        <v>6.25</v>
      </c>
      <c r="G82" s="47">
        <v>6</v>
      </c>
      <c r="H82" s="47">
        <v>7</v>
      </c>
      <c r="I82" s="47">
        <v>7</v>
      </c>
      <c r="J82" s="47">
        <v>5</v>
      </c>
      <c r="K82" s="58">
        <f t="shared" si="97"/>
        <v>6.5</v>
      </c>
      <c r="L82" s="47">
        <v>7</v>
      </c>
      <c r="M82" s="47">
        <v>6</v>
      </c>
      <c r="N82" s="47">
        <v>7</v>
      </c>
      <c r="O82" s="47">
        <v>6</v>
      </c>
      <c r="P82" s="58">
        <f t="shared" si="98"/>
        <v>5</v>
      </c>
      <c r="Q82" s="47">
        <v>6</v>
      </c>
      <c r="R82" s="47">
        <v>6</v>
      </c>
      <c r="S82" s="47">
        <v>3</v>
      </c>
      <c r="T82" s="47">
        <v>5</v>
      </c>
      <c r="U82" s="58">
        <f t="shared" si="99"/>
        <v>5</v>
      </c>
      <c r="V82" s="47">
        <v>5</v>
      </c>
      <c r="W82" s="47">
        <v>5</v>
      </c>
      <c r="X82" s="58">
        <f t="shared" si="100"/>
        <v>4</v>
      </c>
      <c r="Y82" s="47">
        <v>3</v>
      </c>
      <c r="Z82" s="47">
        <v>4</v>
      </c>
      <c r="AA82" s="47" t="s">
        <v>100</v>
      </c>
      <c r="AB82" s="47">
        <v>5</v>
      </c>
      <c r="AC82" s="43">
        <f t="shared" si="101"/>
        <v>3.8571428571428572</v>
      </c>
      <c r="AD82" s="57">
        <f t="shared" si="102"/>
        <v>2</v>
      </c>
      <c r="AE82" s="47">
        <v>2</v>
      </c>
      <c r="AF82" s="57">
        <f t="shared" si="103"/>
        <v>6.5</v>
      </c>
      <c r="AG82" s="47">
        <v>6</v>
      </c>
      <c r="AH82" s="47">
        <v>6</v>
      </c>
      <c r="AI82" s="47">
        <v>8</v>
      </c>
      <c r="AJ82" s="47">
        <v>6</v>
      </c>
      <c r="AK82" s="57">
        <f t="shared" si="104"/>
        <v>4.5</v>
      </c>
      <c r="AL82" s="47">
        <v>5</v>
      </c>
      <c r="AM82" s="47">
        <v>4</v>
      </c>
      <c r="AN82" s="57">
        <f t="shared" si="105"/>
        <v>5</v>
      </c>
      <c r="AO82" s="47">
        <v>5</v>
      </c>
      <c r="AP82" s="47">
        <v>5</v>
      </c>
      <c r="AQ82" s="57">
        <f t="shared" si="106"/>
        <v>2.5</v>
      </c>
      <c r="AR82" s="47">
        <v>2</v>
      </c>
      <c r="AS82" s="47">
        <v>3</v>
      </c>
      <c r="AT82" s="57">
        <f t="shared" si="107"/>
        <v>3</v>
      </c>
      <c r="AU82" s="47">
        <v>3</v>
      </c>
      <c r="AV82" s="57">
        <f t="shared" si="108"/>
        <v>3.5</v>
      </c>
      <c r="AW82" s="47">
        <v>4</v>
      </c>
      <c r="AX82" s="47">
        <v>3</v>
      </c>
      <c r="AY82" s="56">
        <f>IF(AZ82="-","?",RANK(AZ82,AZ2:AZ130,0))</f>
        <v>93</v>
      </c>
      <c r="AZ82" s="42">
        <f t="shared" si="109"/>
        <v>4.13</v>
      </c>
      <c r="BA82" s="41">
        <f t="shared" si="110"/>
        <v>7.895833333333333</v>
      </c>
      <c r="BB82" s="47">
        <v>9</v>
      </c>
      <c r="BC82" s="47">
        <v>8</v>
      </c>
      <c r="BD82" s="47">
        <v>7</v>
      </c>
      <c r="BE82" s="47">
        <v>9</v>
      </c>
      <c r="BF82" s="47">
        <v>9</v>
      </c>
      <c r="BG82" s="55">
        <f t="shared" si="111"/>
        <v>5.375</v>
      </c>
      <c r="BH82" s="54">
        <f t="shared" si="112"/>
        <v>4.333333333333333</v>
      </c>
      <c r="BI82" s="41">
        <f t="shared" si="113"/>
        <v>3.6666666666666665</v>
      </c>
      <c r="BJ82" s="47">
        <v>3</v>
      </c>
      <c r="BK82" s="47">
        <v>4</v>
      </c>
      <c r="BL82" s="47">
        <v>4</v>
      </c>
      <c r="BM82" s="41">
        <f t="shared" si="114"/>
        <v>3.3333333333333335</v>
      </c>
      <c r="BN82" s="47">
        <v>3</v>
      </c>
      <c r="BO82" s="47">
        <v>4</v>
      </c>
      <c r="BP82" s="47">
        <v>3</v>
      </c>
      <c r="BQ82" s="41">
        <f t="shared" si="115"/>
        <v>4</v>
      </c>
      <c r="BR82" s="47">
        <v>5</v>
      </c>
      <c r="BS82" s="47">
        <v>5</v>
      </c>
      <c r="BT82" s="47">
        <v>4</v>
      </c>
      <c r="BU82" s="47">
        <v>3</v>
      </c>
      <c r="BV82" s="47">
        <v>3</v>
      </c>
      <c r="BW82" s="41">
        <f t="shared" si="116"/>
        <v>6.333333333333333</v>
      </c>
      <c r="BX82" s="47">
        <v>6</v>
      </c>
      <c r="BY82" s="47">
        <v>6</v>
      </c>
      <c r="BZ82" s="47">
        <v>7</v>
      </c>
      <c r="CA82" s="47" t="s">
        <v>78</v>
      </c>
      <c r="CB82" s="46" t="s">
        <v>78</v>
      </c>
      <c r="CC82" s="52">
        <v>3.9000000000000004</v>
      </c>
      <c r="CD82" s="52">
        <f t="shared" si="117"/>
        <v>5.35</v>
      </c>
      <c r="CE82" s="44">
        <f t="shared" si="118"/>
        <v>1.4499999999999993</v>
      </c>
      <c r="CF82" s="53" t="str">
        <f t="shared" si="119"/>
        <v>ã</v>
      </c>
      <c r="CG82" s="52">
        <v>4.9642857142857144</v>
      </c>
      <c r="CH82" s="52">
        <f t="shared" si="120"/>
        <v>3.8571428571428572</v>
      </c>
      <c r="CI82" s="43">
        <f t="shared" si="121"/>
        <v>-1.1071428571428572</v>
      </c>
      <c r="CJ82" s="51" t="str">
        <f t="shared" si="122"/>
        <v>ä</v>
      </c>
      <c r="CK82" s="47" t="s">
        <v>78</v>
      </c>
      <c r="CL82" s="46" t="s">
        <v>78</v>
      </c>
      <c r="CM82" s="47">
        <v>7</v>
      </c>
      <c r="CN82" s="47">
        <v>6</v>
      </c>
      <c r="CO82" s="47">
        <v>7</v>
      </c>
      <c r="CP82" s="47">
        <v>6</v>
      </c>
      <c r="CQ82" s="47">
        <v>6</v>
      </c>
      <c r="CR82" s="47">
        <v>5</v>
      </c>
      <c r="CS82" s="49">
        <f t="shared" si="123"/>
        <v>5.5</v>
      </c>
      <c r="CT82" s="48">
        <f t="shared" si="124"/>
        <v>0</v>
      </c>
      <c r="CU82" s="44" t="str">
        <f t="shared" si="125"/>
        <v>Dem.</v>
      </c>
      <c r="CV82" s="47" t="s">
        <v>78</v>
      </c>
      <c r="CW82" s="46" t="s">
        <v>78</v>
      </c>
      <c r="CX82" s="45">
        <f t="shared" si="126"/>
        <v>4.5999999999999996</v>
      </c>
      <c r="CY82" s="40">
        <f t="shared" si="127"/>
        <v>4</v>
      </c>
      <c r="CZ82" s="39" t="str">
        <f t="shared" si="128"/>
        <v>Very limited</v>
      </c>
      <c r="DA82" s="44">
        <f t="shared" si="129"/>
        <v>5.35</v>
      </c>
      <c r="DB82" s="40">
        <f t="shared" si="130"/>
        <v>3</v>
      </c>
      <c r="DC82" s="39" t="str">
        <f t="shared" si="131"/>
        <v>Highly defective democracies</v>
      </c>
      <c r="DD82" s="43">
        <f t="shared" si="132"/>
        <v>3.86</v>
      </c>
      <c r="DE82" s="40">
        <f t="shared" si="133"/>
        <v>4</v>
      </c>
      <c r="DF82" s="39" t="str">
        <f t="shared" si="134"/>
        <v>Poorly functioning</v>
      </c>
      <c r="DG82" s="42">
        <f t="shared" si="135"/>
        <v>4.13</v>
      </c>
      <c r="DH82" s="40">
        <f t="shared" si="136"/>
        <v>4</v>
      </c>
      <c r="DI82" s="39" t="str">
        <f t="shared" si="137"/>
        <v>Weak</v>
      </c>
      <c r="DJ82" s="41">
        <f t="shared" si="138"/>
        <v>7.9</v>
      </c>
      <c r="DK82" s="40">
        <f t="shared" si="139"/>
        <v>2</v>
      </c>
      <c r="DL82" s="39" t="str">
        <f t="shared" si="140"/>
        <v>Substantial</v>
      </c>
    </row>
    <row r="83" spans="1:116">
      <c r="A83" s="61" t="s">
        <v>181</v>
      </c>
      <c r="B83" s="60">
        <v>2</v>
      </c>
      <c r="C83" s="59">
        <f>IF(D83="-","?",RANK(D83,D2:D130,0))</f>
        <v>66</v>
      </c>
      <c r="D83" s="45">
        <f t="shared" si="94"/>
        <v>5.63</v>
      </c>
      <c r="E83" s="44">
        <f t="shared" si="95"/>
        <v>5.9</v>
      </c>
      <c r="F83" s="58">
        <f t="shared" si="96"/>
        <v>8</v>
      </c>
      <c r="G83" s="47">
        <v>8</v>
      </c>
      <c r="H83" s="47">
        <v>9</v>
      </c>
      <c r="I83" s="47">
        <v>9</v>
      </c>
      <c r="J83" s="47">
        <v>6</v>
      </c>
      <c r="K83" s="58">
        <f t="shared" si="97"/>
        <v>7</v>
      </c>
      <c r="L83" s="47">
        <v>6</v>
      </c>
      <c r="M83" s="47">
        <v>8</v>
      </c>
      <c r="N83" s="47">
        <v>7</v>
      </c>
      <c r="O83" s="47">
        <v>7</v>
      </c>
      <c r="P83" s="58">
        <f t="shared" si="98"/>
        <v>4.5</v>
      </c>
      <c r="Q83" s="47">
        <v>4</v>
      </c>
      <c r="R83" s="47">
        <v>3</v>
      </c>
      <c r="S83" s="47">
        <v>4</v>
      </c>
      <c r="T83" s="47">
        <v>7</v>
      </c>
      <c r="U83" s="58">
        <f t="shared" si="99"/>
        <v>4</v>
      </c>
      <c r="V83" s="47">
        <v>4</v>
      </c>
      <c r="W83" s="47">
        <v>4</v>
      </c>
      <c r="X83" s="58">
        <f t="shared" si="100"/>
        <v>6</v>
      </c>
      <c r="Y83" s="47">
        <v>6</v>
      </c>
      <c r="Z83" s="47">
        <v>6</v>
      </c>
      <c r="AA83" s="47">
        <v>7</v>
      </c>
      <c r="AB83" s="47">
        <v>5</v>
      </c>
      <c r="AC83" s="43">
        <f t="shared" si="101"/>
        <v>5.3571428571428568</v>
      </c>
      <c r="AD83" s="57">
        <f t="shared" si="102"/>
        <v>3</v>
      </c>
      <c r="AE83" s="47">
        <v>3</v>
      </c>
      <c r="AF83" s="57">
        <f t="shared" si="103"/>
        <v>6</v>
      </c>
      <c r="AG83" s="47">
        <v>5</v>
      </c>
      <c r="AH83" s="47">
        <v>5</v>
      </c>
      <c r="AI83" s="47">
        <v>9</v>
      </c>
      <c r="AJ83" s="47">
        <v>5</v>
      </c>
      <c r="AK83" s="57">
        <f t="shared" si="104"/>
        <v>7.5</v>
      </c>
      <c r="AL83" s="47">
        <v>8</v>
      </c>
      <c r="AM83" s="47">
        <v>7</v>
      </c>
      <c r="AN83" s="57">
        <f t="shared" si="105"/>
        <v>6.5</v>
      </c>
      <c r="AO83" s="47">
        <v>6</v>
      </c>
      <c r="AP83" s="47">
        <v>7</v>
      </c>
      <c r="AQ83" s="57">
        <f t="shared" si="106"/>
        <v>4</v>
      </c>
      <c r="AR83" s="47">
        <v>4</v>
      </c>
      <c r="AS83" s="47">
        <v>4</v>
      </c>
      <c r="AT83" s="57">
        <f t="shared" si="107"/>
        <v>6</v>
      </c>
      <c r="AU83" s="47">
        <v>6</v>
      </c>
      <c r="AV83" s="57">
        <f t="shared" si="108"/>
        <v>4.5</v>
      </c>
      <c r="AW83" s="47">
        <v>5</v>
      </c>
      <c r="AX83" s="47">
        <v>4</v>
      </c>
      <c r="AY83" s="56">
        <f>IF(AZ83="-","?",RANK(AZ83,AZ2:AZ130,0))</f>
        <v>75</v>
      </c>
      <c r="AZ83" s="42">
        <f t="shared" si="109"/>
        <v>4.66</v>
      </c>
      <c r="BA83" s="41">
        <f t="shared" si="110"/>
        <v>5.458333333333333</v>
      </c>
      <c r="BB83" s="47">
        <v>6</v>
      </c>
      <c r="BC83" s="47">
        <v>5</v>
      </c>
      <c r="BD83" s="47">
        <v>4</v>
      </c>
      <c r="BE83" s="47">
        <v>8</v>
      </c>
      <c r="BF83" s="47">
        <v>5</v>
      </c>
      <c r="BG83" s="55">
        <f t="shared" si="111"/>
        <v>4.75</v>
      </c>
      <c r="BH83" s="54">
        <f t="shared" si="112"/>
        <v>5.1833333333333336</v>
      </c>
      <c r="BI83" s="41">
        <f t="shared" si="113"/>
        <v>4</v>
      </c>
      <c r="BJ83" s="47">
        <v>4</v>
      </c>
      <c r="BK83" s="47">
        <v>4</v>
      </c>
      <c r="BL83" s="47">
        <v>4</v>
      </c>
      <c r="BM83" s="41">
        <f t="shared" si="114"/>
        <v>5</v>
      </c>
      <c r="BN83" s="47">
        <v>4</v>
      </c>
      <c r="BO83" s="47">
        <v>7</v>
      </c>
      <c r="BP83" s="47">
        <v>4</v>
      </c>
      <c r="BQ83" s="41">
        <f t="shared" si="115"/>
        <v>5.4</v>
      </c>
      <c r="BR83" s="47">
        <v>6</v>
      </c>
      <c r="BS83" s="47">
        <v>6</v>
      </c>
      <c r="BT83" s="47">
        <v>5</v>
      </c>
      <c r="BU83" s="47">
        <v>4</v>
      </c>
      <c r="BV83" s="47">
        <v>6</v>
      </c>
      <c r="BW83" s="41">
        <f t="shared" si="116"/>
        <v>6.333333333333333</v>
      </c>
      <c r="BX83" s="47">
        <v>5</v>
      </c>
      <c r="BY83" s="47">
        <v>6</v>
      </c>
      <c r="BZ83" s="47">
        <v>8</v>
      </c>
      <c r="CA83" s="47" t="s">
        <v>78</v>
      </c>
      <c r="CB83" s="46" t="s">
        <v>78</v>
      </c>
      <c r="CC83" s="52">
        <v>6.65</v>
      </c>
      <c r="CD83" s="52">
        <f t="shared" si="117"/>
        <v>5.9</v>
      </c>
      <c r="CE83" s="44">
        <f t="shared" si="118"/>
        <v>-0.75</v>
      </c>
      <c r="CF83" s="53" t="str">
        <f t="shared" si="119"/>
        <v>è</v>
      </c>
      <c r="CG83" s="52">
        <v>5.5</v>
      </c>
      <c r="CH83" s="52">
        <f t="shared" si="120"/>
        <v>5.3571428571428568</v>
      </c>
      <c r="CI83" s="43">
        <f t="shared" si="121"/>
        <v>-0.14285714285714324</v>
      </c>
      <c r="CJ83" s="51" t="str">
        <f t="shared" si="122"/>
        <v>â</v>
      </c>
      <c r="CK83" s="47" t="s">
        <v>78</v>
      </c>
      <c r="CL83" s="46" t="s">
        <v>78</v>
      </c>
      <c r="CM83" s="47">
        <v>6</v>
      </c>
      <c r="CN83" s="47">
        <v>8</v>
      </c>
      <c r="CO83" s="47">
        <v>7</v>
      </c>
      <c r="CP83" s="47">
        <v>7</v>
      </c>
      <c r="CQ83" s="47">
        <v>4</v>
      </c>
      <c r="CR83" s="47">
        <v>7</v>
      </c>
      <c r="CS83" s="49">
        <f t="shared" si="123"/>
        <v>7</v>
      </c>
      <c r="CT83" s="48">
        <f t="shared" si="124"/>
        <v>0</v>
      </c>
      <c r="CU83" s="44" t="str">
        <f t="shared" si="125"/>
        <v>Dem.</v>
      </c>
      <c r="CV83" s="47" t="s">
        <v>78</v>
      </c>
      <c r="CW83" s="46" t="s">
        <v>78</v>
      </c>
      <c r="CX83" s="45">
        <f t="shared" si="126"/>
        <v>5.63</v>
      </c>
      <c r="CY83" s="40">
        <f t="shared" si="127"/>
        <v>3</v>
      </c>
      <c r="CZ83" s="39" t="str">
        <f t="shared" si="128"/>
        <v>Limited</v>
      </c>
      <c r="DA83" s="44">
        <f t="shared" si="129"/>
        <v>5.9</v>
      </c>
      <c r="DB83" s="40">
        <f t="shared" si="130"/>
        <v>3</v>
      </c>
      <c r="DC83" s="39" t="str">
        <f t="shared" si="131"/>
        <v>Highly defective democracies</v>
      </c>
      <c r="DD83" s="43">
        <f t="shared" si="132"/>
        <v>5.36</v>
      </c>
      <c r="DE83" s="40">
        <f t="shared" si="133"/>
        <v>3</v>
      </c>
      <c r="DF83" s="39" t="str">
        <f t="shared" si="134"/>
        <v>Functional flaws</v>
      </c>
      <c r="DG83" s="42">
        <f t="shared" si="135"/>
        <v>4.66</v>
      </c>
      <c r="DH83" s="40">
        <f t="shared" si="136"/>
        <v>3</v>
      </c>
      <c r="DI83" s="39" t="str">
        <f t="shared" si="137"/>
        <v>Moderate</v>
      </c>
      <c r="DJ83" s="41">
        <f t="shared" si="138"/>
        <v>5.5</v>
      </c>
      <c r="DK83" s="40">
        <f t="shared" si="139"/>
        <v>3</v>
      </c>
      <c r="DL83" s="39" t="str">
        <f t="shared" si="140"/>
        <v>Moderate</v>
      </c>
    </row>
    <row r="84" spans="1:116">
      <c r="A84" s="74" t="s">
        <v>182</v>
      </c>
      <c r="B84" s="60">
        <v>3</v>
      </c>
      <c r="C84" s="59">
        <f>IF(D84="-","?",RANK(D84,D2:D130,0))</f>
        <v>78</v>
      </c>
      <c r="D84" s="45">
        <f t="shared" si="94"/>
        <v>5.1100000000000003</v>
      </c>
      <c r="E84" s="44">
        <f t="shared" si="95"/>
        <v>6.25</v>
      </c>
      <c r="F84" s="58">
        <f t="shared" si="96"/>
        <v>5.75</v>
      </c>
      <c r="G84" s="47">
        <v>5</v>
      </c>
      <c r="H84" s="47">
        <v>9</v>
      </c>
      <c r="I84" s="47">
        <v>6</v>
      </c>
      <c r="J84" s="47">
        <v>3</v>
      </c>
      <c r="K84" s="58">
        <f t="shared" si="97"/>
        <v>6.75</v>
      </c>
      <c r="L84" s="47">
        <v>9</v>
      </c>
      <c r="M84" s="76">
        <v>8</v>
      </c>
      <c r="N84" s="47">
        <v>7</v>
      </c>
      <c r="O84" s="47">
        <v>3</v>
      </c>
      <c r="P84" s="58">
        <f t="shared" si="98"/>
        <v>5.75</v>
      </c>
      <c r="Q84" s="47">
        <v>7</v>
      </c>
      <c r="R84" s="47">
        <v>5</v>
      </c>
      <c r="S84" s="47">
        <v>5</v>
      </c>
      <c r="T84" s="47">
        <v>6</v>
      </c>
      <c r="U84" s="58">
        <f t="shared" si="99"/>
        <v>7</v>
      </c>
      <c r="V84" s="76">
        <v>7</v>
      </c>
      <c r="W84" s="76">
        <v>7</v>
      </c>
      <c r="X84" s="58">
        <f t="shared" si="100"/>
        <v>6</v>
      </c>
      <c r="Y84" s="47">
        <v>7</v>
      </c>
      <c r="Z84" s="47">
        <v>5</v>
      </c>
      <c r="AA84" s="76">
        <v>7</v>
      </c>
      <c r="AB84" s="47">
        <v>5</v>
      </c>
      <c r="AC84" s="43">
        <f t="shared" si="101"/>
        <v>3.9642857142857144</v>
      </c>
      <c r="AD84" s="57">
        <f t="shared" si="102"/>
        <v>1</v>
      </c>
      <c r="AE84" s="47">
        <v>1</v>
      </c>
      <c r="AF84" s="57">
        <f t="shared" si="103"/>
        <v>5.25</v>
      </c>
      <c r="AG84" s="47">
        <v>4</v>
      </c>
      <c r="AH84" s="47">
        <v>6</v>
      </c>
      <c r="AI84" s="47">
        <v>6</v>
      </c>
      <c r="AJ84" s="47">
        <v>5</v>
      </c>
      <c r="AK84" s="57">
        <f t="shared" si="104"/>
        <v>6</v>
      </c>
      <c r="AL84" s="47">
        <v>6</v>
      </c>
      <c r="AM84" s="47">
        <v>6</v>
      </c>
      <c r="AN84" s="57">
        <f t="shared" si="105"/>
        <v>4</v>
      </c>
      <c r="AO84" s="47">
        <v>4</v>
      </c>
      <c r="AP84" s="47">
        <v>4</v>
      </c>
      <c r="AQ84" s="57">
        <f t="shared" si="106"/>
        <v>3</v>
      </c>
      <c r="AR84" s="47">
        <v>3</v>
      </c>
      <c r="AS84" s="47">
        <v>3</v>
      </c>
      <c r="AT84" s="57">
        <f t="shared" si="107"/>
        <v>6</v>
      </c>
      <c r="AU84" s="47">
        <v>6</v>
      </c>
      <c r="AV84" s="57">
        <f t="shared" si="108"/>
        <v>2.5</v>
      </c>
      <c r="AW84" s="47">
        <v>3</v>
      </c>
      <c r="AX84" s="47">
        <v>2</v>
      </c>
      <c r="AY84" s="56">
        <f>IF(AZ84="-","?",RANK(AZ84,AZ2:AZ130,0))</f>
        <v>47</v>
      </c>
      <c r="AZ84" s="42">
        <f t="shared" si="109"/>
        <v>5.62</v>
      </c>
      <c r="BA84" s="41">
        <f t="shared" si="110"/>
        <v>7.875</v>
      </c>
      <c r="BB84" s="47">
        <v>9</v>
      </c>
      <c r="BC84" s="47">
        <v>7</v>
      </c>
      <c r="BD84" s="47">
        <v>6</v>
      </c>
      <c r="BE84" s="47">
        <v>10</v>
      </c>
      <c r="BF84" s="47">
        <v>10</v>
      </c>
      <c r="BG84" s="55">
        <f t="shared" si="111"/>
        <v>5.25</v>
      </c>
      <c r="BH84" s="54">
        <f t="shared" si="112"/>
        <v>5.9</v>
      </c>
      <c r="BI84" s="41">
        <f t="shared" si="113"/>
        <v>5</v>
      </c>
      <c r="BJ84" s="47">
        <v>4</v>
      </c>
      <c r="BK84" s="76">
        <v>6</v>
      </c>
      <c r="BL84" s="47">
        <v>5</v>
      </c>
      <c r="BM84" s="41">
        <f t="shared" si="114"/>
        <v>4.666666666666667</v>
      </c>
      <c r="BN84" s="47">
        <v>4</v>
      </c>
      <c r="BO84" s="47">
        <v>6</v>
      </c>
      <c r="BP84" s="47">
        <v>4</v>
      </c>
      <c r="BQ84" s="41">
        <f t="shared" si="115"/>
        <v>5.6</v>
      </c>
      <c r="BR84" s="47">
        <v>6</v>
      </c>
      <c r="BS84" s="47">
        <v>6</v>
      </c>
      <c r="BT84" s="47">
        <v>5</v>
      </c>
      <c r="BU84" s="47">
        <v>6</v>
      </c>
      <c r="BV84" s="47">
        <v>5</v>
      </c>
      <c r="BW84" s="41">
        <f t="shared" si="116"/>
        <v>8.3333333333333339</v>
      </c>
      <c r="BX84" s="47">
        <v>8</v>
      </c>
      <c r="BY84" s="47">
        <v>8</v>
      </c>
      <c r="BZ84" s="47">
        <v>9</v>
      </c>
      <c r="CA84" s="47" t="s">
        <v>78</v>
      </c>
      <c r="CB84" s="46" t="s">
        <v>78</v>
      </c>
      <c r="CC84" s="52">
        <v>6.4333333333333336</v>
      </c>
      <c r="CD84" s="52">
        <f t="shared" si="117"/>
        <v>6.25</v>
      </c>
      <c r="CE84" s="44">
        <f t="shared" si="118"/>
        <v>-0.18333333333333357</v>
      </c>
      <c r="CF84" s="53" t="str">
        <f t="shared" si="119"/>
        <v>â</v>
      </c>
      <c r="CG84" s="52">
        <v>3.8571428571428572</v>
      </c>
      <c r="CH84" s="52">
        <f t="shared" si="120"/>
        <v>3.9642857142857144</v>
      </c>
      <c r="CI84" s="43">
        <f t="shared" si="121"/>
        <v>0.10714285714285721</v>
      </c>
      <c r="CJ84" s="51" t="str">
        <f t="shared" si="122"/>
        <v>â</v>
      </c>
      <c r="CK84" s="47" t="s">
        <v>78</v>
      </c>
      <c r="CL84" s="46" t="s">
        <v>78</v>
      </c>
      <c r="CM84" s="47">
        <v>9</v>
      </c>
      <c r="CN84" s="47">
        <v>8</v>
      </c>
      <c r="CO84" s="47">
        <v>7</v>
      </c>
      <c r="CP84" s="47">
        <v>3</v>
      </c>
      <c r="CQ84" s="47">
        <v>7</v>
      </c>
      <c r="CR84" s="47">
        <v>6</v>
      </c>
      <c r="CS84" s="49">
        <f t="shared" si="123"/>
        <v>4</v>
      </c>
      <c r="CT84" s="48">
        <f t="shared" si="124"/>
        <v>0</v>
      </c>
      <c r="CU84" s="44" t="str">
        <f t="shared" si="125"/>
        <v>Dem.</v>
      </c>
      <c r="CV84" s="47" t="s">
        <v>78</v>
      </c>
      <c r="CW84" s="46" t="s">
        <v>78</v>
      </c>
      <c r="CX84" s="45">
        <f t="shared" si="126"/>
        <v>5.1100000000000003</v>
      </c>
      <c r="CY84" s="40">
        <f t="shared" si="127"/>
        <v>4</v>
      </c>
      <c r="CZ84" s="39" t="str">
        <f t="shared" si="128"/>
        <v>Very limited</v>
      </c>
      <c r="DA84" s="44">
        <f t="shared" si="129"/>
        <v>6.25</v>
      </c>
      <c r="DB84" s="40">
        <f t="shared" si="130"/>
        <v>2</v>
      </c>
      <c r="DC84" s="39" t="str">
        <f t="shared" si="131"/>
        <v>Defective democracies</v>
      </c>
      <c r="DD84" s="43">
        <f t="shared" si="132"/>
        <v>3.96</v>
      </c>
      <c r="DE84" s="40">
        <f t="shared" si="133"/>
        <v>4</v>
      </c>
      <c r="DF84" s="39" t="str">
        <f t="shared" si="134"/>
        <v>Poorly functioning</v>
      </c>
      <c r="DG84" s="42">
        <f t="shared" si="135"/>
        <v>5.62</v>
      </c>
      <c r="DH84" s="40">
        <f t="shared" si="136"/>
        <v>2</v>
      </c>
      <c r="DI84" s="39" t="str">
        <f t="shared" si="137"/>
        <v>Good</v>
      </c>
      <c r="DJ84" s="41">
        <f t="shared" si="138"/>
        <v>7.9</v>
      </c>
      <c r="DK84" s="40">
        <f t="shared" si="139"/>
        <v>2</v>
      </c>
      <c r="DL84" s="39" t="str">
        <f t="shared" si="140"/>
        <v>Substantial</v>
      </c>
    </row>
    <row r="85" spans="1:116">
      <c r="A85" s="75" t="s">
        <v>183</v>
      </c>
      <c r="B85" s="60">
        <v>3</v>
      </c>
      <c r="C85" s="59">
        <f>IF(D85="-","?",RANK(D85,D2:D130,0))</f>
        <v>84</v>
      </c>
      <c r="D85" s="45">
        <f t="shared" si="94"/>
        <v>4.92</v>
      </c>
      <c r="E85" s="44">
        <f t="shared" si="95"/>
        <v>4.8</v>
      </c>
      <c r="F85" s="58">
        <f t="shared" si="96"/>
        <v>6</v>
      </c>
      <c r="G85" s="47">
        <v>5</v>
      </c>
      <c r="H85" s="47">
        <v>8</v>
      </c>
      <c r="I85" s="47">
        <v>6</v>
      </c>
      <c r="J85" s="47">
        <v>5</v>
      </c>
      <c r="K85" s="58">
        <f t="shared" si="97"/>
        <v>5.25</v>
      </c>
      <c r="L85" s="47">
        <v>5</v>
      </c>
      <c r="M85" s="47">
        <v>2</v>
      </c>
      <c r="N85" s="47">
        <v>8</v>
      </c>
      <c r="O85" s="47">
        <v>6</v>
      </c>
      <c r="P85" s="58">
        <f t="shared" si="98"/>
        <v>5.25</v>
      </c>
      <c r="Q85" s="47">
        <v>6</v>
      </c>
      <c r="R85" s="47">
        <v>6</v>
      </c>
      <c r="S85" s="47">
        <v>4</v>
      </c>
      <c r="T85" s="47">
        <v>5</v>
      </c>
      <c r="U85" s="58">
        <f t="shared" si="99"/>
        <v>2</v>
      </c>
      <c r="V85" s="47">
        <v>2</v>
      </c>
      <c r="W85" s="47">
        <v>2</v>
      </c>
      <c r="X85" s="58">
        <f t="shared" si="100"/>
        <v>5.5</v>
      </c>
      <c r="Y85" s="47">
        <v>6</v>
      </c>
      <c r="Z85" s="47">
        <v>5</v>
      </c>
      <c r="AA85" s="77">
        <v>6</v>
      </c>
      <c r="AB85" s="47">
        <v>5</v>
      </c>
      <c r="AC85" s="43">
        <f t="shared" si="101"/>
        <v>5.0357142857142856</v>
      </c>
      <c r="AD85" s="57">
        <f t="shared" si="102"/>
        <v>2</v>
      </c>
      <c r="AE85" s="47">
        <v>2</v>
      </c>
      <c r="AF85" s="57">
        <f t="shared" si="103"/>
        <v>5.75</v>
      </c>
      <c r="AG85" s="47">
        <v>5</v>
      </c>
      <c r="AH85" s="47">
        <v>5</v>
      </c>
      <c r="AI85" s="47">
        <v>6</v>
      </c>
      <c r="AJ85" s="47">
        <v>7</v>
      </c>
      <c r="AK85" s="57">
        <f t="shared" si="104"/>
        <v>7</v>
      </c>
      <c r="AL85" s="47">
        <v>7</v>
      </c>
      <c r="AM85" s="47">
        <v>7</v>
      </c>
      <c r="AN85" s="57">
        <f t="shared" si="105"/>
        <v>6</v>
      </c>
      <c r="AO85" s="47">
        <v>7</v>
      </c>
      <c r="AP85" s="47">
        <v>5</v>
      </c>
      <c r="AQ85" s="57">
        <f t="shared" si="106"/>
        <v>4</v>
      </c>
      <c r="AR85" s="47">
        <v>4</v>
      </c>
      <c r="AS85" s="47">
        <v>4</v>
      </c>
      <c r="AT85" s="57">
        <f t="shared" si="107"/>
        <v>7</v>
      </c>
      <c r="AU85" s="47">
        <v>7</v>
      </c>
      <c r="AV85" s="57">
        <f t="shared" si="108"/>
        <v>3.5</v>
      </c>
      <c r="AW85" s="47">
        <v>3</v>
      </c>
      <c r="AX85" s="47">
        <v>4</v>
      </c>
      <c r="AY85" s="56">
        <f>IF(AZ85="-","?",RANK(AZ85,AZ2:AZ130,0))</f>
        <v>62</v>
      </c>
      <c r="AZ85" s="42">
        <f t="shared" si="109"/>
        <v>5.0199999999999996</v>
      </c>
      <c r="BA85" s="41">
        <f t="shared" si="110"/>
        <v>7.229166666666667</v>
      </c>
      <c r="BB85" s="47">
        <v>8</v>
      </c>
      <c r="BC85" s="47">
        <v>6</v>
      </c>
      <c r="BD85" s="47">
        <v>8</v>
      </c>
      <c r="BE85" s="47">
        <v>9</v>
      </c>
      <c r="BF85" s="47">
        <v>7</v>
      </c>
      <c r="BG85" s="55">
        <f t="shared" si="111"/>
        <v>5.375</v>
      </c>
      <c r="BH85" s="54">
        <f t="shared" si="112"/>
        <v>5.35</v>
      </c>
      <c r="BI85" s="41">
        <f t="shared" si="113"/>
        <v>4.333333333333333</v>
      </c>
      <c r="BJ85" s="47">
        <v>4</v>
      </c>
      <c r="BK85" s="47">
        <v>4</v>
      </c>
      <c r="BL85" s="47">
        <v>5</v>
      </c>
      <c r="BM85" s="41">
        <f t="shared" si="114"/>
        <v>4</v>
      </c>
      <c r="BN85" s="47">
        <v>4</v>
      </c>
      <c r="BO85" s="47">
        <v>5</v>
      </c>
      <c r="BP85" s="47">
        <v>3</v>
      </c>
      <c r="BQ85" s="41">
        <f t="shared" si="115"/>
        <v>5.4</v>
      </c>
      <c r="BR85" s="47">
        <v>6</v>
      </c>
      <c r="BS85" s="47">
        <v>6</v>
      </c>
      <c r="BT85" s="47">
        <v>5</v>
      </c>
      <c r="BU85" s="47">
        <v>4</v>
      </c>
      <c r="BV85" s="47">
        <v>6</v>
      </c>
      <c r="BW85" s="41">
        <f t="shared" si="116"/>
        <v>7.666666666666667</v>
      </c>
      <c r="BX85" s="47">
        <v>7</v>
      </c>
      <c r="BY85" s="47">
        <v>8</v>
      </c>
      <c r="BZ85" s="47">
        <v>8</v>
      </c>
      <c r="CA85" s="47" t="s">
        <v>78</v>
      </c>
      <c r="CB85" s="46" t="s">
        <v>78</v>
      </c>
      <c r="CC85" s="52">
        <v>6.05</v>
      </c>
      <c r="CD85" s="52">
        <f t="shared" si="117"/>
        <v>4.8</v>
      </c>
      <c r="CE85" s="44">
        <f t="shared" si="118"/>
        <v>-1.25</v>
      </c>
      <c r="CF85" s="53" t="str">
        <f t="shared" si="119"/>
        <v>ä</v>
      </c>
      <c r="CG85" s="52">
        <v>5.2857142857142856</v>
      </c>
      <c r="CH85" s="52">
        <f t="shared" si="120"/>
        <v>5.0357142857142856</v>
      </c>
      <c r="CI85" s="43">
        <f t="shared" si="121"/>
        <v>-0.25</v>
      </c>
      <c r="CJ85" s="51" t="str">
        <f t="shared" si="122"/>
        <v>â</v>
      </c>
      <c r="CK85" s="47" t="s">
        <v>78</v>
      </c>
      <c r="CL85" s="46" t="s">
        <v>78</v>
      </c>
      <c r="CM85" s="50">
        <v>5</v>
      </c>
      <c r="CN85" s="50">
        <v>2</v>
      </c>
      <c r="CO85" s="47">
        <v>8</v>
      </c>
      <c r="CP85" s="47">
        <v>6</v>
      </c>
      <c r="CQ85" s="47">
        <v>6</v>
      </c>
      <c r="CR85" s="47">
        <v>5</v>
      </c>
      <c r="CS85" s="49">
        <f t="shared" si="123"/>
        <v>5</v>
      </c>
      <c r="CT85" s="48">
        <f t="shared" si="124"/>
        <v>2</v>
      </c>
      <c r="CU85" s="44" t="str">
        <f t="shared" si="125"/>
        <v>Aut.</v>
      </c>
      <c r="CV85" s="47" t="s">
        <v>78</v>
      </c>
      <c r="CW85" s="46" t="s">
        <v>78</v>
      </c>
      <c r="CX85" s="45">
        <f t="shared" si="126"/>
        <v>4.92</v>
      </c>
      <c r="CY85" s="40">
        <f t="shared" si="127"/>
        <v>4</v>
      </c>
      <c r="CZ85" s="39" t="str">
        <f t="shared" si="128"/>
        <v>Very limited</v>
      </c>
      <c r="DA85" s="44">
        <f t="shared" si="129"/>
        <v>4.8</v>
      </c>
      <c r="DB85" s="40">
        <f t="shared" si="130"/>
        <v>4</v>
      </c>
      <c r="DC85" s="39" t="str">
        <f t="shared" si="131"/>
        <v>Moderate autocracies</v>
      </c>
      <c r="DD85" s="43">
        <f t="shared" si="132"/>
        <v>5.04</v>
      </c>
      <c r="DE85" s="40">
        <f t="shared" si="133"/>
        <v>3</v>
      </c>
      <c r="DF85" s="39" t="str">
        <f t="shared" si="134"/>
        <v>Functional flaws</v>
      </c>
      <c r="DG85" s="42">
        <f t="shared" si="135"/>
        <v>5.0199999999999996</v>
      </c>
      <c r="DH85" s="40">
        <f t="shared" si="136"/>
        <v>3</v>
      </c>
      <c r="DI85" s="39" t="str">
        <f t="shared" si="137"/>
        <v>Moderate</v>
      </c>
      <c r="DJ85" s="41">
        <f t="shared" si="138"/>
        <v>7.2</v>
      </c>
      <c r="DK85" s="40">
        <f t="shared" si="139"/>
        <v>2</v>
      </c>
      <c r="DL85" s="39" t="str">
        <f t="shared" si="140"/>
        <v>Substantial</v>
      </c>
    </row>
    <row r="86" spans="1:116">
      <c r="A86" s="61" t="s">
        <v>184</v>
      </c>
      <c r="B86" s="60">
        <v>7</v>
      </c>
      <c r="C86" s="59">
        <f>IF(D86="-","?",RANK(D86,D2:D130,0))</f>
        <v>126</v>
      </c>
      <c r="D86" s="45">
        <f t="shared" si="94"/>
        <v>2.29</v>
      </c>
      <c r="E86" s="44">
        <f t="shared" si="95"/>
        <v>2.65</v>
      </c>
      <c r="F86" s="58">
        <f t="shared" si="96"/>
        <v>9.25</v>
      </c>
      <c r="G86" s="47">
        <v>10</v>
      </c>
      <c r="H86" s="47">
        <v>10</v>
      </c>
      <c r="I86" s="47">
        <v>10</v>
      </c>
      <c r="J86" s="47">
        <v>7</v>
      </c>
      <c r="K86" s="58">
        <f t="shared" si="97"/>
        <v>1</v>
      </c>
      <c r="L86" s="47">
        <v>1</v>
      </c>
      <c r="M86" s="47">
        <v>1</v>
      </c>
      <c r="N86" s="47">
        <v>1</v>
      </c>
      <c r="O86" s="47">
        <v>1</v>
      </c>
      <c r="P86" s="58">
        <f t="shared" si="98"/>
        <v>1</v>
      </c>
      <c r="Q86" s="47">
        <v>1</v>
      </c>
      <c r="R86" s="47">
        <v>1</v>
      </c>
      <c r="S86" s="47">
        <v>1</v>
      </c>
      <c r="T86" s="47">
        <v>1</v>
      </c>
      <c r="U86" s="58">
        <f t="shared" si="99"/>
        <v>1</v>
      </c>
      <c r="V86" s="47">
        <v>1</v>
      </c>
      <c r="W86" s="47">
        <v>1</v>
      </c>
      <c r="X86" s="58">
        <f t="shared" si="100"/>
        <v>1</v>
      </c>
      <c r="Y86" s="47">
        <v>1</v>
      </c>
      <c r="Z86" s="47">
        <v>1</v>
      </c>
      <c r="AA86" s="47" t="s">
        <v>100</v>
      </c>
      <c r="AB86" s="47">
        <v>1</v>
      </c>
      <c r="AC86" s="43">
        <f t="shared" si="101"/>
        <v>1.9285714285714286</v>
      </c>
      <c r="AD86" s="57">
        <f t="shared" si="102"/>
        <v>3</v>
      </c>
      <c r="AE86" s="47">
        <v>3</v>
      </c>
      <c r="AF86" s="57">
        <f t="shared" si="103"/>
        <v>1.5</v>
      </c>
      <c r="AG86" s="47">
        <v>2</v>
      </c>
      <c r="AH86" s="47">
        <v>1</v>
      </c>
      <c r="AI86" s="47">
        <v>1</v>
      </c>
      <c r="AJ86" s="47">
        <v>2</v>
      </c>
      <c r="AK86" s="57">
        <f t="shared" si="104"/>
        <v>1.5</v>
      </c>
      <c r="AL86" s="47">
        <v>2</v>
      </c>
      <c r="AM86" s="47">
        <v>1</v>
      </c>
      <c r="AN86" s="57">
        <f t="shared" si="105"/>
        <v>1.5</v>
      </c>
      <c r="AO86" s="47">
        <v>2</v>
      </c>
      <c r="AP86" s="47">
        <v>1</v>
      </c>
      <c r="AQ86" s="57">
        <f t="shared" si="106"/>
        <v>2</v>
      </c>
      <c r="AR86" s="47">
        <v>1</v>
      </c>
      <c r="AS86" s="47">
        <v>3</v>
      </c>
      <c r="AT86" s="57">
        <f t="shared" si="107"/>
        <v>2</v>
      </c>
      <c r="AU86" s="47">
        <v>2</v>
      </c>
      <c r="AV86" s="57">
        <f t="shared" si="108"/>
        <v>2</v>
      </c>
      <c r="AW86" s="47">
        <v>1</v>
      </c>
      <c r="AX86" s="47">
        <v>3</v>
      </c>
      <c r="AY86" s="56">
        <f>IF(AZ86="-","?",RANK(AZ86,AZ2:AZ130,0))</f>
        <v>128</v>
      </c>
      <c r="AZ86" s="42">
        <f t="shared" si="109"/>
        <v>1.46</v>
      </c>
      <c r="BA86" s="41">
        <f t="shared" si="110"/>
        <v>6.979166666666667</v>
      </c>
      <c r="BB86" s="47">
        <v>7</v>
      </c>
      <c r="BC86" s="47">
        <v>10</v>
      </c>
      <c r="BD86" s="47">
        <v>4</v>
      </c>
      <c r="BE86" s="47">
        <v>9</v>
      </c>
      <c r="BF86" s="47">
        <v>6</v>
      </c>
      <c r="BG86" s="55">
        <f t="shared" si="111"/>
        <v>5.875</v>
      </c>
      <c r="BH86" s="54">
        <f t="shared" si="112"/>
        <v>1.5625</v>
      </c>
      <c r="BI86" s="41">
        <f t="shared" si="113"/>
        <v>1.3333333333333333</v>
      </c>
      <c r="BJ86" s="47">
        <v>1</v>
      </c>
      <c r="BK86" s="47">
        <v>1</v>
      </c>
      <c r="BL86" s="47">
        <v>2</v>
      </c>
      <c r="BM86" s="41">
        <f t="shared" si="114"/>
        <v>2.3333333333333335</v>
      </c>
      <c r="BN86" s="47">
        <v>1</v>
      </c>
      <c r="BO86" s="47">
        <v>3</v>
      </c>
      <c r="BP86" s="47">
        <v>3</v>
      </c>
      <c r="BQ86" s="41">
        <f t="shared" si="115"/>
        <v>1.25</v>
      </c>
      <c r="BR86" s="47">
        <v>1</v>
      </c>
      <c r="BS86" s="47">
        <v>1</v>
      </c>
      <c r="BT86" s="47">
        <v>2</v>
      </c>
      <c r="BU86" s="47">
        <v>1</v>
      </c>
      <c r="BV86" s="47" t="s">
        <v>100</v>
      </c>
      <c r="BW86" s="41">
        <f t="shared" si="116"/>
        <v>1.3333333333333333</v>
      </c>
      <c r="BX86" s="47">
        <v>1</v>
      </c>
      <c r="BY86" s="47">
        <v>1</v>
      </c>
      <c r="BZ86" s="47">
        <v>2</v>
      </c>
      <c r="CA86" s="47" t="s">
        <v>78</v>
      </c>
      <c r="CB86" s="46" t="s">
        <v>78</v>
      </c>
      <c r="CC86" s="52">
        <v>2.7000000000000006</v>
      </c>
      <c r="CD86" s="52">
        <f t="shared" si="117"/>
        <v>2.65</v>
      </c>
      <c r="CE86" s="44">
        <f t="shared" si="118"/>
        <v>-5.0000000000000711E-2</v>
      </c>
      <c r="CF86" s="53" t="str">
        <f t="shared" si="119"/>
        <v>â</v>
      </c>
      <c r="CG86" s="52">
        <v>2.214285714285714</v>
      </c>
      <c r="CH86" s="52">
        <f t="shared" si="120"/>
        <v>1.9285714285714286</v>
      </c>
      <c r="CI86" s="43">
        <f t="shared" si="121"/>
        <v>-0.28571428571428537</v>
      </c>
      <c r="CJ86" s="51" t="str">
        <f t="shared" si="122"/>
        <v>â</v>
      </c>
      <c r="CK86" s="47" t="s">
        <v>78</v>
      </c>
      <c r="CL86" s="46" t="s">
        <v>78</v>
      </c>
      <c r="CM86" s="50">
        <v>1</v>
      </c>
      <c r="CN86" s="50">
        <v>1</v>
      </c>
      <c r="CO86" s="50">
        <v>1</v>
      </c>
      <c r="CP86" s="50">
        <v>1</v>
      </c>
      <c r="CQ86" s="50">
        <v>1</v>
      </c>
      <c r="CR86" s="50">
        <v>1</v>
      </c>
      <c r="CS86" s="49">
        <f t="shared" si="123"/>
        <v>8.5</v>
      </c>
      <c r="CT86" s="48">
        <f t="shared" si="124"/>
        <v>6</v>
      </c>
      <c r="CU86" s="44" t="str">
        <f t="shared" si="125"/>
        <v>Aut.</v>
      </c>
      <c r="CV86" s="47" t="s">
        <v>78</v>
      </c>
      <c r="CW86" s="46" t="s">
        <v>78</v>
      </c>
      <c r="CX86" s="45">
        <f t="shared" si="126"/>
        <v>2.29</v>
      </c>
      <c r="CY86" s="40">
        <f t="shared" si="127"/>
        <v>5</v>
      </c>
      <c r="CZ86" s="39" t="str">
        <f t="shared" si="128"/>
        <v>Failed</v>
      </c>
      <c r="DA86" s="44">
        <f t="shared" si="129"/>
        <v>2.65</v>
      </c>
      <c r="DB86" s="40">
        <f t="shared" si="130"/>
        <v>5</v>
      </c>
      <c r="DC86" s="39" t="str">
        <f t="shared" si="131"/>
        <v>Hard-line autocracies</v>
      </c>
      <c r="DD86" s="43">
        <f t="shared" si="132"/>
        <v>1.93</v>
      </c>
      <c r="DE86" s="40">
        <f t="shared" si="133"/>
        <v>5</v>
      </c>
      <c r="DF86" s="39" t="str">
        <f t="shared" si="134"/>
        <v>Rudimentary</v>
      </c>
      <c r="DG86" s="42">
        <f t="shared" si="135"/>
        <v>1.46</v>
      </c>
      <c r="DH86" s="40">
        <f t="shared" si="136"/>
        <v>5</v>
      </c>
      <c r="DI86" s="39" t="str">
        <f t="shared" si="137"/>
        <v>Failed</v>
      </c>
      <c r="DJ86" s="41">
        <f t="shared" si="138"/>
        <v>7</v>
      </c>
      <c r="DK86" s="40">
        <f t="shared" si="139"/>
        <v>2</v>
      </c>
      <c r="DL86" s="39" t="str">
        <f t="shared" si="140"/>
        <v>Substantial</v>
      </c>
    </row>
    <row r="87" spans="1:116">
      <c r="A87" s="61" t="s">
        <v>185</v>
      </c>
      <c r="B87" s="60">
        <v>4</v>
      </c>
      <c r="C87" s="59">
        <f>IF(D87="-","?",RANK(D87,D2:D130,0))</f>
        <v>71</v>
      </c>
      <c r="D87" s="45">
        <f t="shared" si="94"/>
        <v>5.53</v>
      </c>
      <c r="E87" s="44">
        <f t="shared" si="95"/>
        <v>3.9833333333333334</v>
      </c>
      <c r="F87" s="58">
        <f t="shared" si="96"/>
        <v>8.25</v>
      </c>
      <c r="G87" s="47">
        <v>10</v>
      </c>
      <c r="H87" s="47">
        <v>9</v>
      </c>
      <c r="I87" s="47">
        <v>6</v>
      </c>
      <c r="J87" s="47">
        <v>8</v>
      </c>
      <c r="K87" s="58">
        <f t="shared" si="97"/>
        <v>3</v>
      </c>
      <c r="L87" s="47">
        <v>3</v>
      </c>
      <c r="M87" s="47">
        <v>1</v>
      </c>
      <c r="N87" s="47">
        <v>4</v>
      </c>
      <c r="O87" s="47">
        <v>4</v>
      </c>
      <c r="P87" s="58">
        <f t="shared" si="98"/>
        <v>4</v>
      </c>
      <c r="Q87" s="47">
        <v>2</v>
      </c>
      <c r="R87" s="47">
        <v>5</v>
      </c>
      <c r="S87" s="47">
        <v>4</v>
      </c>
      <c r="T87" s="47">
        <v>5</v>
      </c>
      <c r="U87" s="58">
        <f t="shared" si="99"/>
        <v>2</v>
      </c>
      <c r="V87" s="47">
        <v>2</v>
      </c>
      <c r="W87" s="47">
        <v>2</v>
      </c>
      <c r="X87" s="58">
        <f t="shared" si="100"/>
        <v>2.6666666666666665</v>
      </c>
      <c r="Y87" s="47">
        <v>1</v>
      </c>
      <c r="Z87" s="47">
        <v>3</v>
      </c>
      <c r="AA87" s="47" t="s">
        <v>100</v>
      </c>
      <c r="AB87" s="47">
        <v>4</v>
      </c>
      <c r="AC87" s="43">
        <f t="shared" si="101"/>
        <v>7.0714285714285712</v>
      </c>
      <c r="AD87" s="57">
        <f t="shared" si="102"/>
        <v>7</v>
      </c>
      <c r="AE87" s="47">
        <v>7</v>
      </c>
      <c r="AF87" s="57">
        <f t="shared" si="103"/>
        <v>6.5</v>
      </c>
      <c r="AG87" s="47">
        <v>7</v>
      </c>
      <c r="AH87" s="47">
        <v>4</v>
      </c>
      <c r="AI87" s="47">
        <v>8</v>
      </c>
      <c r="AJ87" s="47">
        <v>7</v>
      </c>
      <c r="AK87" s="57">
        <f t="shared" si="104"/>
        <v>8</v>
      </c>
      <c r="AL87" s="47">
        <v>8</v>
      </c>
      <c r="AM87" s="47">
        <v>8</v>
      </c>
      <c r="AN87" s="57">
        <f t="shared" si="105"/>
        <v>7</v>
      </c>
      <c r="AO87" s="47">
        <v>7</v>
      </c>
      <c r="AP87" s="47">
        <v>7</v>
      </c>
      <c r="AQ87" s="57">
        <f t="shared" si="106"/>
        <v>7</v>
      </c>
      <c r="AR87" s="47">
        <v>7</v>
      </c>
      <c r="AS87" s="47">
        <v>7</v>
      </c>
      <c r="AT87" s="57">
        <f t="shared" si="107"/>
        <v>8</v>
      </c>
      <c r="AU87" s="47">
        <v>8</v>
      </c>
      <c r="AV87" s="57">
        <f t="shared" si="108"/>
        <v>6</v>
      </c>
      <c r="AW87" s="47">
        <v>6</v>
      </c>
      <c r="AX87" s="47">
        <v>6</v>
      </c>
      <c r="AY87" s="56">
        <f>IF(AZ87="-","?",RANK(AZ87,AZ2:AZ130,0))</f>
        <v>76</v>
      </c>
      <c r="AZ87" s="42">
        <f t="shared" si="109"/>
        <v>4.58</v>
      </c>
      <c r="BA87" s="41">
        <f t="shared" si="110"/>
        <v>3.8125</v>
      </c>
      <c r="BB87" s="47">
        <v>4</v>
      </c>
      <c r="BC87" s="47">
        <v>8</v>
      </c>
      <c r="BD87" s="47">
        <v>1</v>
      </c>
      <c r="BE87" s="47">
        <v>1</v>
      </c>
      <c r="BF87" s="47">
        <v>4</v>
      </c>
      <c r="BG87" s="55">
        <f t="shared" si="111"/>
        <v>4.875</v>
      </c>
      <c r="BH87" s="54">
        <f t="shared" si="112"/>
        <v>5.3125</v>
      </c>
      <c r="BI87" s="41">
        <f t="shared" si="113"/>
        <v>4.666666666666667</v>
      </c>
      <c r="BJ87" s="47">
        <v>5</v>
      </c>
      <c r="BK87" s="47">
        <v>4</v>
      </c>
      <c r="BL87" s="47">
        <v>5</v>
      </c>
      <c r="BM87" s="41">
        <f t="shared" si="114"/>
        <v>5.666666666666667</v>
      </c>
      <c r="BN87" s="47">
        <v>6</v>
      </c>
      <c r="BO87" s="47">
        <v>6</v>
      </c>
      <c r="BP87" s="47">
        <v>5</v>
      </c>
      <c r="BQ87" s="41">
        <f t="shared" si="115"/>
        <v>4.25</v>
      </c>
      <c r="BR87" s="47">
        <v>6</v>
      </c>
      <c r="BS87" s="47">
        <v>3</v>
      </c>
      <c r="BT87" s="47">
        <v>5</v>
      </c>
      <c r="BU87" s="47">
        <v>3</v>
      </c>
      <c r="BV87" s="47" t="s">
        <v>100</v>
      </c>
      <c r="BW87" s="41">
        <f t="shared" si="116"/>
        <v>6.666666666666667</v>
      </c>
      <c r="BX87" s="47">
        <v>5</v>
      </c>
      <c r="BY87" s="47">
        <v>7</v>
      </c>
      <c r="BZ87" s="47">
        <v>8</v>
      </c>
      <c r="CA87" s="47" t="s">
        <v>78</v>
      </c>
      <c r="CB87" s="46" t="s">
        <v>78</v>
      </c>
      <c r="CC87" s="52">
        <v>3.6333333333333333</v>
      </c>
      <c r="CD87" s="52">
        <f t="shared" si="117"/>
        <v>3.9833333333333334</v>
      </c>
      <c r="CE87" s="44">
        <f t="shared" si="118"/>
        <v>0.35000000000000009</v>
      </c>
      <c r="CF87" s="53" t="str">
        <f t="shared" si="119"/>
        <v>â</v>
      </c>
      <c r="CG87" s="52">
        <v>6.9642857142857144</v>
      </c>
      <c r="CH87" s="52">
        <f t="shared" si="120"/>
        <v>7.0714285714285712</v>
      </c>
      <c r="CI87" s="43">
        <f t="shared" si="121"/>
        <v>0.10714285714285676</v>
      </c>
      <c r="CJ87" s="51" t="str">
        <f t="shared" si="122"/>
        <v>â</v>
      </c>
      <c r="CK87" s="47" t="s">
        <v>78</v>
      </c>
      <c r="CL87" s="46" t="s">
        <v>78</v>
      </c>
      <c r="CM87" s="50">
        <v>3</v>
      </c>
      <c r="CN87" s="50">
        <v>1</v>
      </c>
      <c r="CO87" s="47">
        <v>4</v>
      </c>
      <c r="CP87" s="47">
        <v>4</v>
      </c>
      <c r="CQ87" s="50">
        <v>2</v>
      </c>
      <c r="CR87" s="47">
        <v>5</v>
      </c>
      <c r="CS87" s="49">
        <f t="shared" si="123"/>
        <v>9</v>
      </c>
      <c r="CT87" s="48">
        <f t="shared" si="124"/>
        <v>3</v>
      </c>
      <c r="CU87" s="44" t="str">
        <f t="shared" si="125"/>
        <v>Aut.</v>
      </c>
      <c r="CV87" s="47" t="s">
        <v>78</v>
      </c>
      <c r="CW87" s="46" t="s">
        <v>78</v>
      </c>
      <c r="CX87" s="45">
        <f t="shared" si="126"/>
        <v>5.53</v>
      </c>
      <c r="CY87" s="40">
        <f t="shared" si="127"/>
        <v>3</v>
      </c>
      <c r="CZ87" s="39" t="str">
        <f t="shared" si="128"/>
        <v>Limited</v>
      </c>
      <c r="DA87" s="44">
        <f t="shared" si="129"/>
        <v>3.98</v>
      </c>
      <c r="DB87" s="40">
        <f t="shared" si="130"/>
        <v>5</v>
      </c>
      <c r="DC87" s="39" t="str">
        <f t="shared" si="131"/>
        <v>Hard-line autocracies</v>
      </c>
      <c r="DD87" s="43">
        <f t="shared" si="132"/>
        <v>7.07</v>
      </c>
      <c r="DE87" s="40">
        <f t="shared" si="133"/>
        <v>2</v>
      </c>
      <c r="DF87" s="39" t="str">
        <f t="shared" si="134"/>
        <v>Functioning</v>
      </c>
      <c r="DG87" s="42">
        <f t="shared" si="135"/>
        <v>4.58</v>
      </c>
      <c r="DH87" s="40">
        <f t="shared" si="136"/>
        <v>3</v>
      </c>
      <c r="DI87" s="39" t="str">
        <f t="shared" si="137"/>
        <v>Moderate</v>
      </c>
      <c r="DJ87" s="41">
        <f t="shared" si="138"/>
        <v>3.8</v>
      </c>
      <c r="DK87" s="40">
        <f t="shared" si="139"/>
        <v>4</v>
      </c>
      <c r="DL87" s="39" t="str">
        <f t="shared" si="140"/>
        <v>Minor</v>
      </c>
    </row>
    <row r="88" spans="1:116">
      <c r="A88" s="75" t="s">
        <v>186</v>
      </c>
      <c r="B88" s="60">
        <v>7</v>
      </c>
      <c r="C88" s="59">
        <f>IF(D88="-","?",RANK(D88,D2:D130,0))</f>
        <v>106</v>
      </c>
      <c r="D88" s="45">
        <f t="shared" si="94"/>
        <v>3.97</v>
      </c>
      <c r="E88" s="44">
        <f t="shared" si="95"/>
        <v>3.65</v>
      </c>
      <c r="F88" s="58">
        <f t="shared" si="96"/>
        <v>4.5</v>
      </c>
      <c r="G88" s="47">
        <v>4</v>
      </c>
      <c r="H88" s="47">
        <v>6</v>
      </c>
      <c r="I88" s="47">
        <v>3</v>
      </c>
      <c r="J88" s="47">
        <v>5</v>
      </c>
      <c r="K88" s="58">
        <f t="shared" si="97"/>
        <v>4.75</v>
      </c>
      <c r="L88" s="47">
        <v>6</v>
      </c>
      <c r="M88" s="47">
        <v>2</v>
      </c>
      <c r="N88" s="47">
        <v>5</v>
      </c>
      <c r="O88" s="47">
        <v>6</v>
      </c>
      <c r="P88" s="58">
        <f t="shared" si="98"/>
        <v>3.25</v>
      </c>
      <c r="Q88" s="47">
        <v>3</v>
      </c>
      <c r="R88" s="47">
        <v>4</v>
      </c>
      <c r="S88" s="47">
        <v>3</v>
      </c>
      <c r="T88" s="47">
        <v>3</v>
      </c>
      <c r="U88" s="58">
        <f t="shared" si="99"/>
        <v>2</v>
      </c>
      <c r="V88" s="47">
        <v>2</v>
      </c>
      <c r="W88" s="47">
        <v>2</v>
      </c>
      <c r="X88" s="58">
        <f t="shared" si="100"/>
        <v>3.75</v>
      </c>
      <c r="Y88" s="47">
        <v>4</v>
      </c>
      <c r="Z88" s="47">
        <v>3</v>
      </c>
      <c r="AA88" s="77">
        <v>4</v>
      </c>
      <c r="AB88" s="47">
        <v>4</v>
      </c>
      <c r="AC88" s="43">
        <f t="shared" si="101"/>
        <v>4.2857142857142856</v>
      </c>
      <c r="AD88" s="57">
        <f t="shared" si="102"/>
        <v>3</v>
      </c>
      <c r="AE88" s="47">
        <v>3</v>
      </c>
      <c r="AF88" s="57">
        <f t="shared" si="103"/>
        <v>6</v>
      </c>
      <c r="AG88" s="47">
        <v>5</v>
      </c>
      <c r="AH88" s="47">
        <v>6</v>
      </c>
      <c r="AI88" s="47">
        <v>7</v>
      </c>
      <c r="AJ88" s="47">
        <v>6</v>
      </c>
      <c r="AK88" s="57">
        <f t="shared" si="104"/>
        <v>4</v>
      </c>
      <c r="AL88" s="47">
        <v>4</v>
      </c>
      <c r="AM88" s="47">
        <v>4</v>
      </c>
      <c r="AN88" s="57">
        <f t="shared" si="105"/>
        <v>6</v>
      </c>
      <c r="AO88" s="47">
        <v>6</v>
      </c>
      <c r="AP88" s="47">
        <v>6</v>
      </c>
      <c r="AQ88" s="57">
        <f t="shared" si="106"/>
        <v>3</v>
      </c>
      <c r="AR88" s="47">
        <v>3</v>
      </c>
      <c r="AS88" s="47">
        <v>3</v>
      </c>
      <c r="AT88" s="57">
        <f t="shared" si="107"/>
        <v>4</v>
      </c>
      <c r="AU88" s="47">
        <v>4</v>
      </c>
      <c r="AV88" s="57">
        <f t="shared" si="108"/>
        <v>4</v>
      </c>
      <c r="AW88" s="47">
        <v>5</v>
      </c>
      <c r="AX88" s="47">
        <v>3</v>
      </c>
      <c r="AY88" s="56">
        <f>IF(AZ88="-","?",RANK(AZ88,AZ2:AZ130,0))</f>
        <v>112</v>
      </c>
      <c r="AZ88" s="42">
        <f t="shared" si="109"/>
        <v>3.18</v>
      </c>
      <c r="BA88" s="41">
        <f t="shared" si="110"/>
        <v>8.1875</v>
      </c>
      <c r="BB88" s="47">
        <v>8</v>
      </c>
      <c r="BC88" s="47">
        <v>7</v>
      </c>
      <c r="BD88" s="47">
        <v>9</v>
      </c>
      <c r="BE88" s="47">
        <v>8</v>
      </c>
      <c r="BF88" s="47">
        <v>10</v>
      </c>
      <c r="BG88" s="55">
        <f t="shared" si="111"/>
        <v>7.125</v>
      </c>
      <c r="BH88" s="54">
        <f t="shared" si="112"/>
        <v>3.3125</v>
      </c>
      <c r="BI88" s="41">
        <f t="shared" si="113"/>
        <v>3</v>
      </c>
      <c r="BJ88" s="47">
        <v>3</v>
      </c>
      <c r="BK88" s="47">
        <v>3</v>
      </c>
      <c r="BL88" s="47">
        <v>3</v>
      </c>
      <c r="BM88" s="41">
        <f t="shared" si="114"/>
        <v>3</v>
      </c>
      <c r="BN88" s="47">
        <v>3</v>
      </c>
      <c r="BO88" s="47">
        <v>4</v>
      </c>
      <c r="BP88" s="47">
        <v>2</v>
      </c>
      <c r="BQ88" s="41">
        <f t="shared" si="115"/>
        <v>3.25</v>
      </c>
      <c r="BR88" s="47">
        <v>3</v>
      </c>
      <c r="BS88" s="47">
        <v>4</v>
      </c>
      <c r="BT88" s="47">
        <v>3</v>
      </c>
      <c r="BU88" s="47">
        <v>3</v>
      </c>
      <c r="BV88" s="47" t="s">
        <v>100</v>
      </c>
      <c r="BW88" s="41">
        <f t="shared" si="116"/>
        <v>4</v>
      </c>
      <c r="BX88" s="47">
        <v>4</v>
      </c>
      <c r="BY88" s="47">
        <v>3</v>
      </c>
      <c r="BZ88" s="47">
        <v>5</v>
      </c>
      <c r="CA88" s="47" t="s">
        <v>78</v>
      </c>
      <c r="CB88" s="46" t="s">
        <v>78</v>
      </c>
      <c r="CC88" s="52">
        <v>3.6500000000000004</v>
      </c>
      <c r="CD88" s="52">
        <f t="shared" si="117"/>
        <v>3.65</v>
      </c>
      <c r="CE88" s="44">
        <f t="shared" si="118"/>
        <v>-4.4408920985006262E-16</v>
      </c>
      <c r="CF88" s="53" t="str">
        <f t="shared" si="119"/>
        <v>â</v>
      </c>
      <c r="CG88" s="52">
        <v>5.1785714285714288</v>
      </c>
      <c r="CH88" s="52">
        <f t="shared" si="120"/>
        <v>4.2857142857142856</v>
      </c>
      <c r="CI88" s="43">
        <f t="shared" si="121"/>
        <v>-0.89285714285714324</v>
      </c>
      <c r="CJ88" s="51" t="str">
        <f t="shared" si="122"/>
        <v>è</v>
      </c>
      <c r="CK88" s="47" t="s">
        <v>78</v>
      </c>
      <c r="CL88" s="46" t="s">
        <v>78</v>
      </c>
      <c r="CM88" s="47">
        <v>6</v>
      </c>
      <c r="CN88" s="50">
        <v>2</v>
      </c>
      <c r="CO88" s="47">
        <v>5</v>
      </c>
      <c r="CP88" s="47">
        <v>6</v>
      </c>
      <c r="CQ88" s="47">
        <v>3</v>
      </c>
      <c r="CR88" s="47">
        <v>3</v>
      </c>
      <c r="CS88" s="49">
        <f t="shared" si="123"/>
        <v>4.5</v>
      </c>
      <c r="CT88" s="48">
        <f t="shared" si="124"/>
        <v>1</v>
      </c>
      <c r="CU88" s="44" t="str">
        <f t="shared" si="125"/>
        <v>Aut.</v>
      </c>
      <c r="CV88" s="47" t="s">
        <v>78</v>
      </c>
      <c r="CW88" s="46" t="s">
        <v>78</v>
      </c>
      <c r="CX88" s="45">
        <f t="shared" si="126"/>
        <v>3.97</v>
      </c>
      <c r="CY88" s="40">
        <f t="shared" si="127"/>
        <v>5</v>
      </c>
      <c r="CZ88" s="39" t="str">
        <f t="shared" si="128"/>
        <v>Failed</v>
      </c>
      <c r="DA88" s="44">
        <f t="shared" si="129"/>
        <v>3.65</v>
      </c>
      <c r="DB88" s="40">
        <f t="shared" si="130"/>
        <v>5</v>
      </c>
      <c r="DC88" s="39" t="str">
        <f t="shared" si="131"/>
        <v>Hard-line autocracies</v>
      </c>
      <c r="DD88" s="43">
        <f t="shared" si="132"/>
        <v>4.29</v>
      </c>
      <c r="DE88" s="40">
        <f t="shared" si="133"/>
        <v>4</v>
      </c>
      <c r="DF88" s="39" t="str">
        <f t="shared" si="134"/>
        <v>Poorly functioning</v>
      </c>
      <c r="DG88" s="42">
        <f t="shared" si="135"/>
        <v>3.18</v>
      </c>
      <c r="DH88" s="40">
        <f t="shared" si="136"/>
        <v>4</v>
      </c>
      <c r="DI88" s="39" t="str">
        <f t="shared" si="137"/>
        <v>Weak</v>
      </c>
      <c r="DJ88" s="41">
        <f t="shared" si="138"/>
        <v>8.1999999999999993</v>
      </c>
      <c r="DK88" s="40">
        <f t="shared" si="139"/>
        <v>2</v>
      </c>
      <c r="DL88" s="39" t="str">
        <f t="shared" si="140"/>
        <v>Substantial</v>
      </c>
    </row>
    <row r="89" spans="1:116">
      <c r="A89" s="61" t="s">
        <v>187</v>
      </c>
      <c r="B89" s="60">
        <v>2</v>
      </c>
      <c r="C89" s="59">
        <f>IF(D89="-","?",RANK(D89,D2:D130,0))</f>
        <v>22</v>
      </c>
      <c r="D89" s="45">
        <f t="shared" si="94"/>
        <v>7.49</v>
      </c>
      <c r="E89" s="44">
        <f t="shared" si="95"/>
        <v>7.9</v>
      </c>
      <c r="F89" s="58">
        <f t="shared" si="96"/>
        <v>8.5</v>
      </c>
      <c r="G89" s="47">
        <v>8</v>
      </c>
      <c r="H89" s="47">
        <v>10</v>
      </c>
      <c r="I89" s="47">
        <v>9</v>
      </c>
      <c r="J89" s="47">
        <v>7</v>
      </c>
      <c r="K89" s="58">
        <f t="shared" si="97"/>
        <v>8.75</v>
      </c>
      <c r="L89" s="47">
        <v>10</v>
      </c>
      <c r="M89" s="47">
        <v>8</v>
      </c>
      <c r="N89" s="47">
        <v>9</v>
      </c>
      <c r="O89" s="47">
        <v>8</v>
      </c>
      <c r="P89" s="58">
        <f t="shared" si="98"/>
        <v>6.25</v>
      </c>
      <c r="Q89" s="47">
        <v>7</v>
      </c>
      <c r="R89" s="47">
        <v>5</v>
      </c>
      <c r="S89" s="47">
        <v>5</v>
      </c>
      <c r="T89" s="47">
        <v>8</v>
      </c>
      <c r="U89" s="58">
        <f t="shared" si="99"/>
        <v>8.5</v>
      </c>
      <c r="V89" s="47">
        <v>8</v>
      </c>
      <c r="W89" s="47">
        <v>9</v>
      </c>
      <c r="X89" s="58">
        <f t="shared" si="100"/>
        <v>7.5</v>
      </c>
      <c r="Y89" s="47">
        <v>8</v>
      </c>
      <c r="Z89" s="47">
        <v>7</v>
      </c>
      <c r="AA89" s="47">
        <v>8</v>
      </c>
      <c r="AB89" s="47">
        <v>7</v>
      </c>
      <c r="AC89" s="43">
        <f t="shared" si="101"/>
        <v>7.0714285714285712</v>
      </c>
      <c r="AD89" s="57">
        <f t="shared" si="102"/>
        <v>6</v>
      </c>
      <c r="AE89" s="47">
        <v>6</v>
      </c>
      <c r="AF89" s="57">
        <f t="shared" si="103"/>
        <v>8</v>
      </c>
      <c r="AG89" s="47">
        <v>7</v>
      </c>
      <c r="AH89" s="47">
        <v>7</v>
      </c>
      <c r="AI89" s="47">
        <v>10</v>
      </c>
      <c r="AJ89" s="47">
        <v>8</v>
      </c>
      <c r="AK89" s="57">
        <f t="shared" si="104"/>
        <v>8</v>
      </c>
      <c r="AL89" s="47">
        <v>8</v>
      </c>
      <c r="AM89" s="47">
        <v>8</v>
      </c>
      <c r="AN89" s="57">
        <f t="shared" si="105"/>
        <v>7</v>
      </c>
      <c r="AO89" s="47">
        <v>7</v>
      </c>
      <c r="AP89" s="47">
        <v>7</v>
      </c>
      <c r="AQ89" s="57">
        <f t="shared" si="106"/>
        <v>6</v>
      </c>
      <c r="AR89" s="47">
        <v>6</v>
      </c>
      <c r="AS89" s="47">
        <v>6</v>
      </c>
      <c r="AT89" s="57">
        <f t="shared" si="107"/>
        <v>9</v>
      </c>
      <c r="AU89" s="47">
        <v>9</v>
      </c>
      <c r="AV89" s="57">
        <f t="shared" si="108"/>
        <v>5.5</v>
      </c>
      <c r="AW89" s="47">
        <v>6</v>
      </c>
      <c r="AX89" s="47">
        <v>5</v>
      </c>
      <c r="AY89" s="56">
        <f>IF(AZ89="-","?",RANK(AZ89,AZ2:AZ130,0))</f>
        <v>42</v>
      </c>
      <c r="AZ89" s="42">
        <f t="shared" si="109"/>
        <v>5.68</v>
      </c>
      <c r="BA89" s="41">
        <f t="shared" si="110"/>
        <v>3.4375</v>
      </c>
      <c r="BB89" s="47">
        <v>5</v>
      </c>
      <c r="BC89" s="47">
        <v>5</v>
      </c>
      <c r="BD89" s="47">
        <v>2</v>
      </c>
      <c r="BE89" s="47">
        <v>3</v>
      </c>
      <c r="BF89" s="47">
        <v>2</v>
      </c>
      <c r="BG89" s="55">
        <f t="shared" si="111"/>
        <v>3.625</v>
      </c>
      <c r="BH89" s="54">
        <f t="shared" si="112"/>
        <v>6.65</v>
      </c>
      <c r="BI89" s="41">
        <f t="shared" si="113"/>
        <v>6</v>
      </c>
      <c r="BJ89" s="47">
        <v>6</v>
      </c>
      <c r="BK89" s="47">
        <v>6</v>
      </c>
      <c r="BL89" s="47">
        <v>6</v>
      </c>
      <c r="BM89" s="41">
        <f t="shared" si="114"/>
        <v>4.666666666666667</v>
      </c>
      <c r="BN89" s="47">
        <v>4</v>
      </c>
      <c r="BO89" s="47">
        <v>6</v>
      </c>
      <c r="BP89" s="47">
        <v>4</v>
      </c>
      <c r="BQ89" s="41">
        <f t="shared" si="115"/>
        <v>7.6</v>
      </c>
      <c r="BR89" s="47">
        <v>9</v>
      </c>
      <c r="BS89" s="47">
        <v>9</v>
      </c>
      <c r="BT89" s="47">
        <v>8</v>
      </c>
      <c r="BU89" s="47">
        <v>5</v>
      </c>
      <c r="BV89" s="47">
        <v>7</v>
      </c>
      <c r="BW89" s="41">
        <f t="shared" si="116"/>
        <v>8.3333333333333339</v>
      </c>
      <c r="BX89" s="47">
        <v>8</v>
      </c>
      <c r="BY89" s="47">
        <v>9</v>
      </c>
      <c r="BZ89" s="47">
        <v>8</v>
      </c>
      <c r="CA89" s="47" t="s">
        <v>78</v>
      </c>
      <c r="CB89" s="46" t="s">
        <v>78</v>
      </c>
      <c r="CC89" s="52">
        <v>7.8</v>
      </c>
      <c r="CD89" s="52">
        <f t="shared" si="117"/>
        <v>7.9</v>
      </c>
      <c r="CE89" s="44">
        <f t="shared" si="118"/>
        <v>0.10000000000000053</v>
      </c>
      <c r="CF89" s="53" t="str">
        <f t="shared" si="119"/>
        <v>â</v>
      </c>
      <c r="CG89" s="52">
        <v>7.0357142857142856</v>
      </c>
      <c r="CH89" s="52">
        <f t="shared" si="120"/>
        <v>7.0714285714285712</v>
      </c>
      <c r="CI89" s="43">
        <f t="shared" si="121"/>
        <v>3.5714285714285587E-2</v>
      </c>
      <c r="CJ89" s="51" t="str">
        <f t="shared" si="122"/>
        <v>â</v>
      </c>
      <c r="CK89" s="47" t="s">
        <v>78</v>
      </c>
      <c r="CL89" s="46" t="s">
        <v>78</v>
      </c>
      <c r="CM89" s="47">
        <v>10</v>
      </c>
      <c r="CN89" s="47">
        <v>8</v>
      </c>
      <c r="CO89" s="47">
        <v>9</v>
      </c>
      <c r="CP89" s="47">
        <v>8</v>
      </c>
      <c r="CQ89" s="47">
        <v>7</v>
      </c>
      <c r="CR89" s="47">
        <v>8</v>
      </c>
      <c r="CS89" s="49">
        <f t="shared" si="123"/>
        <v>7.5</v>
      </c>
      <c r="CT89" s="48">
        <f t="shared" si="124"/>
        <v>0</v>
      </c>
      <c r="CU89" s="44" t="str">
        <f t="shared" si="125"/>
        <v>Dem.</v>
      </c>
      <c r="CV89" s="47" t="s">
        <v>78</v>
      </c>
      <c r="CW89" s="46" t="s">
        <v>78</v>
      </c>
      <c r="CX89" s="45">
        <f t="shared" si="126"/>
        <v>7.49</v>
      </c>
      <c r="CY89" s="40">
        <f t="shared" si="127"/>
        <v>2</v>
      </c>
      <c r="CZ89" s="39" t="str">
        <f t="shared" si="128"/>
        <v>Advanced</v>
      </c>
      <c r="DA89" s="44">
        <f t="shared" si="129"/>
        <v>7.9</v>
      </c>
      <c r="DB89" s="40">
        <f t="shared" si="130"/>
        <v>2</v>
      </c>
      <c r="DC89" s="39" t="str">
        <f t="shared" si="131"/>
        <v>Defective democracies</v>
      </c>
      <c r="DD89" s="43">
        <f t="shared" si="132"/>
        <v>7.07</v>
      </c>
      <c r="DE89" s="40">
        <f t="shared" si="133"/>
        <v>2</v>
      </c>
      <c r="DF89" s="39" t="str">
        <f t="shared" si="134"/>
        <v>Functioning</v>
      </c>
      <c r="DG89" s="42">
        <f t="shared" si="135"/>
        <v>5.68</v>
      </c>
      <c r="DH89" s="40">
        <f t="shared" si="136"/>
        <v>2</v>
      </c>
      <c r="DI89" s="39" t="str">
        <f t="shared" si="137"/>
        <v>Good</v>
      </c>
      <c r="DJ89" s="41">
        <f t="shared" si="138"/>
        <v>3.4</v>
      </c>
      <c r="DK89" s="40">
        <f t="shared" si="139"/>
        <v>4</v>
      </c>
      <c r="DL89" s="39" t="str">
        <f t="shared" si="140"/>
        <v>Minor</v>
      </c>
    </row>
    <row r="90" spans="1:116">
      <c r="A90" s="61" t="s">
        <v>188</v>
      </c>
      <c r="B90" s="60">
        <v>7</v>
      </c>
      <c r="C90" s="59">
        <f>IF(D90="-","?",RANK(D90,D2:D130,0))</f>
        <v>58</v>
      </c>
      <c r="D90" s="45">
        <f t="shared" si="94"/>
        <v>5.85</v>
      </c>
      <c r="E90" s="44">
        <f t="shared" si="95"/>
        <v>6.35</v>
      </c>
      <c r="F90" s="58">
        <f t="shared" si="96"/>
        <v>6.5</v>
      </c>
      <c r="G90" s="47">
        <v>6</v>
      </c>
      <c r="H90" s="47">
        <v>8</v>
      </c>
      <c r="I90" s="47">
        <v>8</v>
      </c>
      <c r="J90" s="47">
        <v>4</v>
      </c>
      <c r="K90" s="58">
        <f t="shared" si="97"/>
        <v>8</v>
      </c>
      <c r="L90" s="47">
        <v>7</v>
      </c>
      <c r="M90" s="47">
        <v>5</v>
      </c>
      <c r="N90" s="47">
        <v>10</v>
      </c>
      <c r="O90" s="47">
        <v>10</v>
      </c>
      <c r="P90" s="58">
        <f t="shared" si="98"/>
        <v>6.5</v>
      </c>
      <c r="Q90" s="47">
        <v>8</v>
      </c>
      <c r="R90" s="47">
        <v>8</v>
      </c>
      <c r="S90" s="47">
        <v>4</v>
      </c>
      <c r="T90" s="47">
        <v>6</v>
      </c>
      <c r="U90" s="58">
        <f t="shared" si="99"/>
        <v>6</v>
      </c>
      <c r="V90" s="47">
        <v>4</v>
      </c>
      <c r="W90" s="47">
        <v>8</v>
      </c>
      <c r="X90" s="58">
        <f t="shared" si="100"/>
        <v>4.75</v>
      </c>
      <c r="Y90" s="47">
        <v>2</v>
      </c>
      <c r="Z90" s="47">
        <v>5</v>
      </c>
      <c r="AA90" s="47">
        <v>7</v>
      </c>
      <c r="AB90" s="47">
        <v>5</v>
      </c>
      <c r="AC90" s="43">
        <f t="shared" si="101"/>
        <v>5.3571428571428568</v>
      </c>
      <c r="AD90" s="57">
        <f t="shared" si="102"/>
        <v>4</v>
      </c>
      <c r="AE90" s="47">
        <v>4</v>
      </c>
      <c r="AF90" s="57">
        <f t="shared" si="103"/>
        <v>5.5</v>
      </c>
      <c r="AG90" s="47">
        <v>6</v>
      </c>
      <c r="AH90" s="47">
        <v>5</v>
      </c>
      <c r="AI90" s="47">
        <v>6</v>
      </c>
      <c r="AJ90" s="47">
        <v>5</v>
      </c>
      <c r="AK90" s="57">
        <f t="shared" si="104"/>
        <v>7</v>
      </c>
      <c r="AL90" s="47">
        <v>8</v>
      </c>
      <c r="AM90" s="47">
        <v>6</v>
      </c>
      <c r="AN90" s="57">
        <f t="shared" si="105"/>
        <v>6.5</v>
      </c>
      <c r="AO90" s="47">
        <v>7</v>
      </c>
      <c r="AP90" s="47">
        <v>6</v>
      </c>
      <c r="AQ90" s="57">
        <f t="shared" si="106"/>
        <v>3.5</v>
      </c>
      <c r="AR90" s="47">
        <v>3</v>
      </c>
      <c r="AS90" s="47">
        <v>4</v>
      </c>
      <c r="AT90" s="57">
        <f t="shared" si="107"/>
        <v>7</v>
      </c>
      <c r="AU90" s="47">
        <v>7</v>
      </c>
      <c r="AV90" s="57">
        <f t="shared" si="108"/>
        <v>4</v>
      </c>
      <c r="AW90" s="47">
        <v>5</v>
      </c>
      <c r="AX90" s="47">
        <v>3</v>
      </c>
      <c r="AY90" s="56">
        <f>IF(AZ90="-","?",RANK(AZ90,AZ2:AZ130,0))</f>
        <v>65</v>
      </c>
      <c r="AZ90" s="42">
        <f t="shared" si="109"/>
        <v>4.99</v>
      </c>
      <c r="BA90" s="41">
        <f t="shared" si="110"/>
        <v>7.083333333333333</v>
      </c>
      <c r="BB90" s="47">
        <v>8</v>
      </c>
      <c r="BC90" s="47">
        <v>6</v>
      </c>
      <c r="BD90" s="47">
        <v>6</v>
      </c>
      <c r="BE90" s="47">
        <v>9</v>
      </c>
      <c r="BF90" s="47">
        <v>9</v>
      </c>
      <c r="BG90" s="55">
        <f t="shared" si="111"/>
        <v>4.5</v>
      </c>
      <c r="BH90" s="54">
        <f t="shared" si="112"/>
        <v>5.333333333333333</v>
      </c>
      <c r="BI90" s="41">
        <f t="shared" si="113"/>
        <v>5.333333333333333</v>
      </c>
      <c r="BJ90" s="47">
        <v>5</v>
      </c>
      <c r="BK90" s="47">
        <v>5</v>
      </c>
      <c r="BL90" s="47">
        <v>6</v>
      </c>
      <c r="BM90" s="41">
        <f t="shared" si="114"/>
        <v>4</v>
      </c>
      <c r="BN90" s="47">
        <v>4</v>
      </c>
      <c r="BO90" s="47">
        <v>5</v>
      </c>
      <c r="BP90" s="47">
        <v>3</v>
      </c>
      <c r="BQ90" s="41">
        <f t="shared" si="115"/>
        <v>6</v>
      </c>
      <c r="BR90" s="47">
        <v>8</v>
      </c>
      <c r="BS90" s="47">
        <v>6</v>
      </c>
      <c r="BT90" s="47">
        <v>5</v>
      </c>
      <c r="BU90" s="47">
        <v>5</v>
      </c>
      <c r="BV90" s="47" t="s">
        <v>100</v>
      </c>
      <c r="BW90" s="41">
        <f t="shared" si="116"/>
        <v>6</v>
      </c>
      <c r="BX90" s="47">
        <v>7</v>
      </c>
      <c r="BY90" s="47">
        <v>5</v>
      </c>
      <c r="BZ90" s="47">
        <v>6</v>
      </c>
      <c r="CA90" s="47" t="s">
        <v>78</v>
      </c>
      <c r="CB90" s="46" t="s">
        <v>78</v>
      </c>
      <c r="CC90" s="52">
        <v>6.1000000000000005</v>
      </c>
      <c r="CD90" s="52">
        <f t="shared" si="117"/>
        <v>6.35</v>
      </c>
      <c r="CE90" s="44">
        <f t="shared" si="118"/>
        <v>0.24999999999999911</v>
      </c>
      <c r="CF90" s="53" t="str">
        <f t="shared" si="119"/>
        <v>â</v>
      </c>
      <c r="CG90" s="52">
        <v>4.8214285714285712</v>
      </c>
      <c r="CH90" s="52">
        <f t="shared" si="120"/>
        <v>5.3571428571428568</v>
      </c>
      <c r="CI90" s="43">
        <f t="shared" si="121"/>
        <v>0.53571428571428559</v>
      </c>
      <c r="CJ90" s="51" t="str">
        <f t="shared" si="122"/>
        <v>æ</v>
      </c>
      <c r="CK90" s="47" t="s">
        <v>78</v>
      </c>
      <c r="CL90" s="46" t="s">
        <v>78</v>
      </c>
      <c r="CM90" s="47">
        <v>7</v>
      </c>
      <c r="CN90" s="47">
        <v>5</v>
      </c>
      <c r="CO90" s="47">
        <v>10</v>
      </c>
      <c r="CP90" s="47">
        <v>10</v>
      </c>
      <c r="CQ90" s="47">
        <v>8</v>
      </c>
      <c r="CR90" s="47">
        <v>6</v>
      </c>
      <c r="CS90" s="49">
        <f t="shared" si="123"/>
        <v>5</v>
      </c>
      <c r="CT90" s="48">
        <f t="shared" si="124"/>
        <v>0</v>
      </c>
      <c r="CU90" s="44" t="str">
        <f t="shared" si="125"/>
        <v>Dem.</v>
      </c>
      <c r="CV90" s="47" t="s">
        <v>78</v>
      </c>
      <c r="CW90" s="46" t="s">
        <v>78</v>
      </c>
      <c r="CX90" s="45">
        <f t="shared" si="126"/>
        <v>5.85</v>
      </c>
      <c r="CY90" s="40">
        <f t="shared" si="127"/>
        <v>3</v>
      </c>
      <c r="CZ90" s="39" t="str">
        <f t="shared" si="128"/>
        <v>Limited</v>
      </c>
      <c r="DA90" s="44">
        <f t="shared" si="129"/>
        <v>6.35</v>
      </c>
      <c r="DB90" s="40">
        <f t="shared" si="130"/>
        <v>2</v>
      </c>
      <c r="DC90" s="39" t="str">
        <f t="shared" si="131"/>
        <v>Defective democracies</v>
      </c>
      <c r="DD90" s="43">
        <f t="shared" si="132"/>
        <v>5.36</v>
      </c>
      <c r="DE90" s="40">
        <f t="shared" si="133"/>
        <v>3</v>
      </c>
      <c r="DF90" s="39" t="str">
        <f t="shared" si="134"/>
        <v>Functional flaws</v>
      </c>
      <c r="DG90" s="42">
        <f t="shared" si="135"/>
        <v>4.99</v>
      </c>
      <c r="DH90" s="40">
        <f t="shared" si="136"/>
        <v>3</v>
      </c>
      <c r="DI90" s="39" t="str">
        <f t="shared" si="137"/>
        <v>Moderate</v>
      </c>
      <c r="DJ90" s="41">
        <f t="shared" si="138"/>
        <v>7.1</v>
      </c>
      <c r="DK90" s="40">
        <f t="shared" si="139"/>
        <v>2</v>
      </c>
      <c r="DL90" s="39" t="str">
        <f t="shared" si="140"/>
        <v>Substantial</v>
      </c>
    </row>
    <row r="91" spans="1:116">
      <c r="A91" s="61" t="s">
        <v>189</v>
      </c>
      <c r="B91" s="60">
        <v>2</v>
      </c>
      <c r="C91" s="59">
        <f>IF(D91="-","?",RANK(D91,D2:D130,0))</f>
        <v>41</v>
      </c>
      <c r="D91" s="45">
        <f t="shared" si="94"/>
        <v>6.34</v>
      </c>
      <c r="E91" s="44">
        <f t="shared" si="95"/>
        <v>7</v>
      </c>
      <c r="F91" s="58">
        <f t="shared" si="96"/>
        <v>8</v>
      </c>
      <c r="G91" s="47">
        <v>7</v>
      </c>
      <c r="H91" s="47">
        <v>9</v>
      </c>
      <c r="I91" s="47">
        <v>10</v>
      </c>
      <c r="J91" s="47">
        <v>6</v>
      </c>
      <c r="K91" s="58">
        <f t="shared" si="97"/>
        <v>7.75</v>
      </c>
      <c r="L91" s="47">
        <v>8</v>
      </c>
      <c r="M91" s="47">
        <v>8</v>
      </c>
      <c r="N91" s="47">
        <v>8</v>
      </c>
      <c r="O91" s="47">
        <v>7</v>
      </c>
      <c r="P91" s="58">
        <f t="shared" si="98"/>
        <v>6.25</v>
      </c>
      <c r="Q91" s="47">
        <v>9</v>
      </c>
      <c r="R91" s="47">
        <v>5</v>
      </c>
      <c r="S91" s="47">
        <v>4</v>
      </c>
      <c r="T91" s="47">
        <v>7</v>
      </c>
      <c r="U91" s="58">
        <f t="shared" si="99"/>
        <v>7.5</v>
      </c>
      <c r="V91" s="47">
        <v>7</v>
      </c>
      <c r="W91" s="47">
        <v>8</v>
      </c>
      <c r="X91" s="58">
        <f t="shared" si="100"/>
        <v>5.5</v>
      </c>
      <c r="Y91" s="47">
        <v>7</v>
      </c>
      <c r="Z91" s="47">
        <v>5</v>
      </c>
      <c r="AA91" s="47">
        <v>5</v>
      </c>
      <c r="AB91" s="47">
        <v>5</v>
      </c>
      <c r="AC91" s="43">
        <f t="shared" si="101"/>
        <v>5.6785714285714288</v>
      </c>
      <c r="AD91" s="57">
        <f t="shared" si="102"/>
        <v>4</v>
      </c>
      <c r="AE91" s="47">
        <v>4</v>
      </c>
      <c r="AF91" s="57">
        <f t="shared" si="103"/>
        <v>5.25</v>
      </c>
      <c r="AG91" s="47">
        <v>4</v>
      </c>
      <c r="AH91" s="47">
        <v>2</v>
      </c>
      <c r="AI91" s="47">
        <v>8</v>
      </c>
      <c r="AJ91" s="47">
        <v>7</v>
      </c>
      <c r="AK91" s="57">
        <f t="shared" si="104"/>
        <v>8</v>
      </c>
      <c r="AL91" s="47">
        <v>8</v>
      </c>
      <c r="AM91" s="47">
        <v>8</v>
      </c>
      <c r="AN91" s="57">
        <f t="shared" si="105"/>
        <v>6.5</v>
      </c>
      <c r="AO91" s="47">
        <v>6</v>
      </c>
      <c r="AP91" s="47">
        <v>7</v>
      </c>
      <c r="AQ91" s="57">
        <f t="shared" si="106"/>
        <v>4</v>
      </c>
      <c r="AR91" s="47">
        <v>4</v>
      </c>
      <c r="AS91" s="47">
        <v>4</v>
      </c>
      <c r="AT91" s="57">
        <f t="shared" si="107"/>
        <v>7</v>
      </c>
      <c r="AU91" s="47">
        <v>7</v>
      </c>
      <c r="AV91" s="57">
        <f t="shared" si="108"/>
        <v>5</v>
      </c>
      <c r="AW91" s="47">
        <v>5</v>
      </c>
      <c r="AX91" s="47">
        <v>5</v>
      </c>
      <c r="AY91" s="56">
        <f>IF(AZ91="-","?",RANK(AZ91,AZ2:AZ130,0))</f>
        <v>34</v>
      </c>
      <c r="AZ91" s="42">
        <f t="shared" si="109"/>
        <v>5.97</v>
      </c>
      <c r="BA91" s="41">
        <f t="shared" si="110"/>
        <v>4.979166666666667</v>
      </c>
      <c r="BB91" s="47">
        <v>7</v>
      </c>
      <c r="BC91" s="47">
        <v>6</v>
      </c>
      <c r="BD91" s="47">
        <v>4</v>
      </c>
      <c r="BE91" s="47">
        <v>7</v>
      </c>
      <c r="BF91" s="47">
        <v>2</v>
      </c>
      <c r="BG91" s="55">
        <f t="shared" si="111"/>
        <v>3.875</v>
      </c>
      <c r="BH91" s="54">
        <f t="shared" si="112"/>
        <v>6.7166666666666668</v>
      </c>
      <c r="BI91" s="41">
        <f t="shared" si="113"/>
        <v>7</v>
      </c>
      <c r="BJ91" s="47">
        <v>8</v>
      </c>
      <c r="BK91" s="47">
        <v>6</v>
      </c>
      <c r="BL91" s="47">
        <v>7</v>
      </c>
      <c r="BM91" s="41">
        <f t="shared" si="114"/>
        <v>5</v>
      </c>
      <c r="BN91" s="47">
        <v>5</v>
      </c>
      <c r="BO91" s="47">
        <v>6</v>
      </c>
      <c r="BP91" s="47">
        <v>4</v>
      </c>
      <c r="BQ91" s="41">
        <f t="shared" si="115"/>
        <v>7.2</v>
      </c>
      <c r="BR91" s="47">
        <v>7</v>
      </c>
      <c r="BS91" s="47">
        <v>7</v>
      </c>
      <c r="BT91" s="47">
        <v>7</v>
      </c>
      <c r="BU91" s="47">
        <v>7</v>
      </c>
      <c r="BV91" s="47">
        <v>8</v>
      </c>
      <c r="BW91" s="41">
        <f t="shared" si="116"/>
        <v>7.666666666666667</v>
      </c>
      <c r="BX91" s="47">
        <v>7</v>
      </c>
      <c r="BY91" s="47">
        <v>8</v>
      </c>
      <c r="BZ91" s="47">
        <v>8</v>
      </c>
      <c r="CA91" s="47" t="s">
        <v>78</v>
      </c>
      <c r="CB91" s="46" t="s">
        <v>78</v>
      </c>
      <c r="CC91" s="52">
        <v>6.75</v>
      </c>
      <c r="CD91" s="52">
        <f t="shared" si="117"/>
        <v>7</v>
      </c>
      <c r="CE91" s="44">
        <f t="shared" si="118"/>
        <v>0.25</v>
      </c>
      <c r="CF91" s="53" t="str">
        <f t="shared" si="119"/>
        <v>â</v>
      </c>
      <c r="CG91" s="52">
        <v>5.5357142857142856</v>
      </c>
      <c r="CH91" s="52">
        <f t="shared" si="120"/>
        <v>5.6785714285714288</v>
      </c>
      <c r="CI91" s="43">
        <f t="shared" si="121"/>
        <v>0.14285714285714324</v>
      </c>
      <c r="CJ91" s="51" t="str">
        <f t="shared" si="122"/>
        <v>â</v>
      </c>
      <c r="CK91" s="47" t="s">
        <v>78</v>
      </c>
      <c r="CL91" s="46" t="s">
        <v>78</v>
      </c>
      <c r="CM91" s="47">
        <v>8</v>
      </c>
      <c r="CN91" s="47">
        <v>8</v>
      </c>
      <c r="CO91" s="47">
        <v>8</v>
      </c>
      <c r="CP91" s="47">
        <v>7</v>
      </c>
      <c r="CQ91" s="47">
        <v>9</v>
      </c>
      <c r="CR91" s="47">
        <v>7</v>
      </c>
      <c r="CS91" s="49">
        <f t="shared" si="123"/>
        <v>6.5</v>
      </c>
      <c r="CT91" s="48">
        <f t="shared" si="124"/>
        <v>0</v>
      </c>
      <c r="CU91" s="44" t="str">
        <f t="shared" si="125"/>
        <v>Dem.</v>
      </c>
      <c r="CV91" s="47" t="s">
        <v>78</v>
      </c>
      <c r="CW91" s="46" t="s">
        <v>78</v>
      </c>
      <c r="CX91" s="45">
        <f t="shared" si="126"/>
        <v>6.34</v>
      </c>
      <c r="CY91" s="40">
        <f t="shared" si="127"/>
        <v>3</v>
      </c>
      <c r="CZ91" s="39" t="str">
        <f t="shared" si="128"/>
        <v>Limited</v>
      </c>
      <c r="DA91" s="44">
        <f t="shared" si="129"/>
        <v>7</v>
      </c>
      <c r="DB91" s="40">
        <f t="shared" si="130"/>
        <v>2</v>
      </c>
      <c r="DC91" s="39" t="str">
        <f t="shared" si="131"/>
        <v>Defective democracies</v>
      </c>
      <c r="DD91" s="43">
        <f t="shared" si="132"/>
        <v>5.68</v>
      </c>
      <c r="DE91" s="40">
        <f t="shared" si="133"/>
        <v>3</v>
      </c>
      <c r="DF91" s="39" t="str">
        <f t="shared" si="134"/>
        <v>Functional flaws</v>
      </c>
      <c r="DG91" s="42">
        <f t="shared" si="135"/>
        <v>5.97</v>
      </c>
      <c r="DH91" s="40">
        <f t="shared" si="136"/>
        <v>2</v>
      </c>
      <c r="DI91" s="39" t="str">
        <f t="shared" si="137"/>
        <v>Good</v>
      </c>
      <c r="DJ91" s="41">
        <f t="shared" si="138"/>
        <v>5</v>
      </c>
      <c r="DK91" s="40">
        <f t="shared" si="139"/>
        <v>3</v>
      </c>
      <c r="DL91" s="39" t="str">
        <f t="shared" si="140"/>
        <v>Moderate</v>
      </c>
    </row>
    <row r="92" spans="1:116">
      <c r="A92" s="61" t="s">
        <v>190</v>
      </c>
      <c r="B92" s="60">
        <v>2</v>
      </c>
      <c r="C92" s="59">
        <f>IF(D92="-","?",RANK(D92,D2:D130,0))</f>
        <v>36</v>
      </c>
      <c r="D92" s="45">
        <f t="shared" si="94"/>
        <v>6.74</v>
      </c>
      <c r="E92" s="44">
        <f t="shared" si="95"/>
        <v>6.7</v>
      </c>
      <c r="F92" s="58">
        <f t="shared" si="96"/>
        <v>7.75</v>
      </c>
      <c r="G92" s="47">
        <v>6</v>
      </c>
      <c r="H92" s="47">
        <v>9</v>
      </c>
      <c r="I92" s="47">
        <v>9</v>
      </c>
      <c r="J92" s="47">
        <v>7</v>
      </c>
      <c r="K92" s="58">
        <f t="shared" si="97"/>
        <v>7.75</v>
      </c>
      <c r="L92" s="47">
        <v>8</v>
      </c>
      <c r="M92" s="47">
        <v>7</v>
      </c>
      <c r="N92" s="47">
        <v>8</v>
      </c>
      <c r="O92" s="47">
        <v>8</v>
      </c>
      <c r="P92" s="58">
        <f t="shared" si="98"/>
        <v>6.25</v>
      </c>
      <c r="Q92" s="47">
        <v>7</v>
      </c>
      <c r="R92" s="47">
        <v>6</v>
      </c>
      <c r="S92" s="47">
        <v>6</v>
      </c>
      <c r="T92" s="47">
        <v>6</v>
      </c>
      <c r="U92" s="58">
        <f t="shared" si="99"/>
        <v>7</v>
      </c>
      <c r="V92" s="47">
        <v>7</v>
      </c>
      <c r="W92" s="47">
        <v>7</v>
      </c>
      <c r="X92" s="58">
        <f t="shared" si="100"/>
        <v>4.75</v>
      </c>
      <c r="Y92" s="47">
        <v>4</v>
      </c>
      <c r="Z92" s="47">
        <v>5</v>
      </c>
      <c r="AA92" s="47">
        <v>5</v>
      </c>
      <c r="AB92" s="47">
        <v>5</v>
      </c>
      <c r="AC92" s="43">
        <f t="shared" si="101"/>
        <v>6.7857142857142856</v>
      </c>
      <c r="AD92" s="57">
        <f t="shared" si="102"/>
        <v>4</v>
      </c>
      <c r="AE92" s="47">
        <v>4</v>
      </c>
      <c r="AF92" s="57">
        <f t="shared" si="103"/>
        <v>8</v>
      </c>
      <c r="AG92" s="47">
        <v>7</v>
      </c>
      <c r="AH92" s="47">
        <v>8</v>
      </c>
      <c r="AI92" s="47">
        <v>9</v>
      </c>
      <c r="AJ92" s="47">
        <v>8</v>
      </c>
      <c r="AK92" s="57">
        <f t="shared" si="104"/>
        <v>9.5</v>
      </c>
      <c r="AL92" s="47">
        <v>10</v>
      </c>
      <c r="AM92" s="47">
        <v>9</v>
      </c>
      <c r="AN92" s="57">
        <f t="shared" si="105"/>
        <v>7.5</v>
      </c>
      <c r="AO92" s="47">
        <v>6</v>
      </c>
      <c r="AP92" s="47">
        <v>9</v>
      </c>
      <c r="AQ92" s="57">
        <f t="shared" si="106"/>
        <v>5</v>
      </c>
      <c r="AR92" s="47">
        <v>5</v>
      </c>
      <c r="AS92" s="47">
        <v>5</v>
      </c>
      <c r="AT92" s="57">
        <f t="shared" si="107"/>
        <v>9</v>
      </c>
      <c r="AU92" s="47">
        <v>9</v>
      </c>
      <c r="AV92" s="57">
        <f t="shared" si="108"/>
        <v>4.5</v>
      </c>
      <c r="AW92" s="47">
        <v>5</v>
      </c>
      <c r="AX92" s="47">
        <v>4</v>
      </c>
      <c r="AY92" s="56">
        <f>IF(AZ92="-","?",RANK(AZ92,AZ2:AZ130,0))</f>
        <v>47</v>
      </c>
      <c r="AZ92" s="42">
        <f t="shared" si="109"/>
        <v>5.62</v>
      </c>
      <c r="BA92" s="41">
        <f t="shared" si="110"/>
        <v>4.333333333333333</v>
      </c>
      <c r="BB92" s="47">
        <v>5</v>
      </c>
      <c r="BC92" s="47">
        <v>6</v>
      </c>
      <c r="BD92" s="47">
        <v>4</v>
      </c>
      <c r="BE92" s="47">
        <v>5</v>
      </c>
      <c r="BF92" s="47">
        <v>2</v>
      </c>
      <c r="BG92" s="55">
        <f t="shared" si="111"/>
        <v>4</v>
      </c>
      <c r="BH92" s="54">
        <f t="shared" si="112"/>
        <v>6.4333333333333336</v>
      </c>
      <c r="BI92" s="41">
        <f t="shared" si="113"/>
        <v>6.333333333333333</v>
      </c>
      <c r="BJ92" s="47">
        <v>7</v>
      </c>
      <c r="BK92" s="47">
        <v>6</v>
      </c>
      <c r="BL92" s="47">
        <v>6</v>
      </c>
      <c r="BM92" s="41">
        <f t="shared" si="114"/>
        <v>5</v>
      </c>
      <c r="BN92" s="47">
        <v>5</v>
      </c>
      <c r="BO92" s="47">
        <v>6</v>
      </c>
      <c r="BP92" s="47">
        <v>4</v>
      </c>
      <c r="BQ92" s="41">
        <f t="shared" si="115"/>
        <v>6.4</v>
      </c>
      <c r="BR92" s="47">
        <v>7</v>
      </c>
      <c r="BS92" s="47">
        <v>8</v>
      </c>
      <c r="BT92" s="47">
        <v>6</v>
      </c>
      <c r="BU92" s="47">
        <v>5</v>
      </c>
      <c r="BV92" s="47">
        <v>6</v>
      </c>
      <c r="BW92" s="41">
        <f t="shared" si="116"/>
        <v>8</v>
      </c>
      <c r="BX92" s="47">
        <v>8</v>
      </c>
      <c r="BY92" s="47">
        <v>8</v>
      </c>
      <c r="BZ92" s="47">
        <v>8</v>
      </c>
      <c r="CA92" s="47" t="s">
        <v>78</v>
      </c>
      <c r="CB92" s="46" t="s">
        <v>78</v>
      </c>
      <c r="CC92" s="52">
        <v>6.6000000000000005</v>
      </c>
      <c r="CD92" s="52">
        <f t="shared" si="117"/>
        <v>6.7</v>
      </c>
      <c r="CE92" s="44">
        <f t="shared" si="118"/>
        <v>9.9999999999999645E-2</v>
      </c>
      <c r="CF92" s="53" t="str">
        <f t="shared" si="119"/>
        <v>â</v>
      </c>
      <c r="CG92" s="52">
        <v>6.6071428571428568</v>
      </c>
      <c r="CH92" s="52">
        <f t="shared" si="120"/>
        <v>6.7857142857142856</v>
      </c>
      <c r="CI92" s="43">
        <f t="shared" si="121"/>
        <v>0.17857142857142883</v>
      </c>
      <c r="CJ92" s="51" t="str">
        <f t="shared" si="122"/>
        <v>â</v>
      </c>
      <c r="CK92" s="47" t="s">
        <v>78</v>
      </c>
      <c r="CL92" s="46" t="s">
        <v>78</v>
      </c>
      <c r="CM92" s="47">
        <v>8</v>
      </c>
      <c r="CN92" s="47">
        <v>7</v>
      </c>
      <c r="CO92" s="47">
        <v>8</v>
      </c>
      <c r="CP92" s="47">
        <v>8</v>
      </c>
      <c r="CQ92" s="47">
        <v>7</v>
      </c>
      <c r="CR92" s="47">
        <v>6</v>
      </c>
      <c r="CS92" s="49">
        <f t="shared" si="123"/>
        <v>6.5</v>
      </c>
      <c r="CT92" s="48">
        <f t="shared" si="124"/>
        <v>0</v>
      </c>
      <c r="CU92" s="44" t="str">
        <f t="shared" si="125"/>
        <v>Dem.</v>
      </c>
      <c r="CV92" s="47" t="s">
        <v>78</v>
      </c>
      <c r="CW92" s="46" t="s">
        <v>78</v>
      </c>
      <c r="CX92" s="45">
        <f t="shared" si="126"/>
        <v>6.74</v>
      </c>
      <c r="CY92" s="40">
        <f t="shared" si="127"/>
        <v>3</v>
      </c>
      <c r="CZ92" s="39" t="str">
        <f t="shared" si="128"/>
        <v>Limited</v>
      </c>
      <c r="DA92" s="44">
        <f t="shared" si="129"/>
        <v>6.7</v>
      </c>
      <c r="DB92" s="40">
        <f t="shared" si="130"/>
        <v>2</v>
      </c>
      <c r="DC92" s="39" t="str">
        <f t="shared" si="131"/>
        <v>Defective democracies</v>
      </c>
      <c r="DD92" s="43">
        <f t="shared" si="132"/>
        <v>6.79</v>
      </c>
      <c r="DE92" s="40">
        <f t="shared" si="133"/>
        <v>3</v>
      </c>
      <c r="DF92" s="39" t="str">
        <f t="shared" si="134"/>
        <v>Functional flaws</v>
      </c>
      <c r="DG92" s="42">
        <f t="shared" si="135"/>
        <v>5.62</v>
      </c>
      <c r="DH92" s="40">
        <f t="shared" si="136"/>
        <v>2</v>
      </c>
      <c r="DI92" s="39" t="str">
        <f t="shared" si="137"/>
        <v>Good</v>
      </c>
      <c r="DJ92" s="41">
        <f t="shared" si="138"/>
        <v>4.3</v>
      </c>
      <c r="DK92" s="40">
        <f t="shared" si="139"/>
        <v>4</v>
      </c>
      <c r="DL92" s="39" t="str">
        <f t="shared" si="140"/>
        <v>Minor</v>
      </c>
    </row>
    <row r="93" spans="1:116">
      <c r="A93" s="61" t="s">
        <v>191</v>
      </c>
      <c r="B93" s="60">
        <v>7</v>
      </c>
      <c r="C93" s="59">
        <f>IF(D93="-","?",RANK(D93,D2:D130,0))</f>
        <v>49</v>
      </c>
      <c r="D93" s="45">
        <f t="shared" si="94"/>
        <v>6.06</v>
      </c>
      <c r="E93" s="44">
        <f t="shared" si="95"/>
        <v>5.9</v>
      </c>
      <c r="F93" s="58">
        <f t="shared" si="96"/>
        <v>6.5</v>
      </c>
      <c r="G93" s="47">
        <v>6</v>
      </c>
      <c r="H93" s="47">
        <v>7</v>
      </c>
      <c r="I93" s="47">
        <v>7</v>
      </c>
      <c r="J93" s="47">
        <v>6</v>
      </c>
      <c r="K93" s="58">
        <f t="shared" si="97"/>
        <v>5.5</v>
      </c>
      <c r="L93" s="47">
        <v>6</v>
      </c>
      <c r="M93" s="47">
        <v>5</v>
      </c>
      <c r="N93" s="47">
        <v>6</v>
      </c>
      <c r="O93" s="47">
        <v>5</v>
      </c>
      <c r="P93" s="58">
        <f t="shared" si="98"/>
        <v>5.75</v>
      </c>
      <c r="Q93" s="47">
        <v>7</v>
      </c>
      <c r="R93" s="47">
        <v>7</v>
      </c>
      <c r="S93" s="47">
        <v>5</v>
      </c>
      <c r="T93" s="47">
        <v>4</v>
      </c>
      <c r="U93" s="58">
        <f t="shared" si="99"/>
        <v>6</v>
      </c>
      <c r="V93" s="47">
        <v>6</v>
      </c>
      <c r="W93" s="47">
        <v>6</v>
      </c>
      <c r="X93" s="58">
        <f t="shared" si="100"/>
        <v>5.75</v>
      </c>
      <c r="Y93" s="47">
        <v>4</v>
      </c>
      <c r="Z93" s="47">
        <v>6</v>
      </c>
      <c r="AA93" s="47">
        <v>7</v>
      </c>
      <c r="AB93" s="47">
        <v>6</v>
      </c>
      <c r="AC93" s="43">
        <f t="shared" si="101"/>
        <v>6.2142857142857144</v>
      </c>
      <c r="AD93" s="57">
        <f t="shared" si="102"/>
        <v>5</v>
      </c>
      <c r="AE93" s="47">
        <v>5</v>
      </c>
      <c r="AF93" s="57">
        <f t="shared" si="103"/>
        <v>7</v>
      </c>
      <c r="AG93" s="47">
        <v>6</v>
      </c>
      <c r="AH93" s="47">
        <v>7</v>
      </c>
      <c r="AI93" s="47">
        <v>8</v>
      </c>
      <c r="AJ93" s="47">
        <v>7</v>
      </c>
      <c r="AK93" s="57">
        <f t="shared" si="104"/>
        <v>6</v>
      </c>
      <c r="AL93" s="47">
        <v>7</v>
      </c>
      <c r="AM93" s="47">
        <v>5</v>
      </c>
      <c r="AN93" s="57">
        <f t="shared" si="105"/>
        <v>7.5</v>
      </c>
      <c r="AO93" s="47">
        <v>8</v>
      </c>
      <c r="AP93" s="47">
        <v>7</v>
      </c>
      <c r="AQ93" s="57">
        <f t="shared" si="106"/>
        <v>6</v>
      </c>
      <c r="AR93" s="47">
        <v>5</v>
      </c>
      <c r="AS93" s="47">
        <v>7</v>
      </c>
      <c r="AT93" s="57">
        <f t="shared" si="107"/>
        <v>7</v>
      </c>
      <c r="AU93" s="47">
        <v>7</v>
      </c>
      <c r="AV93" s="57">
        <f t="shared" si="108"/>
        <v>5</v>
      </c>
      <c r="AW93" s="47">
        <v>6</v>
      </c>
      <c r="AX93" s="47">
        <v>4</v>
      </c>
      <c r="AY93" s="56">
        <f>IF(AZ93="-","?",RANK(AZ93,AZ2:AZ130,0))</f>
        <v>94</v>
      </c>
      <c r="AZ93" s="42">
        <f t="shared" si="109"/>
        <v>4.09</v>
      </c>
      <c r="BA93" s="41">
        <f t="shared" si="110"/>
        <v>5.145833333333333</v>
      </c>
      <c r="BB93" s="47">
        <v>6</v>
      </c>
      <c r="BC93" s="47">
        <v>4</v>
      </c>
      <c r="BD93" s="47">
        <v>6</v>
      </c>
      <c r="BE93" s="47">
        <v>8</v>
      </c>
      <c r="BF93" s="47">
        <v>2</v>
      </c>
      <c r="BG93" s="55">
        <f t="shared" si="111"/>
        <v>4.875</v>
      </c>
      <c r="BH93" s="54">
        <f t="shared" si="112"/>
        <v>4.583333333333333</v>
      </c>
      <c r="BI93" s="41">
        <f t="shared" si="113"/>
        <v>3.6666666666666665</v>
      </c>
      <c r="BJ93" s="47">
        <v>4</v>
      </c>
      <c r="BK93" s="47">
        <v>4</v>
      </c>
      <c r="BL93" s="47">
        <v>3</v>
      </c>
      <c r="BM93" s="41">
        <f t="shared" si="114"/>
        <v>3.6666666666666665</v>
      </c>
      <c r="BN93" s="47">
        <v>3</v>
      </c>
      <c r="BO93" s="47">
        <v>5</v>
      </c>
      <c r="BP93" s="47">
        <v>3</v>
      </c>
      <c r="BQ93" s="41">
        <f t="shared" si="115"/>
        <v>4</v>
      </c>
      <c r="BR93" s="47">
        <v>6</v>
      </c>
      <c r="BS93" s="47">
        <v>4</v>
      </c>
      <c r="BT93" s="47">
        <v>3</v>
      </c>
      <c r="BU93" s="47">
        <v>4</v>
      </c>
      <c r="BV93" s="47">
        <v>3</v>
      </c>
      <c r="BW93" s="41">
        <f t="shared" si="116"/>
        <v>7</v>
      </c>
      <c r="BX93" s="47">
        <v>5</v>
      </c>
      <c r="BY93" s="47">
        <v>7</v>
      </c>
      <c r="BZ93" s="47">
        <v>9</v>
      </c>
      <c r="CA93" s="47" t="s">
        <v>78</v>
      </c>
      <c r="CB93" s="46" t="s">
        <v>78</v>
      </c>
      <c r="CC93" s="52">
        <v>6.3000000000000007</v>
      </c>
      <c r="CD93" s="52">
        <f t="shared" si="117"/>
        <v>5.9</v>
      </c>
      <c r="CE93" s="44">
        <f t="shared" si="118"/>
        <v>-0.40000000000000036</v>
      </c>
      <c r="CF93" s="53" t="str">
        <f t="shared" si="119"/>
        <v>â</v>
      </c>
      <c r="CG93" s="52">
        <v>6.0000000000000009</v>
      </c>
      <c r="CH93" s="52">
        <f t="shared" si="120"/>
        <v>6.2142857142857144</v>
      </c>
      <c r="CI93" s="43">
        <f t="shared" si="121"/>
        <v>0.21428571428571352</v>
      </c>
      <c r="CJ93" s="51" t="str">
        <f t="shared" si="122"/>
        <v>â</v>
      </c>
      <c r="CK93" s="47" t="s">
        <v>78</v>
      </c>
      <c r="CL93" s="46" t="s">
        <v>78</v>
      </c>
      <c r="CM93" s="47">
        <v>6</v>
      </c>
      <c r="CN93" s="47">
        <v>5</v>
      </c>
      <c r="CO93" s="47">
        <v>6</v>
      </c>
      <c r="CP93" s="47">
        <v>5</v>
      </c>
      <c r="CQ93" s="47">
        <v>7</v>
      </c>
      <c r="CR93" s="47">
        <v>4</v>
      </c>
      <c r="CS93" s="49">
        <f t="shared" si="123"/>
        <v>6</v>
      </c>
      <c r="CT93" s="48">
        <f t="shared" si="124"/>
        <v>0</v>
      </c>
      <c r="CU93" s="44" t="str">
        <f t="shared" si="125"/>
        <v>Dem.</v>
      </c>
      <c r="CV93" s="47" t="s">
        <v>78</v>
      </c>
      <c r="CW93" s="46" t="s">
        <v>78</v>
      </c>
      <c r="CX93" s="45">
        <f t="shared" si="126"/>
        <v>6.06</v>
      </c>
      <c r="CY93" s="40">
        <f t="shared" si="127"/>
        <v>3</v>
      </c>
      <c r="CZ93" s="39" t="str">
        <f t="shared" si="128"/>
        <v>Limited</v>
      </c>
      <c r="DA93" s="44">
        <f t="shared" si="129"/>
        <v>5.9</v>
      </c>
      <c r="DB93" s="40">
        <f t="shared" si="130"/>
        <v>3</v>
      </c>
      <c r="DC93" s="39" t="str">
        <f t="shared" si="131"/>
        <v>Highly defective democracies</v>
      </c>
      <c r="DD93" s="43">
        <f t="shared" si="132"/>
        <v>6.21</v>
      </c>
      <c r="DE93" s="40">
        <f t="shared" si="133"/>
        <v>3</v>
      </c>
      <c r="DF93" s="39" t="str">
        <f t="shared" si="134"/>
        <v>Functional flaws</v>
      </c>
      <c r="DG93" s="42">
        <f t="shared" si="135"/>
        <v>4.09</v>
      </c>
      <c r="DH93" s="40">
        <f t="shared" si="136"/>
        <v>4</v>
      </c>
      <c r="DI93" s="39" t="str">
        <f t="shared" si="137"/>
        <v>Weak</v>
      </c>
      <c r="DJ93" s="41">
        <f t="shared" si="138"/>
        <v>5.0999999999999996</v>
      </c>
      <c r="DK93" s="40">
        <f t="shared" si="139"/>
        <v>3</v>
      </c>
      <c r="DL93" s="39" t="str">
        <f t="shared" si="140"/>
        <v>Moderate</v>
      </c>
    </row>
    <row r="94" spans="1:116">
      <c r="A94" s="61" t="s">
        <v>192</v>
      </c>
      <c r="B94" s="60">
        <v>1</v>
      </c>
      <c r="C94" s="59">
        <f>IF(D94="-","?",RANK(D94,D2:D130,0))</f>
        <v>10</v>
      </c>
      <c r="D94" s="45">
        <f t="shared" si="94"/>
        <v>8.86</v>
      </c>
      <c r="E94" s="44">
        <f t="shared" si="95"/>
        <v>9</v>
      </c>
      <c r="F94" s="58">
        <f t="shared" si="96"/>
        <v>9.75</v>
      </c>
      <c r="G94" s="47">
        <v>10</v>
      </c>
      <c r="H94" s="47">
        <v>10</v>
      </c>
      <c r="I94" s="47">
        <v>9</v>
      </c>
      <c r="J94" s="47">
        <v>10</v>
      </c>
      <c r="K94" s="58">
        <f t="shared" si="97"/>
        <v>9.75</v>
      </c>
      <c r="L94" s="47">
        <v>10</v>
      </c>
      <c r="M94" s="47">
        <v>10</v>
      </c>
      <c r="N94" s="47">
        <v>10</v>
      </c>
      <c r="O94" s="47">
        <v>9</v>
      </c>
      <c r="P94" s="58">
        <f t="shared" si="98"/>
        <v>8.75</v>
      </c>
      <c r="Q94" s="47">
        <v>9</v>
      </c>
      <c r="R94" s="47">
        <v>9</v>
      </c>
      <c r="S94" s="47">
        <v>8</v>
      </c>
      <c r="T94" s="47">
        <v>9</v>
      </c>
      <c r="U94" s="58">
        <f t="shared" si="99"/>
        <v>9</v>
      </c>
      <c r="V94" s="47">
        <v>9</v>
      </c>
      <c r="W94" s="47">
        <v>9</v>
      </c>
      <c r="X94" s="58">
        <f t="shared" si="100"/>
        <v>7.75</v>
      </c>
      <c r="Y94" s="47">
        <v>5</v>
      </c>
      <c r="Z94" s="47">
        <v>9</v>
      </c>
      <c r="AA94" s="47">
        <v>9</v>
      </c>
      <c r="AB94" s="47">
        <v>8</v>
      </c>
      <c r="AC94" s="43">
        <f t="shared" si="101"/>
        <v>8.7142857142857135</v>
      </c>
      <c r="AD94" s="57">
        <f t="shared" si="102"/>
        <v>8</v>
      </c>
      <c r="AE94" s="47">
        <v>8</v>
      </c>
      <c r="AF94" s="57">
        <f t="shared" si="103"/>
        <v>9.5</v>
      </c>
      <c r="AG94" s="47">
        <v>9</v>
      </c>
      <c r="AH94" s="47">
        <v>10</v>
      </c>
      <c r="AI94" s="47">
        <v>10</v>
      </c>
      <c r="AJ94" s="47">
        <v>9</v>
      </c>
      <c r="AK94" s="57">
        <f t="shared" si="104"/>
        <v>9.5</v>
      </c>
      <c r="AL94" s="47">
        <v>10</v>
      </c>
      <c r="AM94" s="47">
        <v>9</v>
      </c>
      <c r="AN94" s="57">
        <f t="shared" si="105"/>
        <v>9.5</v>
      </c>
      <c r="AO94" s="47">
        <v>10</v>
      </c>
      <c r="AP94" s="47">
        <v>9</v>
      </c>
      <c r="AQ94" s="57">
        <f t="shared" si="106"/>
        <v>8.5</v>
      </c>
      <c r="AR94" s="47">
        <v>9</v>
      </c>
      <c r="AS94" s="47">
        <v>8</v>
      </c>
      <c r="AT94" s="57">
        <f t="shared" si="107"/>
        <v>8</v>
      </c>
      <c r="AU94" s="47">
        <v>8</v>
      </c>
      <c r="AV94" s="57">
        <f t="shared" si="108"/>
        <v>8</v>
      </c>
      <c r="AW94" s="47">
        <v>8</v>
      </c>
      <c r="AX94" s="47">
        <v>8</v>
      </c>
      <c r="AY94" s="56">
        <f>IF(AZ94="-","?",RANK(AZ94,AZ2:AZ130,0))</f>
        <v>19</v>
      </c>
      <c r="AZ94" s="42">
        <f t="shared" si="109"/>
        <v>6.52</v>
      </c>
      <c r="BA94" s="41">
        <f t="shared" si="110"/>
        <v>1.625</v>
      </c>
      <c r="BB94" s="47">
        <v>2</v>
      </c>
      <c r="BC94" s="47">
        <v>2</v>
      </c>
      <c r="BD94" s="47">
        <v>2</v>
      </c>
      <c r="BE94" s="47">
        <v>1</v>
      </c>
      <c r="BF94" s="47">
        <v>1</v>
      </c>
      <c r="BG94" s="55">
        <f t="shared" si="111"/>
        <v>1.75</v>
      </c>
      <c r="BH94" s="54">
        <f t="shared" si="112"/>
        <v>8.0166666666666657</v>
      </c>
      <c r="BI94" s="41">
        <f t="shared" si="113"/>
        <v>7.666666666666667</v>
      </c>
      <c r="BJ94" s="47">
        <v>9</v>
      </c>
      <c r="BK94" s="47">
        <v>7</v>
      </c>
      <c r="BL94" s="47">
        <v>7</v>
      </c>
      <c r="BM94" s="41">
        <f t="shared" si="114"/>
        <v>7.333333333333333</v>
      </c>
      <c r="BN94" s="47">
        <v>8</v>
      </c>
      <c r="BO94" s="47">
        <v>7</v>
      </c>
      <c r="BP94" s="47">
        <v>7</v>
      </c>
      <c r="BQ94" s="41">
        <f t="shared" si="115"/>
        <v>8.4</v>
      </c>
      <c r="BR94" s="47">
        <v>10</v>
      </c>
      <c r="BS94" s="47">
        <v>9</v>
      </c>
      <c r="BT94" s="47">
        <v>7</v>
      </c>
      <c r="BU94" s="47">
        <v>7</v>
      </c>
      <c r="BV94" s="47">
        <v>9</v>
      </c>
      <c r="BW94" s="41">
        <f t="shared" si="116"/>
        <v>8.6666666666666661</v>
      </c>
      <c r="BX94" s="47">
        <v>9</v>
      </c>
      <c r="BY94" s="47">
        <v>8</v>
      </c>
      <c r="BZ94" s="47">
        <v>9</v>
      </c>
      <c r="CA94" s="47" t="s">
        <v>78</v>
      </c>
      <c r="CB94" s="46" t="s">
        <v>78</v>
      </c>
      <c r="CC94" s="52">
        <v>8.8000000000000007</v>
      </c>
      <c r="CD94" s="52">
        <f t="shared" si="117"/>
        <v>9</v>
      </c>
      <c r="CE94" s="44">
        <f t="shared" si="118"/>
        <v>0.19999999999999929</v>
      </c>
      <c r="CF94" s="53" t="str">
        <f t="shared" si="119"/>
        <v>â</v>
      </c>
      <c r="CG94" s="52">
        <v>8.7142857142857153</v>
      </c>
      <c r="CH94" s="52">
        <f t="shared" si="120"/>
        <v>8.7142857142857135</v>
      </c>
      <c r="CI94" s="43">
        <f t="shared" si="121"/>
        <v>-1.7763568394002505E-15</v>
      </c>
      <c r="CJ94" s="51" t="str">
        <f t="shared" si="122"/>
        <v>â</v>
      </c>
      <c r="CK94" s="47" t="s">
        <v>78</v>
      </c>
      <c r="CL94" s="46" t="s">
        <v>78</v>
      </c>
      <c r="CM94" s="47">
        <v>10</v>
      </c>
      <c r="CN94" s="47">
        <v>10</v>
      </c>
      <c r="CO94" s="47">
        <v>10</v>
      </c>
      <c r="CP94" s="47">
        <v>9</v>
      </c>
      <c r="CQ94" s="47">
        <v>9</v>
      </c>
      <c r="CR94" s="47">
        <v>9</v>
      </c>
      <c r="CS94" s="49">
        <f t="shared" si="123"/>
        <v>10</v>
      </c>
      <c r="CT94" s="48">
        <f t="shared" si="124"/>
        <v>0</v>
      </c>
      <c r="CU94" s="44" t="str">
        <f t="shared" si="125"/>
        <v>Dem.</v>
      </c>
      <c r="CV94" s="47" t="s">
        <v>78</v>
      </c>
      <c r="CW94" s="46" t="s">
        <v>78</v>
      </c>
      <c r="CX94" s="45">
        <f t="shared" si="126"/>
        <v>8.86</v>
      </c>
      <c r="CY94" s="40">
        <f t="shared" si="127"/>
        <v>1</v>
      </c>
      <c r="CZ94" s="39" t="str">
        <f t="shared" si="128"/>
        <v>Highly advanced</v>
      </c>
      <c r="DA94" s="44">
        <f t="shared" si="129"/>
        <v>9</v>
      </c>
      <c r="DB94" s="40">
        <f t="shared" si="130"/>
        <v>1</v>
      </c>
      <c r="DC94" s="39" t="str">
        <f t="shared" si="131"/>
        <v>Democracies in consolidation</v>
      </c>
      <c r="DD94" s="43">
        <f t="shared" si="132"/>
        <v>8.7100000000000009</v>
      </c>
      <c r="DE94" s="40">
        <f t="shared" si="133"/>
        <v>1</v>
      </c>
      <c r="DF94" s="39" t="str">
        <f t="shared" si="134"/>
        <v>Developed</v>
      </c>
      <c r="DG94" s="42">
        <f t="shared" si="135"/>
        <v>6.52</v>
      </c>
      <c r="DH94" s="40">
        <f t="shared" si="136"/>
        <v>2</v>
      </c>
      <c r="DI94" s="39" t="str">
        <f t="shared" si="137"/>
        <v>Good</v>
      </c>
      <c r="DJ94" s="41">
        <f t="shared" si="138"/>
        <v>1.6</v>
      </c>
      <c r="DK94" s="40">
        <f t="shared" si="139"/>
        <v>5</v>
      </c>
      <c r="DL94" s="39" t="str">
        <f t="shared" si="140"/>
        <v>Negligible</v>
      </c>
    </row>
    <row r="95" spans="1:116">
      <c r="A95" s="75" t="s">
        <v>193</v>
      </c>
      <c r="B95" s="60">
        <v>4</v>
      </c>
      <c r="C95" s="59">
        <f>IF(D95="-","?",RANK(D95,D2:D130,0))</f>
        <v>49</v>
      </c>
      <c r="D95" s="45">
        <f t="shared" si="94"/>
        <v>6.06</v>
      </c>
      <c r="E95" s="44">
        <f t="shared" si="95"/>
        <v>4.2</v>
      </c>
      <c r="F95" s="58">
        <f t="shared" si="96"/>
        <v>8.75</v>
      </c>
      <c r="G95" s="47">
        <v>10</v>
      </c>
      <c r="H95" s="47">
        <v>7</v>
      </c>
      <c r="I95" s="47">
        <v>8</v>
      </c>
      <c r="J95" s="47">
        <v>10</v>
      </c>
      <c r="K95" s="58">
        <f t="shared" si="97"/>
        <v>3.75</v>
      </c>
      <c r="L95" s="47">
        <v>3</v>
      </c>
      <c r="M95" s="47">
        <v>1</v>
      </c>
      <c r="N95" s="47">
        <v>4</v>
      </c>
      <c r="O95" s="47">
        <v>7</v>
      </c>
      <c r="P95" s="58">
        <f t="shared" si="98"/>
        <v>4.5</v>
      </c>
      <c r="Q95" s="47">
        <v>3</v>
      </c>
      <c r="R95" s="47">
        <v>4</v>
      </c>
      <c r="S95" s="47">
        <v>4</v>
      </c>
      <c r="T95" s="47">
        <v>7</v>
      </c>
      <c r="U95" s="58">
        <f t="shared" si="99"/>
        <v>2</v>
      </c>
      <c r="V95" s="47">
        <v>2</v>
      </c>
      <c r="W95" s="47">
        <v>2</v>
      </c>
      <c r="X95" s="58">
        <f t="shared" si="100"/>
        <v>2</v>
      </c>
      <c r="Y95" s="47">
        <v>1</v>
      </c>
      <c r="Z95" s="47">
        <v>3</v>
      </c>
      <c r="AA95" s="47" t="s">
        <v>100</v>
      </c>
      <c r="AB95" s="47">
        <v>2</v>
      </c>
      <c r="AC95" s="43">
        <f t="shared" si="101"/>
        <v>7.9285714285714288</v>
      </c>
      <c r="AD95" s="57">
        <f t="shared" si="102"/>
        <v>9</v>
      </c>
      <c r="AE95" s="47">
        <v>9</v>
      </c>
      <c r="AF95" s="57">
        <f t="shared" si="103"/>
        <v>7.5</v>
      </c>
      <c r="AG95" s="47">
        <v>7</v>
      </c>
      <c r="AH95" s="47">
        <v>5</v>
      </c>
      <c r="AI95" s="47">
        <v>9</v>
      </c>
      <c r="AJ95" s="47">
        <v>9</v>
      </c>
      <c r="AK95" s="57">
        <f t="shared" si="104"/>
        <v>8.5</v>
      </c>
      <c r="AL95" s="47">
        <v>8</v>
      </c>
      <c r="AM95" s="47">
        <v>9</v>
      </c>
      <c r="AN95" s="57">
        <f t="shared" si="105"/>
        <v>8</v>
      </c>
      <c r="AO95" s="47">
        <v>9</v>
      </c>
      <c r="AP95" s="47">
        <v>7</v>
      </c>
      <c r="AQ95" s="57">
        <f t="shared" si="106"/>
        <v>7</v>
      </c>
      <c r="AR95" s="47">
        <v>8</v>
      </c>
      <c r="AS95" s="47">
        <v>6</v>
      </c>
      <c r="AT95" s="57">
        <f t="shared" si="107"/>
        <v>9</v>
      </c>
      <c r="AU95" s="47">
        <v>9</v>
      </c>
      <c r="AV95" s="57">
        <f t="shared" si="108"/>
        <v>6.5</v>
      </c>
      <c r="AW95" s="47">
        <v>4</v>
      </c>
      <c r="AX95" s="47">
        <v>9</v>
      </c>
      <c r="AY95" s="56">
        <f>IF(AZ95="-","?",RANK(AZ95,AZ2:AZ130,0))</f>
        <v>50</v>
      </c>
      <c r="AZ95" s="42">
        <f t="shared" si="109"/>
        <v>5.59</v>
      </c>
      <c r="BA95" s="41">
        <f t="shared" si="110"/>
        <v>3.5625</v>
      </c>
      <c r="BB95" s="47">
        <v>2</v>
      </c>
      <c r="BC95" s="47">
        <v>9</v>
      </c>
      <c r="BD95" s="47">
        <v>3</v>
      </c>
      <c r="BE95" s="47">
        <v>1</v>
      </c>
      <c r="BF95" s="47">
        <v>2</v>
      </c>
      <c r="BG95" s="55">
        <f t="shared" si="111"/>
        <v>4.375</v>
      </c>
      <c r="BH95" s="54">
        <f t="shared" si="112"/>
        <v>6.5208333333333339</v>
      </c>
      <c r="BI95" s="41">
        <f t="shared" si="113"/>
        <v>5</v>
      </c>
      <c r="BJ95" s="47">
        <v>5</v>
      </c>
      <c r="BK95" s="47">
        <v>5</v>
      </c>
      <c r="BL95" s="47">
        <v>5</v>
      </c>
      <c r="BM95" s="41">
        <f t="shared" si="114"/>
        <v>8</v>
      </c>
      <c r="BN95" s="47">
        <v>7</v>
      </c>
      <c r="BO95" s="47">
        <v>9</v>
      </c>
      <c r="BP95" s="47">
        <v>8</v>
      </c>
      <c r="BQ95" s="41">
        <f t="shared" si="115"/>
        <v>4.75</v>
      </c>
      <c r="BR95" s="77">
        <v>8</v>
      </c>
      <c r="BS95" s="47">
        <v>2</v>
      </c>
      <c r="BT95" s="47">
        <v>6</v>
      </c>
      <c r="BU95" s="47">
        <v>3</v>
      </c>
      <c r="BV95" s="47" t="s">
        <v>100</v>
      </c>
      <c r="BW95" s="41">
        <f t="shared" si="116"/>
        <v>8.3333333333333339</v>
      </c>
      <c r="BX95" s="47">
        <v>8</v>
      </c>
      <c r="BY95" s="47">
        <v>7</v>
      </c>
      <c r="BZ95" s="47">
        <v>10</v>
      </c>
      <c r="CA95" s="47" t="s">
        <v>78</v>
      </c>
      <c r="CB95" s="46" t="s">
        <v>78</v>
      </c>
      <c r="CC95" s="52" t="s">
        <v>208</v>
      </c>
      <c r="CD95" s="52">
        <f t="shared" si="117"/>
        <v>4.2</v>
      </c>
      <c r="CE95" s="44" t="str">
        <f t="shared" si="118"/>
        <v>-</v>
      </c>
      <c r="CF95" s="53" t="str">
        <f t="shared" si="119"/>
        <v/>
      </c>
      <c r="CG95" s="52" t="s">
        <v>208</v>
      </c>
      <c r="CH95" s="52">
        <f t="shared" si="120"/>
        <v>7.9285714285714288</v>
      </c>
      <c r="CI95" s="43" t="str">
        <f t="shared" si="121"/>
        <v>-</v>
      </c>
      <c r="CJ95" s="51" t="str">
        <f t="shared" si="122"/>
        <v/>
      </c>
      <c r="CK95" s="47" t="s">
        <v>78</v>
      </c>
      <c r="CL95" s="46" t="s">
        <v>78</v>
      </c>
      <c r="CM95" s="50">
        <v>3</v>
      </c>
      <c r="CN95" s="50">
        <v>1</v>
      </c>
      <c r="CO95" s="47">
        <v>4</v>
      </c>
      <c r="CP95" s="47">
        <v>7</v>
      </c>
      <c r="CQ95" s="47">
        <v>3</v>
      </c>
      <c r="CR95" s="47">
        <v>7</v>
      </c>
      <c r="CS95" s="49">
        <f t="shared" si="123"/>
        <v>10</v>
      </c>
      <c r="CT95" s="48">
        <f t="shared" si="124"/>
        <v>2</v>
      </c>
      <c r="CU95" s="44" t="str">
        <f t="shared" si="125"/>
        <v>Aut.</v>
      </c>
      <c r="CV95" s="47" t="s">
        <v>78</v>
      </c>
      <c r="CW95" s="46" t="s">
        <v>78</v>
      </c>
      <c r="CX95" s="45">
        <f t="shared" si="126"/>
        <v>6.06</v>
      </c>
      <c r="CY95" s="40">
        <f t="shared" si="127"/>
        <v>3</v>
      </c>
      <c r="CZ95" s="39" t="str">
        <f t="shared" si="128"/>
        <v>Limited</v>
      </c>
      <c r="DA95" s="44">
        <f t="shared" si="129"/>
        <v>4.2</v>
      </c>
      <c r="DB95" s="40">
        <f t="shared" si="130"/>
        <v>4</v>
      </c>
      <c r="DC95" s="39" t="str">
        <f t="shared" si="131"/>
        <v>Moderate autocracies</v>
      </c>
      <c r="DD95" s="43">
        <f t="shared" si="132"/>
        <v>7.93</v>
      </c>
      <c r="DE95" s="40">
        <f t="shared" si="133"/>
        <v>2</v>
      </c>
      <c r="DF95" s="39" t="str">
        <f t="shared" si="134"/>
        <v>Functioning</v>
      </c>
      <c r="DG95" s="42">
        <f t="shared" si="135"/>
        <v>5.59</v>
      </c>
      <c r="DH95" s="40">
        <f t="shared" si="136"/>
        <v>3</v>
      </c>
      <c r="DI95" s="39" t="str">
        <f t="shared" si="137"/>
        <v>Moderate</v>
      </c>
      <c r="DJ95" s="41">
        <f t="shared" si="138"/>
        <v>3.6</v>
      </c>
      <c r="DK95" s="40">
        <f t="shared" si="139"/>
        <v>4</v>
      </c>
      <c r="DL95" s="39" t="str">
        <f t="shared" si="140"/>
        <v>Minor</v>
      </c>
    </row>
    <row r="96" spans="1:116">
      <c r="A96" s="61" t="s">
        <v>194</v>
      </c>
      <c r="B96" s="60">
        <v>1</v>
      </c>
      <c r="C96" s="59">
        <f>IF(D96="-","?",RANK(D96,D2:D130,0))</f>
        <v>16</v>
      </c>
      <c r="D96" s="45">
        <f t="shared" si="94"/>
        <v>8.23</v>
      </c>
      <c r="E96" s="44">
        <f t="shared" si="95"/>
        <v>8.5</v>
      </c>
      <c r="F96" s="58">
        <f t="shared" si="96"/>
        <v>9.25</v>
      </c>
      <c r="G96" s="47">
        <v>9</v>
      </c>
      <c r="H96" s="47">
        <v>9</v>
      </c>
      <c r="I96" s="47">
        <v>9</v>
      </c>
      <c r="J96" s="47">
        <v>10</v>
      </c>
      <c r="K96" s="58">
        <f t="shared" si="97"/>
        <v>9.25</v>
      </c>
      <c r="L96" s="47">
        <v>10</v>
      </c>
      <c r="M96" s="47">
        <v>9</v>
      </c>
      <c r="N96" s="47">
        <v>10</v>
      </c>
      <c r="O96" s="47">
        <v>8</v>
      </c>
      <c r="P96" s="58">
        <f t="shared" si="98"/>
        <v>8.25</v>
      </c>
      <c r="Q96" s="47">
        <v>9</v>
      </c>
      <c r="R96" s="47">
        <v>8</v>
      </c>
      <c r="S96" s="47">
        <v>7</v>
      </c>
      <c r="T96" s="47">
        <v>9</v>
      </c>
      <c r="U96" s="58">
        <f t="shared" si="99"/>
        <v>8.5</v>
      </c>
      <c r="V96" s="47">
        <v>8</v>
      </c>
      <c r="W96" s="47">
        <v>9</v>
      </c>
      <c r="X96" s="58">
        <f t="shared" si="100"/>
        <v>7.25</v>
      </c>
      <c r="Y96" s="47">
        <v>8</v>
      </c>
      <c r="Z96" s="47">
        <v>6</v>
      </c>
      <c r="AA96" s="47">
        <v>9</v>
      </c>
      <c r="AB96" s="47">
        <v>6</v>
      </c>
      <c r="AC96" s="43">
        <f t="shared" si="101"/>
        <v>7.9642857142857144</v>
      </c>
      <c r="AD96" s="57">
        <f t="shared" si="102"/>
        <v>7</v>
      </c>
      <c r="AE96" s="47">
        <v>7</v>
      </c>
      <c r="AF96" s="57">
        <f t="shared" si="103"/>
        <v>8.75</v>
      </c>
      <c r="AG96" s="47">
        <v>8</v>
      </c>
      <c r="AH96" s="47">
        <v>9</v>
      </c>
      <c r="AI96" s="47">
        <v>10</v>
      </c>
      <c r="AJ96" s="47">
        <v>8</v>
      </c>
      <c r="AK96" s="57">
        <f t="shared" si="104"/>
        <v>9</v>
      </c>
      <c r="AL96" s="47">
        <v>9</v>
      </c>
      <c r="AM96" s="47">
        <v>9</v>
      </c>
      <c r="AN96" s="57">
        <f t="shared" si="105"/>
        <v>9</v>
      </c>
      <c r="AO96" s="47">
        <v>9</v>
      </c>
      <c r="AP96" s="47">
        <v>9</v>
      </c>
      <c r="AQ96" s="57">
        <f t="shared" si="106"/>
        <v>7</v>
      </c>
      <c r="AR96" s="47">
        <v>7</v>
      </c>
      <c r="AS96" s="47">
        <v>7</v>
      </c>
      <c r="AT96" s="57">
        <f t="shared" si="107"/>
        <v>8</v>
      </c>
      <c r="AU96" s="47">
        <v>8</v>
      </c>
      <c r="AV96" s="57">
        <f t="shared" si="108"/>
        <v>7</v>
      </c>
      <c r="AW96" s="47">
        <v>8</v>
      </c>
      <c r="AX96" s="47">
        <v>6</v>
      </c>
      <c r="AY96" s="56">
        <f>IF(AZ96="-","?",RANK(AZ96,AZ2:AZ130,0))</f>
        <v>25</v>
      </c>
      <c r="AZ96" s="42">
        <f t="shared" si="109"/>
        <v>6.27</v>
      </c>
      <c r="BA96" s="41">
        <f t="shared" si="110"/>
        <v>3.0416666666666665</v>
      </c>
      <c r="BB96" s="47">
        <v>4</v>
      </c>
      <c r="BC96" s="47">
        <v>5</v>
      </c>
      <c r="BD96" s="47">
        <v>3</v>
      </c>
      <c r="BE96" s="47">
        <v>3</v>
      </c>
      <c r="BF96" s="47">
        <v>1</v>
      </c>
      <c r="BG96" s="55">
        <f t="shared" si="111"/>
        <v>2.25</v>
      </c>
      <c r="BH96" s="54">
        <f t="shared" si="112"/>
        <v>7.4166666666666661</v>
      </c>
      <c r="BI96" s="41">
        <f t="shared" si="113"/>
        <v>7</v>
      </c>
      <c r="BJ96" s="47">
        <v>7</v>
      </c>
      <c r="BK96" s="47">
        <v>7</v>
      </c>
      <c r="BL96" s="47">
        <v>7</v>
      </c>
      <c r="BM96" s="41">
        <f t="shared" si="114"/>
        <v>6.333333333333333</v>
      </c>
      <c r="BN96" s="47">
        <v>7</v>
      </c>
      <c r="BO96" s="47">
        <v>6</v>
      </c>
      <c r="BP96" s="47">
        <v>6</v>
      </c>
      <c r="BQ96" s="41">
        <f t="shared" si="115"/>
        <v>8</v>
      </c>
      <c r="BR96" s="47">
        <v>10</v>
      </c>
      <c r="BS96" s="47">
        <v>9</v>
      </c>
      <c r="BT96" s="47">
        <v>8</v>
      </c>
      <c r="BU96" s="47">
        <v>6</v>
      </c>
      <c r="BV96" s="47">
        <v>7</v>
      </c>
      <c r="BW96" s="41">
        <f t="shared" si="116"/>
        <v>8.3333333333333339</v>
      </c>
      <c r="BX96" s="47">
        <v>8</v>
      </c>
      <c r="BY96" s="47">
        <v>8</v>
      </c>
      <c r="BZ96" s="47">
        <v>9</v>
      </c>
      <c r="CA96" s="47" t="s">
        <v>78</v>
      </c>
      <c r="CB96" s="46" t="s">
        <v>78</v>
      </c>
      <c r="CC96" s="52">
        <v>8.5500000000000007</v>
      </c>
      <c r="CD96" s="52">
        <f t="shared" si="117"/>
        <v>8.5</v>
      </c>
      <c r="CE96" s="44">
        <f t="shared" si="118"/>
        <v>-5.0000000000000711E-2</v>
      </c>
      <c r="CF96" s="53" t="str">
        <f t="shared" si="119"/>
        <v>â</v>
      </c>
      <c r="CG96" s="52">
        <v>8.0714285714285712</v>
      </c>
      <c r="CH96" s="52">
        <f t="shared" si="120"/>
        <v>7.9642857142857144</v>
      </c>
      <c r="CI96" s="43">
        <f t="shared" si="121"/>
        <v>-0.10714285714285676</v>
      </c>
      <c r="CJ96" s="51" t="str">
        <f t="shared" si="122"/>
        <v>â</v>
      </c>
      <c r="CK96" s="47" t="s">
        <v>78</v>
      </c>
      <c r="CL96" s="46" t="s">
        <v>78</v>
      </c>
      <c r="CM96" s="47">
        <v>10</v>
      </c>
      <c r="CN96" s="47">
        <v>9</v>
      </c>
      <c r="CO96" s="47">
        <v>10</v>
      </c>
      <c r="CP96" s="47">
        <v>8</v>
      </c>
      <c r="CQ96" s="47">
        <v>9</v>
      </c>
      <c r="CR96" s="47">
        <v>9</v>
      </c>
      <c r="CS96" s="49">
        <f t="shared" si="123"/>
        <v>9.5</v>
      </c>
      <c r="CT96" s="48">
        <f t="shared" si="124"/>
        <v>0</v>
      </c>
      <c r="CU96" s="44" t="str">
        <f t="shared" si="125"/>
        <v>Dem.</v>
      </c>
      <c r="CV96" s="47" t="s">
        <v>78</v>
      </c>
      <c r="CW96" s="46" t="s">
        <v>78</v>
      </c>
      <c r="CX96" s="45">
        <f t="shared" si="126"/>
        <v>8.23</v>
      </c>
      <c r="CY96" s="40">
        <f t="shared" si="127"/>
        <v>2</v>
      </c>
      <c r="CZ96" s="39" t="str">
        <f t="shared" si="128"/>
        <v>Advanced</v>
      </c>
      <c r="DA96" s="44">
        <f t="shared" si="129"/>
        <v>8.5</v>
      </c>
      <c r="DB96" s="40">
        <f t="shared" si="130"/>
        <v>1</v>
      </c>
      <c r="DC96" s="39" t="str">
        <f t="shared" si="131"/>
        <v>Democracies in consolidation</v>
      </c>
      <c r="DD96" s="43">
        <f t="shared" si="132"/>
        <v>7.96</v>
      </c>
      <c r="DE96" s="40">
        <f t="shared" si="133"/>
        <v>2</v>
      </c>
      <c r="DF96" s="39" t="str">
        <f t="shared" si="134"/>
        <v>Functioning</v>
      </c>
      <c r="DG96" s="42">
        <f t="shared" si="135"/>
        <v>6.27</v>
      </c>
      <c r="DH96" s="40">
        <f t="shared" si="136"/>
        <v>2</v>
      </c>
      <c r="DI96" s="39" t="str">
        <f t="shared" si="137"/>
        <v>Good</v>
      </c>
      <c r="DJ96" s="41">
        <f t="shared" si="138"/>
        <v>3</v>
      </c>
      <c r="DK96" s="40">
        <f t="shared" si="139"/>
        <v>4</v>
      </c>
      <c r="DL96" s="39" t="str">
        <f t="shared" si="140"/>
        <v>Minor</v>
      </c>
    </row>
    <row r="97" spans="1:116">
      <c r="A97" s="61" t="s">
        <v>195</v>
      </c>
      <c r="B97" s="60">
        <v>6</v>
      </c>
      <c r="C97" s="59">
        <f>IF(D97="-","?",RANK(D97,D2:D130,0))</f>
        <v>65</v>
      </c>
      <c r="D97" s="45">
        <f t="shared" si="94"/>
        <v>5.7</v>
      </c>
      <c r="E97" s="44">
        <f t="shared" si="95"/>
        <v>5.25</v>
      </c>
      <c r="F97" s="58">
        <f t="shared" si="96"/>
        <v>8</v>
      </c>
      <c r="G97" s="47">
        <v>7</v>
      </c>
      <c r="H97" s="47">
        <v>8</v>
      </c>
      <c r="I97" s="47">
        <v>9</v>
      </c>
      <c r="J97" s="47">
        <v>8</v>
      </c>
      <c r="K97" s="58">
        <f t="shared" si="97"/>
        <v>5.25</v>
      </c>
      <c r="L97" s="47">
        <v>6</v>
      </c>
      <c r="M97" s="47">
        <v>7</v>
      </c>
      <c r="N97" s="47">
        <v>4</v>
      </c>
      <c r="O97" s="47">
        <v>4</v>
      </c>
      <c r="P97" s="58">
        <f t="shared" si="98"/>
        <v>4.25</v>
      </c>
      <c r="Q97" s="47">
        <v>4</v>
      </c>
      <c r="R97" s="47">
        <v>4</v>
      </c>
      <c r="S97" s="47">
        <v>4</v>
      </c>
      <c r="T97" s="47">
        <v>5</v>
      </c>
      <c r="U97" s="58">
        <f t="shared" si="99"/>
        <v>5</v>
      </c>
      <c r="V97" s="47">
        <v>6</v>
      </c>
      <c r="W97" s="47">
        <v>4</v>
      </c>
      <c r="X97" s="58">
        <f t="shared" si="100"/>
        <v>3.75</v>
      </c>
      <c r="Y97" s="47">
        <v>4</v>
      </c>
      <c r="Z97" s="47">
        <v>4</v>
      </c>
      <c r="AA97" s="47">
        <v>4</v>
      </c>
      <c r="AB97" s="47">
        <v>3</v>
      </c>
      <c r="AC97" s="43">
        <f t="shared" si="101"/>
        <v>6.1428571428571432</v>
      </c>
      <c r="AD97" s="57">
        <f t="shared" si="102"/>
        <v>6</v>
      </c>
      <c r="AE97" s="47">
        <v>6</v>
      </c>
      <c r="AF97" s="57">
        <f t="shared" si="103"/>
        <v>6</v>
      </c>
      <c r="AG97" s="47">
        <v>5</v>
      </c>
      <c r="AH97" s="47">
        <v>7</v>
      </c>
      <c r="AI97" s="47">
        <v>7</v>
      </c>
      <c r="AJ97" s="47">
        <v>5</v>
      </c>
      <c r="AK97" s="57">
        <f t="shared" si="104"/>
        <v>8.5</v>
      </c>
      <c r="AL97" s="47">
        <v>8</v>
      </c>
      <c r="AM97" s="47">
        <v>9</v>
      </c>
      <c r="AN97" s="57">
        <f t="shared" si="105"/>
        <v>4</v>
      </c>
      <c r="AO97" s="47">
        <v>3</v>
      </c>
      <c r="AP97" s="47">
        <v>5</v>
      </c>
      <c r="AQ97" s="57">
        <f t="shared" si="106"/>
        <v>6</v>
      </c>
      <c r="AR97" s="47">
        <v>7</v>
      </c>
      <c r="AS97" s="47">
        <v>5</v>
      </c>
      <c r="AT97" s="57">
        <f t="shared" si="107"/>
        <v>8</v>
      </c>
      <c r="AU97" s="47">
        <v>8</v>
      </c>
      <c r="AV97" s="57">
        <f t="shared" si="108"/>
        <v>4.5</v>
      </c>
      <c r="AW97" s="47">
        <v>3</v>
      </c>
      <c r="AX97" s="47">
        <v>6</v>
      </c>
      <c r="AY97" s="56">
        <f>IF(AZ97="-","?",RANK(AZ97,AZ2:AZ130,0))</f>
        <v>107</v>
      </c>
      <c r="AZ97" s="42">
        <f t="shared" si="109"/>
        <v>3.41</v>
      </c>
      <c r="BA97" s="41">
        <f t="shared" si="110"/>
        <v>3.9791666666666665</v>
      </c>
      <c r="BB97" s="47">
        <v>5</v>
      </c>
      <c r="BC97" s="47">
        <v>8</v>
      </c>
      <c r="BD97" s="47">
        <v>4</v>
      </c>
      <c r="BE97" s="47">
        <v>1</v>
      </c>
      <c r="BF97" s="47">
        <v>1</v>
      </c>
      <c r="BG97" s="55">
        <f t="shared" si="111"/>
        <v>4.875</v>
      </c>
      <c r="BH97" s="54">
        <f t="shared" si="112"/>
        <v>3.9333333333333331</v>
      </c>
      <c r="BI97" s="41">
        <f t="shared" si="113"/>
        <v>4</v>
      </c>
      <c r="BJ97" s="47">
        <v>4</v>
      </c>
      <c r="BK97" s="47">
        <v>4</v>
      </c>
      <c r="BL97" s="47">
        <v>4</v>
      </c>
      <c r="BM97" s="41">
        <f t="shared" si="114"/>
        <v>4.333333333333333</v>
      </c>
      <c r="BN97" s="47">
        <v>5</v>
      </c>
      <c r="BO97" s="47">
        <v>5</v>
      </c>
      <c r="BP97" s="47">
        <v>3</v>
      </c>
      <c r="BQ97" s="41">
        <f t="shared" si="115"/>
        <v>4.4000000000000004</v>
      </c>
      <c r="BR97" s="47">
        <v>6</v>
      </c>
      <c r="BS97" s="47">
        <v>2</v>
      </c>
      <c r="BT97" s="47">
        <v>7</v>
      </c>
      <c r="BU97" s="47">
        <v>3</v>
      </c>
      <c r="BV97" s="47">
        <v>4</v>
      </c>
      <c r="BW97" s="41">
        <f t="shared" si="116"/>
        <v>3</v>
      </c>
      <c r="BX97" s="47">
        <v>2</v>
      </c>
      <c r="BY97" s="47">
        <v>4</v>
      </c>
      <c r="BZ97" s="47">
        <v>3</v>
      </c>
      <c r="CA97" s="47" t="s">
        <v>78</v>
      </c>
      <c r="CB97" s="46" t="s">
        <v>78</v>
      </c>
      <c r="CC97" s="52">
        <v>5.3500000000000005</v>
      </c>
      <c r="CD97" s="52">
        <f t="shared" si="117"/>
        <v>5.25</v>
      </c>
      <c r="CE97" s="44">
        <f t="shared" si="118"/>
        <v>-0.10000000000000053</v>
      </c>
      <c r="CF97" s="53" t="str">
        <f t="shared" si="119"/>
        <v>â</v>
      </c>
      <c r="CG97" s="52">
        <v>6.5357142857142856</v>
      </c>
      <c r="CH97" s="52">
        <f t="shared" si="120"/>
        <v>6.1428571428571432</v>
      </c>
      <c r="CI97" s="43">
        <f t="shared" si="121"/>
        <v>-0.39285714285714235</v>
      </c>
      <c r="CJ97" s="51" t="str">
        <f t="shared" si="122"/>
        <v>â</v>
      </c>
      <c r="CK97" s="47" t="s">
        <v>78</v>
      </c>
      <c r="CL97" s="46" t="s">
        <v>78</v>
      </c>
      <c r="CM97" s="47">
        <v>6</v>
      </c>
      <c r="CN97" s="47">
        <v>7</v>
      </c>
      <c r="CO97" s="47">
        <v>4</v>
      </c>
      <c r="CP97" s="47">
        <v>4</v>
      </c>
      <c r="CQ97" s="47">
        <v>4</v>
      </c>
      <c r="CR97" s="47">
        <v>5</v>
      </c>
      <c r="CS97" s="49">
        <f t="shared" si="123"/>
        <v>7.5</v>
      </c>
      <c r="CT97" s="48">
        <f t="shared" si="124"/>
        <v>0</v>
      </c>
      <c r="CU97" s="44" t="str">
        <f t="shared" si="125"/>
        <v>Dem.</v>
      </c>
      <c r="CV97" s="47" t="s">
        <v>78</v>
      </c>
      <c r="CW97" s="46" t="s">
        <v>78</v>
      </c>
      <c r="CX97" s="45">
        <f t="shared" si="126"/>
        <v>5.7</v>
      </c>
      <c r="CY97" s="40">
        <f t="shared" si="127"/>
        <v>3</v>
      </c>
      <c r="CZ97" s="39" t="str">
        <f t="shared" si="128"/>
        <v>Limited</v>
      </c>
      <c r="DA97" s="44">
        <f t="shared" si="129"/>
        <v>5.25</v>
      </c>
      <c r="DB97" s="40">
        <f t="shared" si="130"/>
        <v>3</v>
      </c>
      <c r="DC97" s="39" t="str">
        <f t="shared" si="131"/>
        <v>Highly defective democracies</v>
      </c>
      <c r="DD97" s="43">
        <f t="shared" si="132"/>
        <v>6.14</v>
      </c>
      <c r="DE97" s="40">
        <f t="shared" si="133"/>
        <v>3</v>
      </c>
      <c r="DF97" s="39" t="str">
        <f t="shared" si="134"/>
        <v>Functional flaws</v>
      </c>
      <c r="DG97" s="42">
        <f t="shared" si="135"/>
        <v>3.41</v>
      </c>
      <c r="DH97" s="40">
        <f t="shared" si="136"/>
        <v>4</v>
      </c>
      <c r="DI97" s="39" t="str">
        <f t="shared" si="137"/>
        <v>Weak</v>
      </c>
      <c r="DJ97" s="41">
        <f t="shared" si="138"/>
        <v>4</v>
      </c>
      <c r="DK97" s="40">
        <f t="shared" si="139"/>
        <v>4</v>
      </c>
      <c r="DL97" s="39" t="str">
        <f t="shared" si="140"/>
        <v>Minor</v>
      </c>
    </row>
    <row r="98" spans="1:116">
      <c r="A98" s="61" t="s">
        <v>196</v>
      </c>
      <c r="B98" s="60">
        <v>5</v>
      </c>
      <c r="C98" s="59">
        <f>IF(D98="-","?",RANK(D98,D2:D130,0))</f>
        <v>93</v>
      </c>
      <c r="D98" s="45">
        <f t="shared" ref="D98:D129" si="141">IF(ISERROR(ROUND(AVERAGE(E98,AC98),2)),"-",ROUND(AVERAGE(E98,AC98),2))</f>
        <v>4.57</v>
      </c>
      <c r="E98" s="44">
        <f t="shared" ref="E98:E129" si="142">IF(ISERROR(AVERAGE(F98,K98,P98,U98,X98)),"-",AVERAGE(F98,K98,P98,U98,X98))</f>
        <v>4.0333333333333332</v>
      </c>
      <c r="F98" s="58">
        <f t="shared" ref="F98:F129" si="143">IF(ISERROR(AVERAGE(G98:J98)),"-",AVERAGE(G98:J98))</f>
        <v>8</v>
      </c>
      <c r="G98" s="47">
        <v>9</v>
      </c>
      <c r="H98" s="47">
        <v>6</v>
      </c>
      <c r="I98" s="47">
        <v>10</v>
      </c>
      <c r="J98" s="47">
        <v>7</v>
      </c>
      <c r="K98" s="58">
        <f t="shared" ref="K98:K129" si="144">IF(ISERROR(AVERAGE(L98:O98)),"-",AVERAGE(L98:O98))</f>
        <v>3.5</v>
      </c>
      <c r="L98" s="47">
        <v>3</v>
      </c>
      <c r="M98" s="47">
        <v>2</v>
      </c>
      <c r="N98" s="47">
        <v>5</v>
      </c>
      <c r="O98" s="47">
        <v>4</v>
      </c>
      <c r="P98" s="58">
        <f t="shared" ref="P98:P129" si="145">IF(ISERROR(AVERAGE(Q98:T98)),"-",AVERAGE(Q98:T98))</f>
        <v>4</v>
      </c>
      <c r="Q98" s="47">
        <v>4</v>
      </c>
      <c r="R98" s="47">
        <v>3</v>
      </c>
      <c r="S98" s="47">
        <v>5</v>
      </c>
      <c r="T98" s="47">
        <v>4</v>
      </c>
      <c r="U98" s="58">
        <f t="shared" ref="U98:U129" si="146">IF(ISERROR(AVERAGE(V98:W98)),"-",AVERAGE(V98:W98))</f>
        <v>2</v>
      </c>
      <c r="V98" s="47">
        <v>2</v>
      </c>
      <c r="W98" s="47">
        <v>2</v>
      </c>
      <c r="X98" s="58">
        <f t="shared" ref="X98:X129" si="147">IF(ISERROR(AVERAGE(Y98:AB98)),"-",AVERAGE(Y98:AB98))</f>
        <v>2.6666666666666665</v>
      </c>
      <c r="Y98" s="47">
        <v>3</v>
      </c>
      <c r="Z98" s="47">
        <v>3</v>
      </c>
      <c r="AA98" s="47" t="s">
        <v>100</v>
      </c>
      <c r="AB98" s="47">
        <v>2</v>
      </c>
      <c r="AC98" s="43">
        <f t="shared" ref="AC98:AC129" si="148">IF(ISERROR(AVERAGE(AD98,AF98,AK98,AN98,AQ98,AT98,AV98)),"-",AVERAGE(AD98,AF98,AK98,AN98,AQ98,AT98,AV98))</f>
        <v>5.1071428571428568</v>
      </c>
      <c r="AD98" s="57">
        <f t="shared" ref="AD98:AD129" si="149">IF(ISERROR(AVERAGE(AE98)),"-",AVERAGE(AE98))</f>
        <v>2</v>
      </c>
      <c r="AE98" s="47">
        <v>2</v>
      </c>
      <c r="AF98" s="57">
        <f t="shared" ref="AF98:AF129" si="150">IF(ISERROR(AVERAGE(AG98:AJ98)),"-",AVERAGE(AG98:AJ98))</f>
        <v>5.75</v>
      </c>
      <c r="AG98" s="47">
        <v>5</v>
      </c>
      <c r="AH98" s="47">
        <v>6</v>
      </c>
      <c r="AI98" s="47">
        <v>6</v>
      </c>
      <c r="AJ98" s="47">
        <v>6</v>
      </c>
      <c r="AK98" s="57">
        <f t="shared" ref="AK98:AK129" si="151">IF(ISERROR(AVERAGE(AL98:AM98)),"-",AVERAGE(AL98:AM98))</f>
        <v>6.5</v>
      </c>
      <c r="AL98" s="47">
        <v>7</v>
      </c>
      <c r="AM98" s="47">
        <v>6</v>
      </c>
      <c r="AN98" s="57">
        <f t="shared" ref="AN98:AN129" si="152">IF(ISERROR(AVERAGE(AO98:AP98)),"-",AVERAGE(AO98:AP98))</f>
        <v>6</v>
      </c>
      <c r="AO98" s="47">
        <v>5</v>
      </c>
      <c r="AP98" s="47">
        <v>7</v>
      </c>
      <c r="AQ98" s="57">
        <f t="shared" ref="AQ98:AQ129" si="153">IF(ISERROR(AVERAGE(AR98:AS98)),"-",AVERAGE(AR98:AS98))</f>
        <v>5</v>
      </c>
      <c r="AR98" s="47">
        <v>4</v>
      </c>
      <c r="AS98" s="47">
        <v>6</v>
      </c>
      <c r="AT98" s="57">
        <f t="shared" ref="AT98:AT129" si="154">IF(ISERROR(AVERAGE(AU98)),"-",AVERAGE(AU98))</f>
        <v>5</v>
      </c>
      <c r="AU98" s="47">
        <v>5</v>
      </c>
      <c r="AV98" s="57">
        <f t="shared" ref="AV98:AV129" si="155">IF(ISERROR(AVERAGE(AW98:AX98)),"-",AVERAGE(AW98:AX98))</f>
        <v>5.5</v>
      </c>
      <c r="AW98" s="47">
        <v>6</v>
      </c>
      <c r="AX98" s="47">
        <v>5</v>
      </c>
      <c r="AY98" s="56">
        <f>IF(AZ98="-","?",RANK(AZ98,AZ2:AZ130,0))</f>
        <v>70</v>
      </c>
      <c r="AZ98" s="42">
        <f t="shared" ref="AZ98:AZ129" si="156">IF(OR(ISERROR(AVERAGE(BA98)),ISERROR(AVERAGE(BH98))),"-",ROUND(BH98*(1+(BA98-1)*(0.25/9))*10/12.5,2))</f>
        <v>4.76</v>
      </c>
      <c r="BA98" s="41">
        <f t="shared" ref="BA98:BA129" si="157">IF(ISERROR(AVERAGE(BB98:BG98)),"-",AVERAGE(BB98:BG98))</f>
        <v>7.666666666666667</v>
      </c>
      <c r="BB98" s="47">
        <v>9</v>
      </c>
      <c r="BC98" s="47">
        <v>8</v>
      </c>
      <c r="BD98" s="47">
        <v>7</v>
      </c>
      <c r="BE98" s="47">
        <v>10</v>
      </c>
      <c r="BF98" s="47">
        <v>7</v>
      </c>
      <c r="BG98" s="55">
        <f t="shared" ref="BG98:BG130" si="158">IF(OR(F98="-",P98="-"),"-",11-(F98+P98)/2)</f>
        <v>5</v>
      </c>
      <c r="BH98" s="54">
        <f t="shared" ref="BH98:BH129" si="159">IF(ISERROR(AVERAGE(BI98,BM98,BQ98,BW98)),"-",AVERAGE(BI98,BM98,BQ98,BW98))</f>
        <v>5.0166666666666666</v>
      </c>
      <c r="BI98" s="41">
        <f t="shared" ref="BI98:BI129" si="160">IF(ISERROR(AVERAGE(BJ98:BL98)),"-",AVERAGE(BJ98:BL98))</f>
        <v>5</v>
      </c>
      <c r="BJ98" s="47">
        <v>5</v>
      </c>
      <c r="BK98" s="47">
        <v>5</v>
      </c>
      <c r="BL98" s="47">
        <v>5</v>
      </c>
      <c r="BM98" s="41">
        <f t="shared" ref="BM98:BM129" si="161">IF(ISERROR(AVERAGE(BN98:BP98)),"-",AVERAGE(BN98:BP98))</f>
        <v>6</v>
      </c>
      <c r="BN98" s="47">
        <v>6</v>
      </c>
      <c r="BO98" s="47">
        <v>7</v>
      </c>
      <c r="BP98" s="47">
        <v>5</v>
      </c>
      <c r="BQ98" s="41">
        <f t="shared" ref="BQ98:BQ129" si="162">IF(ISERROR(AVERAGE(BR98:BV98)),"-",AVERAGE(BR98:BV98))</f>
        <v>3.4</v>
      </c>
      <c r="BR98" s="47">
        <v>4</v>
      </c>
      <c r="BS98" s="47">
        <v>2</v>
      </c>
      <c r="BT98" s="47">
        <v>4</v>
      </c>
      <c r="BU98" s="47">
        <v>3</v>
      </c>
      <c r="BV98" s="47">
        <v>4</v>
      </c>
      <c r="BW98" s="41">
        <f t="shared" ref="BW98:BW129" si="163">IF(ISERROR(AVERAGE(BX98:BZ98)),"-",AVERAGE(BX98:BZ98))</f>
        <v>5.666666666666667</v>
      </c>
      <c r="BX98" s="47">
        <v>7</v>
      </c>
      <c r="BY98" s="47">
        <v>6</v>
      </c>
      <c r="BZ98" s="47">
        <v>4</v>
      </c>
      <c r="CA98" s="47" t="s">
        <v>78</v>
      </c>
      <c r="CB98" s="46" t="s">
        <v>78</v>
      </c>
      <c r="CC98" s="52">
        <v>3.666666666666667</v>
      </c>
      <c r="CD98" s="52">
        <f t="shared" ref="CD98:CD130" si="164">IF(ISERROR(AVERAGE(F98,K98,P98,U98,X98)),"-",AVERAGE(F98,K98,P98,U98,X98))</f>
        <v>4.0333333333333332</v>
      </c>
      <c r="CE98" s="44">
        <f t="shared" ref="CE98:CE129" si="165">IF(OR(CC98="-",CD98="-"),"-",(SUM(CD98-CC98)))</f>
        <v>0.36666666666666625</v>
      </c>
      <c r="CF98" s="53" t="str">
        <f t="shared" ref="CF98:CF129" si="166">IF(CE98="-","",IF(CE98&gt;=1,"ã",IF(CE98&gt;=0.5,"æ",IF(CE98&gt;=-0.49,"â",IF(CE98&gt;=-0.99,"è","ä")))))</f>
        <v>â</v>
      </c>
      <c r="CG98" s="52">
        <v>4.1071428571428568</v>
      </c>
      <c r="CH98" s="52">
        <f t="shared" ref="CH98:CH130" si="167">IF(ISERROR(AVERAGE(AD98,AF98,AK98,AN98,AQ98,AT98,AV98)),"-",AVERAGE(AD98,AF98,AK98,AN98,AQ98,AT98,AV98))</f>
        <v>5.1071428571428568</v>
      </c>
      <c r="CI98" s="43">
        <f t="shared" ref="CI98:CI129" si="168">IF(OR(CG98="-",CH98="-"),"-",(SUM(CH98-CG98)))</f>
        <v>1</v>
      </c>
      <c r="CJ98" s="51" t="str">
        <f t="shared" ref="CJ98:CJ129" si="169">IF(CI98="-","",IF(CI98&gt;=1,"ã",IF(CI98&gt;=0.5,"æ",IF(CI98&gt;=-0.49,"â",IF(CI98&gt;=-0.99,"è","ä")))))</f>
        <v>ã</v>
      </c>
      <c r="CK98" s="47" t="s">
        <v>78</v>
      </c>
      <c r="CL98" s="46" t="s">
        <v>78</v>
      </c>
      <c r="CM98" s="50">
        <v>3</v>
      </c>
      <c r="CN98" s="50">
        <v>2</v>
      </c>
      <c r="CO98" s="47">
        <v>5</v>
      </c>
      <c r="CP98" s="47">
        <v>4</v>
      </c>
      <c r="CQ98" s="47">
        <v>4</v>
      </c>
      <c r="CR98" s="47">
        <v>4</v>
      </c>
      <c r="CS98" s="49">
        <f t="shared" ref="CS98:CS130" si="170">IF(OR(G98="-",J98="-",G98="",J98=""),"-",(G98+J98)/2)</f>
        <v>8</v>
      </c>
      <c r="CT98" s="48">
        <f t="shared" ref="CT98:CT129" si="171">IF(CM98="-","-",(IF(CM98&lt;6,1,0)+IF(CN98&lt;3,1,0)+IF(CO98&lt;3,1,0)+IF(CP98&lt;3,1,0)+IF(CQ98&lt;3,1,0)+IF(CR98&lt;3,1,0)+IF(CS98&lt;3,1,0)))</f>
        <v>2</v>
      </c>
      <c r="CU98" s="44" t="str">
        <f t="shared" ref="CU98:CU129" si="172">IF(CT98="-","",IF(CT98=0,"Dem.","Aut."))</f>
        <v>Aut.</v>
      </c>
      <c r="CV98" s="47" t="s">
        <v>78</v>
      </c>
      <c r="CW98" s="46" t="s">
        <v>78</v>
      </c>
      <c r="CX98" s="45">
        <f t="shared" ref="CX98:CX130" si="173">IF(ISERROR(ROUND(AVERAGE(E98,AC98),2)),"-",ROUND(AVERAGE(E98,AC98),2))</f>
        <v>4.57</v>
      </c>
      <c r="CY98" s="40">
        <f t="shared" ref="CY98:CY129" si="174">IF(CX98="-","-",IF(CX98&gt;=8.5,1,IF(CX98&gt;=7,2,IF(CX98&gt;=5.5,3,IF(CX98&gt;=4,4,5)))))</f>
        <v>4</v>
      </c>
      <c r="CZ98" s="39" t="str">
        <f t="shared" ref="CZ98:CZ129" si="175">IF(CY98="-","",IF(CY98=1,"Highly advanced",IF(CY98=2,"Advanced",IF(CY98=3,"Limited",IF(CY98=4,"Very limited","Failed")))))</f>
        <v>Very limited</v>
      </c>
      <c r="DA98" s="44">
        <f t="shared" ref="DA98:DA130" si="176">IF(ISERROR(ROUND(AVERAGE(F98,K98,P98,U98,X98),2)),"-",ROUND(AVERAGE(F98,K98,P98,U98,X98),2))</f>
        <v>4.03</v>
      </c>
      <c r="DB98" s="40">
        <f t="shared" ref="DB98:DB129" si="177">IF(OR(DA98="-",CT98="-"),"-",IF(AND(DA98&gt;=8,CT98=0),1,IF(AND(DA98&gt;=6,CT98=0),2,IF(AND(DA98&gt;=1,CT98=0),3,IF(AND(DA98&gt;=4,CT98&gt;0),4,5)))))</f>
        <v>4</v>
      </c>
      <c r="DC98" s="39" t="str">
        <f t="shared" ref="DC98:DC129" si="178">IF(DB98="-","",IF(DB98=1,"Democracies in consolidation",IF(DB98=2,"Defective democracies",IF(DB98=3,"Highly defective democracies",IF(DB98=4,"Moderate autocracies","Hard-line autocracies")))))</f>
        <v>Moderate autocracies</v>
      </c>
      <c r="DD98" s="43">
        <f t="shared" ref="DD98:DD130" si="179">IF(ISERROR(ROUND(AVERAGE(AD98,AF98,AK98,AN98,AQ98,AT98,AV98),2)),"-",ROUND(AVERAGE(AD98,AF98,AK98,AN98,AQ98,AT98,AV98),2))</f>
        <v>5.1100000000000003</v>
      </c>
      <c r="DE98" s="40">
        <f t="shared" ref="DE98:DE129" si="180">IF(DD98="-","-",IF(DD98&gt;=8,1,IF(DD98&gt;=7,2,IF(DD98&gt;=5,3,IF(DD98&gt;=3,4,5)))))</f>
        <v>3</v>
      </c>
      <c r="DF98" s="39" t="str">
        <f t="shared" ref="DF98:DF129" si="181">IF(DE98="-","",IF(DE98=1,"Developed",IF(DE98=2,"Functioning",IF(DE98=3,"Functional flaws",IF(DE98=4,"Poorly functioning","Rudimentary")))))</f>
        <v>Functional flaws</v>
      </c>
      <c r="DG98" s="42">
        <f t="shared" ref="DG98:DG130" si="182">IF(OR(ISERROR(AVERAGE(BA98)),ISERROR(AVERAGE(BH98))),"-",ROUND(BH98*(1+(BA98-1)*(0.25/9))*10/12.5,2))</f>
        <v>4.76</v>
      </c>
      <c r="DH98" s="40">
        <f t="shared" ref="DH98:DH129" si="183">IF(DG98="-","-",IF(DG98&gt;=7,1,IF(DG98&gt;=5.6,2,IF(DG98&gt;=4.3,3,IF(DG98&gt;=3,4,5)))))</f>
        <v>3</v>
      </c>
      <c r="DI98" s="39" t="str">
        <f t="shared" ref="DI98:DI129" si="184">IF(DH98="-","",IF(DH98=1,"Very good",IF(DH98=2,"Good",IF(DH98=3,"Moderate",IF(DH98=4,"Weak","Failed")))))</f>
        <v>Moderate</v>
      </c>
      <c r="DJ98" s="41">
        <f t="shared" ref="DJ98:DJ130" si="185">IF(ISERROR(IF(BA98="-","-",ROUND(BA98,1))),"-",IF(BA98="-","-",ROUND(BA98,1)))</f>
        <v>7.7</v>
      </c>
      <c r="DK98" s="40">
        <f t="shared" ref="DK98:DK129" si="186">IF(DJ98="-","-",IF(DJ98&gt;=8.5,1,IF(DJ98&gt;=6.5,2,IF(DJ98&gt;=4.5,3,IF(DJ98&gt;=2.5,4,5)))))</f>
        <v>2</v>
      </c>
      <c r="DL98" s="39" t="str">
        <f t="shared" ref="DL98:DL129" si="187">IF(DK98="-","",IF(DK98=1,"Massive",IF(DK98=2,"Substantial",IF(DK98=3,"Moderate",IF(DK98=4,"Minor","Negligible")))))</f>
        <v>Substantial</v>
      </c>
    </row>
    <row r="99" spans="1:116">
      <c r="A99" s="61" t="s">
        <v>197</v>
      </c>
      <c r="B99" s="60">
        <v>4</v>
      </c>
      <c r="C99" s="59">
        <f>IF(D99="-","?",RANK(D99,D2:D130,0))</f>
        <v>90</v>
      </c>
      <c r="D99" s="45">
        <f t="shared" si="141"/>
        <v>4.63</v>
      </c>
      <c r="E99" s="44">
        <f t="shared" si="142"/>
        <v>2.8666666666666667</v>
      </c>
      <c r="F99" s="58">
        <f t="shared" si="143"/>
        <v>6</v>
      </c>
      <c r="G99" s="47">
        <v>8</v>
      </c>
      <c r="H99" s="47">
        <v>6</v>
      </c>
      <c r="I99" s="47">
        <v>2</v>
      </c>
      <c r="J99" s="47">
        <v>8</v>
      </c>
      <c r="K99" s="58">
        <f t="shared" si="144"/>
        <v>1.75</v>
      </c>
      <c r="L99" s="47">
        <v>1</v>
      </c>
      <c r="M99" s="47">
        <v>1</v>
      </c>
      <c r="N99" s="47">
        <v>2</v>
      </c>
      <c r="O99" s="47">
        <v>3</v>
      </c>
      <c r="P99" s="58">
        <f t="shared" si="145"/>
        <v>3.25</v>
      </c>
      <c r="Q99" s="47">
        <v>2</v>
      </c>
      <c r="R99" s="47">
        <v>4</v>
      </c>
      <c r="S99" s="47">
        <v>3</v>
      </c>
      <c r="T99" s="47">
        <v>4</v>
      </c>
      <c r="U99" s="58">
        <f t="shared" si="146"/>
        <v>1</v>
      </c>
      <c r="V99" s="47">
        <v>1</v>
      </c>
      <c r="W99" s="47">
        <v>1</v>
      </c>
      <c r="X99" s="58">
        <f t="shared" si="147"/>
        <v>2.3333333333333335</v>
      </c>
      <c r="Y99" s="47">
        <v>1</v>
      </c>
      <c r="Z99" s="47">
        <v>3</v>
      </c>
      <c r="AA99" s="47" t="s">
        <v>100</v>
      </c>
      <c r="AB99" s="47">
        <v>3</v>
      </c>
      <c r="AC99" s="43">
        <f t="shared" si="148"/>
        <v>6.3928571428571432</v>
      </c>
      <c r="AD99" s="57">
        <f t="shared" si="149"/>
        <v>5</v>
      </c>
      <c r="AE99" s="47">
        <v>5</v>
      </c>
      <c r="AF99" s="57">
        <f t="shared" si="150"/>
        <v>7.25</v>
      </c>
      <c r="AG99" s="47">
        <v>7</v>
      </c>
      <c r="AH99" s="47">
        <v>4</v>
      </c>
      <c r="AI99" s="47">
        <v>9</v>
      </c>
      <c r="AJ99" s="47">
        <v>9</v>
      </c>
      <c r="AK99" s="57">
        <f t="shared" si="151"/>
        <v>7.5</v>
      </c>
      <c r="AL99" s="47">
        <v>8</v>
      </c>
      <c r="AM99" s="47">
        <v>7</v>
      </c>
      <c r="AN99" s="57">
        <f t="shared" si="152"/>
        <v>7</v>
      </c>
      <c r="AO99" s="47">
        <v>7</v>
      </c>
      <c r="AP99" s="47">
        <v>7</v>
      </c>
      <c r="AQ99" s="57">
        <f t="shared" si="153"/>
        <v>5.5</v>
      </c>
      <c r="AR99" s="47">
        <v>7</v>
      </c>
      <c r="AS99" s="47">
        <v>4</v>
      </c>
      <c r="AT99" s="57">
        <f t="shared" si="154"/>
        <v>8</v>
      </c>
      <c r="AU99" s="47">
        <v>8</v>
      </c>
      <c r="AV99" s="57">
        <f t="shared" si="155"/>
        <v>4.5</v>
      </c>
      <c r="AW99" s="47">
        <v>4</v>
      </c>
      <c r="AX99" s="47">
        <v>5</v>
      </c>
      <c r="AY99" s="56">
        <f>IF(AZ99="-","?",RANK(AZ99,AZ2:AZ130,0))</f>
        <v>101</v>
      </c>
      <c r="AZ99" s="42">
        <f t="shared" si="156"/>
        <v>3.94</v>
      </c>
      <c r="BA99" s="41">
        <f t="shared" si="157"/>
        <v>4.5625</v>
      </c>
      <c r="BB99" s="47">
        <v>4</v>
      </c>
      <c r="BC99" s="47">
        <v>9</v>
      </c>
      <c r="BD99" s="47">
        <v>4</v>
      </c>
      <c r="BE99" s="47">
        <v>1</v>
      </c>
      <c r="BF99" s="47">
        <v>3</v>
      </c>
      <c r="BG99" s="55">
        <f t="shared" si="158"/>
        <v>6.375</v>
      </c>
      <c r="BH99" s="54">
        <f t="shared" si="159"/>
        <v>4.479166666666667</v>
      </c>
      <c r="BI99" s="41">
        <f t="shared" si="160"/>
        <v>4.333333333333333</v>
      </c>
      <c r="BJ99" s="47">
        <v>4</v>
      </c>
      <c r="BK99" s="47">
        <v>4</v>
      </c>
      <c r="BL99" s="47">
        <v>5</v>
      </c>
      <c r="BM99" s="41">
        <f t="shared" si="161"/>
        <v>4.666666666666667</v>
      </c>
      <c r="BN99" s="47">
        <v>4</v>
      </c>
      <c r="BO99" s="47">
        <v>6</v>
      </c>
      <c r="BP99" s="47">
        <v>4</v>
      </c>
      <c r="BQ99" s="41">
        <f t="shared" si="162"/>
        <v>3.25</v>
      </c>
      <c r="BR99" s="47">
        <v>4</v>
      </c>
      <c r="BS99" s="47">
        <v>2</v>
      </c>
      <c r="BT99" s="47">
        <v>4</v>
      </c>
      <c r="BU99" s="47">
        <v>3</v>
      </c>
      <c r="BV99" s="47" t="s">
        <v>100</v>
      </c>
      <c r="BW99" s="41">
        <f t="shared" si="163"/>
        <v>5.666666666666667</v>
      </c>
      <c r="BX99" s="47">
        <v>5</v>
      </c>
      <c r="BY99" s="47">
        <v>6</v>
      </c>
      <c r="BZ99" s="47">
        <v>6</v>
      </c>
      <c r="CA99" s="47" t="s">
        <v>78</v>
      </c>
      <c r="CB99" s="46" t="s">
        <v>78</v>
      </c>
      <c r="CC99" s="52">
        <v>2.7166666666666668</v>
      </c>
      <c r="CD99" s="52">
        <f t="shared" si="164"/>
        <v>2.8666666666666667</v>
      </c>
      <c r="CE99" s="44">
        <f t="shared" si="165"/>
        <v>0.14999999999999991</v>
      </c>
      <c r="CF99" s="53" t="str">
        <f t="shared" si="166"/>
        <v>â</v>
      </c>
      <c r="CG99" s="52">
        <v>6</v>
      </c>
      <c r="CH99" s="52">
        <f t="shared" si="167"/>
        <v>6.3928571428571432</v>
      </c>
      <c r="CI99" s="43">
        <f t="shared" si="168"/>
        <v>0.39285714285714324</v>
      </c>
      <c r="CJ99" s="51" t="str">
        <f t="shared" si="169"/>
        <v>â</v>
      </c>
      <c r="CK99" s="47" t="s">
        <v>78</v>
      </c>
      <c r="CL99" s="46" t="s">
        <v>78</v>
      </c>
      <c r="CM99" s="50">
        <v>1</v>
      </c>
      <c r="CN99" s="50">
        <v>1</v>
      </c>
      <c r="CO99" s="50">
        <v>2</v>
      </c>
      <c r="CP99" s="47">
        <v>3</v>
      </c>
      <c r="CQ99" s="50">
        <v>2</v>
      </c>
      <c r="CR99" s="47">
        <v>4</v>
      </c>
      <c r="CS99" s="49">
        <f t="shared" si="170"/>
        <v>8</v>
      </c>
      <c r="CT99" s="48">
        <f t="shared" si="171"/>
        <v>4</v>
      </c>
      <c r="CU99" s="44" t="str">
        <f t="shared" si="172"/>
        <v>Aut.</v>
      </c>
      <c r="CV99" s="47" t="s">
        <v>78</v>
      </c>
      <c r="CW99" s="46" t="s">
        <v>78</v>
      </c>
      <c r="CX99" s="45">
        <f t="shared" si="173"/>
        <v>4.63</v>
      </c>
      <c r="CY99" s="40">
        <f t="shared" si="174"/>
        <v>4</v>
      </c>
      <c r="CZ99" s="39" t="str">
        <f t="shared" si="175"/>
        <v>Very limited</v>
      </c>
      <c r="DA99" s="44">
        <f t="shared" si="176"/>
        <v>2.87</v>
      </c>
      <c r="DB99" s="40">
        <f t="shared" si="177"/>
        <v>5</v>
      </c>
      <c r="DC99" s="39" t="str">
        <f t="shared" si="178"/>
        <v>Hard-line autocracies</v>
      </c>
      <c r="DD99" s="43">
        <f t="shared" si="179"/>
        <v>6.39</v>
      </c>
      <c r="DE99" s="40">
        <f t="shared" si="180"/>
        <v>3</v>
      </c>
      <c r="DF99" s="39" t="str">
        <f t="shared" si="181"/>
        <v>Functional flaws</v>
      </c>
      <c r="DG99" s="42">
        <f t="shared" si="182"/>
        <v>3.94</v>
      </c>
      <c r="DH99" s="40">
        <f t="shared" si="183"/>
        <v>4</v>
      </c>
      <c r="DI99" s="39" t="str">
        <f t="shared" si="184"/>
        <v>Weak</v>
      </c>
      <c r="DJ99" s="41">
        <f t="shared" si="185"/>
        <v>4.5999999999999996</v>
      </c>
      <c r="DK99" s="40">
        <f t="shared" si="186"/>
        <v>3</v>
      </c>
      <c r="DL99" s="39" t="str">
        <f t="shared" si="187"/>
        <v>Moderate</v>
      </c>
    </row>
    <row r="100" spans="1:116">
      <c r="A100" s="61" t="s">
        <v>198</v>
      </c>
      <c r="B100" s="60">
        <v>3</v>
      </c>
      <c r="C100" s="59">
        <f>IF(D100="-","?",RANK(D100,D2:D130,0))</f>
        <v>71</v>
      </c>
      <c r="D100" s="45">
        <f t="shared" si="141"/>
        <v>5.53</v>
      </c>
      <c r="E100" s="44">
        <f t="shared" si="142"/>
        <v>6.3</v>
      </c>
      <c r="F100" s="58">
        <f t="shared" si="143"/>
        <v>7</v>
      </c>
      <c r="G100" s="47">
        <v>7</v>
      </c>
      <c r="H100" s="47">
        <v>8</v>
      </c>
      <c r="I100" s="47">
        <v>7</v>
      </c>
      <c r="J100" s="47">
        <v>6</v>
      </c>
      <c r="K100" s="58">
        <f t="shared" si="144"/>
        <v>7.5</v>
      </c>
      <c r="L100" s="47">
        <v>7</v>
      </c>
      <c r="M100" s="47">
        <v>8</v>
      </c>
      <c r="N100" s="47">
        <v>8</v>
      </c>
      <c r="O100" s="47">
        <v>7</v>
      </c>
      <c r="P100" s="58">
        <f t="shared" si="145"/>
        <v>5.25</v>
      </c>
      <c r="Q100" s="47">
        <v>5</v>
      </c>
      <c r="R100" s="47">
        <v>6</v>
      </c>
      <c r="S100" s="47">
        <v>4</v>
      </c>
      <c r="T100" s="47">
        <v>6</v>
      </c>
      <c r="U100" s="58">
        <f t="shared" si="146"/>
        <v>6.5</v>
      </c>
      <c r="V100" s="47">
        <v>6</v>
      </c>
      <c r="W100" s="47">
        <v>7</v>
      </c>
      <c r="X100" s="58">
        <f t="shared" si="147"/>
        <v>5.25</v>
      </c>
      <c r="Y100" s="47">
        <v>4</v>
      </c>
      <c r="Z100" s="47">
        <v>4</v>
      </c>
      <c r="AA100" s="47">
        <v>7</v>
      </c>
      <c r="AB100" s="47">
        <v>6</v>
      </c>
      <c r="AC100" s="43">
        <f t="shared" si="148"/>
        <v>4.75</v>
      </c>
      <c r="AD100" s="57">
        <f t="shared" si="149"/>
        <v>2</v>
      </c>
      <c r="AE100" s="47">
        <v>2</v>
      </c>
      <c r="AF100" s="57">
        <f t="shared" si="150"/>
        <v>5.25</v>
      </c>
      <c r="AG100" s="47">
        <v>4</v>
      </c>
      <c r="AH100" s="47">
        <v>6</v>
      </c>
      <c r="AI100" s="47">
        <v>6</v>
      </c>
      <c r="AJ100" s="47">
        <v>5</v>
      </c>
      <c r="AK100" s="57">
        <f t="shared" si="151"/>
        <v>6.5</v>
      </c>
      <c r="AL100" s="47">
        <v>8</v>
      </c>
      <c r="AM100" s="47">
        <v>5</v>
      </c>
      <c r="AN100" s="57">
        <f t="shared" si="152"/>
        <v>7</v>
      </c>
      <c r="AO100" s="47">
        <v>7</v>
      </c>
      <c r="AP100" s="47">
        <v>7</v>
      </c>
      <c r="AQ100" s="57">
        <f t="shared" si="153"/>
        <v>4</v>
      </c>
      <c r="AR100" s="47">
        <v>4</v>
      </c>
      <c r="AS100" s="47">
        <v>4</v>
      </c>
      <c r="AT100" s="57">
        <f t="shared" si="154"/>
        <v>5</v>
      </c>
      <c r="AU100" s="47">
        <v>5</v>
      </c>
      <c r="AV100" s="57">
        <f t="shared" si="155"/>
        <v>3.5</v>
      </c>
      <c r="AW100" s="47">
        <v>4</v>
      </c>
      <c r="AX100" s="47">
        <v>3</v>
      </c>
      <c r="AY100" s="56">
        <f>IF(AZ100="-","?",RANK(AZ100,AZ2:AZ130,0))</f>
        <v>45</v>
      </c>
      <c r="AZ100" s="42">
        <f t="shared" si="156"/>
        <v>5.66</v>
      </c>
      <c r="BA100" s="41">
        <f t="shared" si="157"/>
        <v>6.979166666666667</v>
      </c>
      <c r="BB100" s="47">
        <v>7</v>
      </c>
      <c r="BC100" s="47">
        <v>5</v>
      </c>
      <c r="BD100" s="47">
        <v>6</v>
      </c>
      <c r="BE100" s="47">
        <v>9</v>
      </c>
      <c r="BF100" s="47">
        <v>10</v>
      </c>
      <c r="BG100" s="55">
        <f t="shared" si="158"/>
        <v>4.875</v>
      </c>
      <c r="BH100" s="54">
        <f t="shared" si="159"/>
        <v>6.0666666666666655</v>
      </c>
      <c r="BI100" s="41">
        <f t="shared" si="160"/>
        <v>5.333333333333333</v>
      </c>
      <c r="BJ100" s="47">
        <v>5</v>
      </c>
      <c r="BK100" s="47">
        <v>6</v>
      </c>
      <c r="BL100" s="47">
        <v>5</v>
      </c>
      <c r="BM100" s="41">
        <f t="shared" si="161"/>
        <v>5</v>
      </c>
      <c r="BN100" s="47">
        <v>5</v>
      </c>
      <c r="BO100" s="47">
        <v>6</v>
      </c>
      <c r="BP100" s="47">
        <v>4</v>
      </c>
      <c r="BQ100" s="41">
        <f t="shared" si="162"/>
        <v>6.6</v>
      </c>
      <c r="BR100" s="47">
        <v>7</v>
      </c>
      <c r="BS100" s="47">
        <v>8</v>
      </c>
      <c r="BT100" s="47">
        <v>6</v>
      </c>
      <c r="BU100" s="47">
        <v>6</v>
      </c>
      <c r="BV100" s="47">
        <v>6</v>
      </c>
      <c r="BW100" s="41">
        <f t="shared" si="163"/>
        <v>7.333333333333333</v>
      </c>
      <c r="BX100" s="47">
        <v>7</v>
      </c>
      <c r="BY100" s="47">
        <v>7</v>
      </c>
      <c r="BZ100" s="47">
        <v>8</v>
      </c>
      <c r="CA100" s="47" t="s">
        <v>78</v>
      </c>
      <c r="CB100" s="46" t="s">
        <v>78</v>
      </c>
      <c r="CC100" s="52">
        <v>7.1</v>
      </c>
      <c r="CD100" s="52">
        <f t="shared" si="164"/>
        <v>6.3</v>
      </c>
      <c r="CE100" s="44">
        <f t="shared" si="165"/>
        <v>-0.79999999999999982</v>
      </c>
      <c r="CF100" s="53" t="str">
        <f t="shared" si="166"/>
        <v>è</v>
      </c>
      <c r="CG100" s="52">
        <v>5.0357142857142847</v>
      </c>
      <c r="CH100" s="52">
        <f t="shared" si="167"/>
        <v>4.75</v>
      </c>
      <c r="CI100" s="43">
        <f t="shared" si="168"/>
        <v>-0.2857142857142847</v>
      </c>
      <c r="CJ100" s="51" t="str">
        <f t="shared" si="169"/>
        <v>â</v>
      </c>
      <c r="CK100" s="47" t="s">
        <v>78</v>
      </c>
      <c r="CL100" s="46" t="s">
        <v>78</v>
      </c>
      <c r="CM100" s="47">
        <v>7</v>
      </c>
      <c r="CN100" s="47">
        <v>8</v>
      </c>
      <c r="CO100" s="47">
        <v>8</v>
      </c>
      <c r="CP100" s="47">
        <v>7</v>
      </c>
      <c r="CQ100" s="47">
        <v>5</v>
      </c>
      <c r="CR100" s="47">
        <v>6</v>
      </c>
      <c r="CS100" s="49">
        <f t="shared" si="170"/>
        <v>6.5</v>
      </c>
      <c r="CT100" s="48">
        <f t="shared" si="171"/>
        <v>0</v>
      </c>
      <c r="CU100" s="44" t="str">
        <f t="shared" si="172"/>
        <v>Dem.</v>
      </c>
      <c r="CV100" s="47" t="s">
        <v>78</v>
      </c>
      <c r="CW100" s="46" t="s">
        <v>78</v>
      </c>
      <c r="CX100" s="45">
        <f t="shared" si="173"/>
        <v>5.53</v>
      </c>
      <c r="CY100" s="40">
        <f t="shared" si="174"/>
        <v>3</v>
      </c>
      <c r="CZ100" s="39" t="str">
        <f t="shared" si="175"/>
        <v>Limited</v>
      </c>
      <c r="DA100" s="44">
        <f t="shared" si="176"/>
        <v>6.3</v>
      </c>
      <c r="DB100" s="40">
        <f t="shared" si="177"/>
        <v>2</v>
      </c>
      <c r="DC100" s="39" t="str">
        <f t="shared" si="178"/>
        <v>Defective democracies</v>
      </c>
      <c r="DD100" s="43">
        <f t="shared" si="179"/>
        <v>4.75</v>
      </c>
      <c r="DE100" s="40">
        <f t="shared" si="180"/>
        <v>4</v>
      </c>
      <c r="DF100" s="39" t="str">
        <f t="shared" si="181"/>
        <v>Poorly functioning</v>
      </c>
      <c r="DG100" s="42">
        <f t="shared" si="182"/>
        <v>5.66</v>
      </c>
      <c r="DH100" s="40">
        <f t="shared" si="183"/>
        <v>2</v>
      </c>
      <c r="DI100" s="39" t="str">
        <f t="shared" si="184"/>
        <v>Good</v>
      </c>
      <c r="DJ100" s="41">
        <f t="shared" si="185"/>
        <v>7</v>
      </c>
      <c r="DK100" s="40">
        <f t="shared" si="186"/>
        <v>2</v>
      </c>
      <c r="DL100" s="39" t="str">
        <f t="shared" si="187"/>
        <v>Substantial</v>
      </c>
    </row>
    <row r="101" spans="1:116">
      <c r="A101" s="61" t="s">
        <v>199</v>
      </c>
      <c r="B101" s="60">
        <v>1</v>
      </c>
      <c r="C101" s="59">
        <f>IF(D101="-","?",RANK(D101,D2:D130,0))</f>
        <v>24</v>
      </c>
      <c r="D101" s="45">
        <f t="shared" si="141"/>
        <v>7.39</v>
      </c>
      <c r="E101" s="44">
        <f t="shared" si="142"/>
        <v>8</v>
      </c>
      <c r="F101" s="58">
        <f t="shared" si="143"/>
        <v>9.25</v>
      </c>
      <c r="G101" s="47">
        <v>9</v>
      </c>
      <c r="H101" s="47">
        <v>9</v>
      </c>
      <c r="I101" s="47">
        <v>9</v>
      </c>
      <c r="J101" s="47">
        <v>10</v>
      </c>
      <c r="K101" s="58">
        <f t="shared" si="144"/>
        <v>8.5</v>
      </c>
      <c r="L101" s="47">
        <v>9</v>
      </c>
      <c r="M101" s="47">
        <v>9</v>
      </c>
      <c r="N101" s="47">
        <v>9</v>
      </c>
      <c r="O101" s="47">
        <v>7</v>
      </c>
      <c r="P101" s="58">
        <f t="shared" si="145"/>
        <v>6.75</v>
      </c>
      <c r="Q101" s="47">
        <v>8</v>
      </c>
      <c r="R101" s="47">
        <v>6</v>
      </c>
      <c r="S101" s="47">
        <v>6</v>
      </c>
      <c r="T101" s="47">
        <v>7</v>
      </c>
      <c r="U101" s="58">
        <f t="shared" si="146"/>
        <v>8</v>
      </c>
      <c r="V101" s="47">
        <v>7</v>
      </c>
      <c r="W101" s="47">
        <v>9</v>
      </c>
      <c r="X101" s="58">
        <f t="shared" si="147"/>
        <v>7.5</v>
      </c>
      <c r="Y101" s="47">
        <v>8</v>
      </c>
      <c r="Z101" s="47">
        <v>7</v>
      </c>
      <c r="AA101" s="47">
        <v>9</v>
      </c>
      <c r="AB101" s="47">
        <v>6</v>
      </c>
      <c r="AC101" s="43">
        <f t="shared" si="148"/>
        <v>6.7857142857142856</v>
      </c>
      <c r="AD101" s="57">
        <f t="shared" si="149"/>
        <v>6</v>
      </c>
      <c r="AE101" s="47">
        <v>6</v>
      </c>
      <c r="AF101" s="57">
        <f t="shared" si="150"/>
        <v>7</v>
      </c>
      <c r="AG101" s="47">
        <v>6</v>
      </c>
      <c r="AH101" s="47">
        <v>7</v>
      </c>
      <c r="AI101" s="47">
        <v>8</v>
      </c>
      <c r="AJ101" s="47">
        <v>7</v>
      </c>
      <c r="AK101" s="57">
        <f t="shared" si="151"/>
        <v>8</v>
      </c>
      <c r="AL101" s="47">
        <v>8</v>
      </c>
      <c r="AM101" s="47">
        <v>8</v>
      </c>
      <c r="AN101" s="57">
        <f t="shared" si="152"/>
        <v>7</v>
      </c>
      <c r="AO101" s="47">
        <v>7</v>
      </c>
      <c r="AP101" s="47">
        <v>7</v>
      </c>
      <c r="AQ101" s="57">
        <f t="shared" si="153"/>
        <v>7</v>
      </c>
      <c r="AR101" s="47">
        <v>7</v>
      </c>
      <c r="AS101" s="47">
        <v>7</v>
      </c>
      <c r="AT101" s="57">
        <f t="shared" si="154"/>
        <v>6</v>
      </c>
      <c r="AU101" s="47">
        <v>6</v>
      </c>
      <c r="AV101" s="57">
        <f t="shared" si="155"/>
        <v>6.5</v>
      </c>
      <c r="AW101" s="47">
        <v>7</v>
      </c>
      <c r="AX101" s="47">
        <v>6</v>
      </c>
      <c r="AY101" s="56">
        <f>IF(AZ101="-","?",RANK(AZ101,AZ2:AZ130,0))</f>
        <v>35</v>
      </c>
      <c r="AZ101" s="42">
        <f t="shared" si="156"/>
        <v>5.95</v>
      </c>
      <c r="BA101" s="41">
        <f t="shared" si="157"/>
        <v>3.3333333333333335</v>
      </c>
      <c r="BB101" s="47">
        <v>4</v>
      </c>
      <c r="BC101" s="47">
        <v>4</v>
      </c>
      <c r="BD101" s="47">
        <v>4</v>
      </c>
      <c r="BE101" s="47">
        <v>3</v>
      </c>
      <c r="BF101" s="47">
        <v>2</v>
      </c>
      <c r="BG101" s="55">
        <f t="shared" si="158"/>
        <v>3</v>
      </c>
      <c r="BH101" s="54">
        <f t="shared" si="159"/>
        <v>6.9833333333333334</v>
      </c>
      <c r="BI101" s="41">
        <f t="shared" si="160"/>
        <v>6.666666666666667</v>
      </c>
      <c r="BJ101" s="47">
        <v>7</v>
      </c>
      <c r="BK101" s="47">
        <v>7</v>
      </c>
      <c r="BL101" s="47">
        <v>6</v>
      </c>
      <c r="BM101" s="41">
        <f t="shared" si="161"/>
        <v>6</v>
      </c>
      <c r="BN101" s="47">
        <v>6</v>
      </c>
      <c r="BO101" s="47">
        <v>6</v>
      </c>
      <c r="BP101" s="47">
        <v>6</v>
      </c>
      <c r="BQ101" s="41">
        <f t="shared" si="162"/>
        <v>7.6</v>
      </c>
      <c r="BR101" s="47">
        <v>10</v>
      </c>
      <c r="BS101" s="47">
        <v>9</v>
      </c>
      <c r="BT101" s="47">
        <v>7</v>
      </c>
      <c r="BU101" s="47">
        <v>6</v>
      </c>
      <c r="BV101" s="47">
        <v>6</v>
      </c>
      <c r="BW101" s="41">
        <f t="shared" si="163"/>
        <v>7.666666666666667</v>
      </c>
      <c r="BX101" s="47">
        <v>8</v>
      </c>
      <c r="BY101" s="47">
        <v>8</v>
      </c>
      <c r="BZ101" s="47">
        <v>7</v>
      </c>
      <c r="CA101" s="47" t="s">
        <v>78</v>
      </c>
      <c r="CB101" s="46" t="s">
        <v>78</v>
      </c>
      <c r="CC101" s="52">
        <v>7.75</v>
      </c>
      <c r="CD101" s="52">
        <f t="shared" si="164"/>
        <v>8</v>
      </c>
      <c r="CE101" s="44">
        <f t="shared" si="165"/>
        <v>0.25</v>
      </c>
      <c r="CF101" s="53" t="str">
        <f t="shared" si="166"/>
        <v>â</v>
      </c>
      <c r="CG101" s="52">
        <v>6.6428571428571423</v>
      </c>
      <c r="CH101" s="52">
        <f t="shared" si="167"/>
        <v>6.7857142857142856</v>
      </c>
      <c r="CI101" s="43">
        <f t="shared" si="168"/>
        <v>0.14285714285714324</v>
      </c>
      <c r="CJ101" s="51" t="str">
        <f t="shared" si="169"/>
        <v>â</v>
      </c>
      <c r="CK101" s="47" t="s">
        <v>78</v>
      </c>
      <c r="CL101" s="46" t="s">
        <v>78</v>
      </c>
      <c r="CM101" s="47">
        <v>9</v>
      </c>
      <c r="CN101" s="47">
        <v>9</v>
      </c>
      <c r="CO101" s="47">
        <v>9</v>
      </c>
      <c r="CP101" s="47">
        <v>7</v>
      </c>
      <c r="CQ101" s="47">
        <v>8</v>
      </c>
      <c r="CR101" s="47">
        <v>7</v>
      </c>
      <c r="CS101" s="49">
        <f t="shared" si="170"/>
        <v>9.5</v>
      </c>
      <c r="CT101" s="48">
        <f t="shared" si="171"/>
        <v>0</v>
      </c>
      <c r="CU101" s="44" t="str">
        <f t="shared" si="172"/>
        <v>Dem.</v>
      </c>
      <c r="CV101" s="47" t="s">
        <v>78</v>
      </c>
      <c r="CW101" s="46" t="s">
        <v>78</v>
      </c>
      <c r="CX101" s="45">
        <f t="shared" si="173"/>
        <v>7.39</v>
      </c>
      <c r="CY101" s="40">
        <f t="shared" si="174"/>
        <v>2</v>
      </c>
      <c r="CZ101" s="39" t="str">
        <f t="shared" si="175"/>
        <v>Advanced</v>
      </c>
      <c r="DA101" s="44">
        <f t="shared" si="176"/>
        <v>8</v>
      </c>
      <c r="DB101" s="40">
        <f t="shared" si="177"/>
        <v>1</v>
      </c>
      <c r="DC101" s="39" t="str">
        <f t="shared" si="178"/>
        <v>Democracies in consolidation</v>
      </c>
      <c r="DD101" s="43">
        <f t="shared" si="179"/>
        <v>6.79</v>
      </c>
      <c r="DE101" s="40">
        <f t="shared" si="180"/>
        <v>3</v>
      </c>
      <c r="DF101" s="39" t="str">
        <f t="shared" si="181"/>
        <v>Functional flaws</v>
      </c>
      <c r="DG101" s="42">
        <f t="shared" si="182"/>
        <v>5.95</v>
      </c>
      <c r="DH101" s="40">
        <f t="shared" si="183"/>
        <v>2</v>
      </c>
      <c r="DI101" s="39" t="str">
        <f t="shared" si="184"/>
        <v>Good</v>
      </c>
      <c r="DJ101" s="41">
        <f t="shared" si="185"/>
        <v>3.3</v>
      </c>
      <c r="DK101" s="40">
        <f t="shared" si="186"/>
        <v>4</v>
      </c>
      <c r="DL101" s="39" t="str">
        <f t="shared" si="187"/>
        <v>Minor</v>
      </c>
    </row>
    <row r="102" spans="1:116">
      <c r="A102" s="61" t="s">
        <v>200</v>
      </c>
      <c r="B102" s="60">
        <v>3</v>
      </c>
      <c r="C102" s="59">
        <f>IF(D102="-","?",RANK(D102,D2:D130,0))</f>
        <v>73</v>
      </c>
      <c r="D102" s="45">
        <f t="shared" si="141"/>
        <v>5.39</v>
      </c>
      <c r="E102" s="44">
        <f t="shared" si="142"/>
        <v>6.3166666666666664</v>
      </c>
      <c r="F102" s="58">
        <f t="shared" si="143"/>
        <v>7.5</v>
      </c>
      <c r="G102" s="47">
        <v>7</v>
      </c>
      <c r="H102" s="47">
        <v>8</v>
      </c>
      <c r="I102" s="47">
        <v>9</v>
      </c>
      <c r="J102" s="47">
        <v>6</v>
      </c>
      <c r="K102" s="58">
        <f t="shared" si="144"/>
        <v>7.25</v>
      </c>
      <c r="L102" s="47">
        <v>8</v>
      </c>
      <c r="M102" s="47">
        <v>7</v>
      </c>
      <c r="N102" s="47">
        <v>8</v>
      </c>
      <c r="O102" s="47">
        <v>6</v>
      </c>
      <c r="P102" s="58">
        <f t="shared" si="145"/>
        <v>5</v>
      </c>
      <c r="Q102" s="47">
        <v>5</v>
      </c>
      <c r="R102" s="47">
        <v>5</v>
      </c>
      <c r="S102" s="47">
        <v>4</v>
      </c>
      <c r="T102" s="47">
        <v>6</v>
      </c>
      <c r="U102" s="58">
        <f t="shared" si="146"/>
        <v>6.5</v>
      </c>
      <c r="V102" s="47">
        <v>6</v>
      </c>
      <c r="W102" s="47">
        <v>7</v>
      </c>
      <c r="X102" s="58">
        <f t="shared" si="147"/>
        <v>5.333333333333333</v>
      </c>
      <c r="Y102" s="47">
        <v>7</v>
      </c>
      <c r="Z102" s="47">
        <v>5</v>
      </c>
      <c r="AA102" s="47" t="s">
        <v>100</v>
      </c>
      <c r="AB102" s="47">
        <v>4</v>
      </c>
      <c r="AC102" s="43">
        <f t="shared" si="148"/>
        <v>4.4642857142857144</v>
      </c>
      <c r="AD102" s="57">
        <f t="shared" si="149"/>
        <v>1</v>
      </c>
      <c r="AE102" s="47">
        <v>1</v>
      </c>
      <c r="AF102" s="57">
        <f t="shared" si="150"/>
        <v>5.25</v>
      </c>
      <c r="AG102" s="47">
        <v>3</v>
      </c>
      <c r="AH102" s="47">
        <v>6</v>
      </c>
      <c r="AI102" s="47">
        <v>7</v>
      </c>
      <c r="AJ102" s="47">
        <v>5</v>
      </c>
      <c r="AK102" s="57">
        <f t="shared" si="151"/>
        <v>6.5</v>
      </c>
      <c r="AL102" s="47">
        <v>6</v>
      </c>
      <c r="AM102" s="47">
        <v>7</v>
      </c>
      <c r="AN102" s="57">
        <f t="shared" si="152"/>
        <v>6</v>
      </c>
      <c r="AO102" s="47">
        <v>5</v>
      </c>
      <c r="AP102" s="47">
        <v>7</v>
      </c>
      <c r="AQ102" s="57">
        <f t="shared" si="153"/>
        <v>3</v>
      </c>
      <c r="AR102" s="47">
        <v>4</v>
      </c>
      <c r="AS102" s="47">
        <v>2</v>
      </c>
      <c r="AT102" s="57">
        <f t="shared" si="154"/>
        <v>6</v>
      </c>
      <c r="AU102" s="47">
        <v>6</v>
      </c>
      <c r="AV102" s="57">
        <f t="shared" si="155"/>
        <v>3.5</v>
      </c>
      <c r="AW102" s="47">
        <v>4</v>
      </c>
      <c r="AX102" s="47">
        <v>3</v>
      </c>
      <c r="AY102" s="56">
        <f>IF(AZ102="-","?",RANK(AZ102,AZ2:AZ130,0))</f>
        <v>59</v>
      </c>
      <c r="AZ102" s="42">
        <f t="shared" si="156"/>
        <v>5.35</v>
      </c>
      <c r="BA102" s="41">
        <f t="shared" si="157"/>
        <v>7.625</v>
      </c>
      <c r="BB102" s="47">
        <v>10</v>
      </c>
      <c r="BC102" s="47">
        <v>6</v>
      </c>
      <c r="BD102" s="47">
        <v>5</v>
      </c>
      <c r="BE102" s="47">
        <v>10</v>
      </c>
      <c r="BF102" s="47">
        <v>10</v>
      </c>
      <c r="BG102" s="55">
        <f t="shared" si="158"/>
        <v>4.75</v>
      </c>
      <c r="BH102" s="54">
        <f t="shared" si="159"/>
        <v>5.6499999999999995</v>
      </c>
      <c r="BI102" s="41">
        <f t="shared" si="160"/>
        <v>6</v>
      </c>
      <c r="BJ102" s="47">
        <v>6</v>
      </c>
      <c r="BK102" s="47">
        <v>6</v>
      </c>
      <c r="BL102" s="47">
        <v>6</v>
      </c>
      <c r="BM102" s="41">
        <f t="shared" si="161"/>
        <v>3.6666666666666665</v>
      </c>
      <c r="BN102" s="47">
        <v>3</v>
      </c>
      <c r="BO102" s="47">
        <v>4</v>
      </c>
      <c r="BP102" s="47">
        <v>4</v>
      </c>
      <c r="BQ102" s="41">
        <f t="shared" si="162"/>
        <v>5.6</v>
      </c>
      <c r="BR102" s="47">
        <v>6</v>
      </c>
      <c r="BS102" s="47">
        <v>7</v>
      </c>
      <c r="BT102" s="47">
        <v>5</v>
      </c>
      <c r="BU102" s="47">
        <v>4</v>
      </c>
      <c r="BV102" s="47">
        <v>6</v>
      </c>
      <c r="BW102" s="41">
        <f t="shared" si="163"/>
        <v>7.333333333333333</v>
      </c>
      <c r="BX102" s="47">
        <v>7</v>
      </c>
      <c r="BY102" s="47">
        <v>8</v>
      </c>
      <c r="BZ102" s="47">
        <v>7</v>
      </c>
      <c r="CA102" s="47" t="s">
        <v>78</v>
      </c>
      <c r="CB102" s="46" t="s">
        <v>78</v>
      </c>
      <c r="CC102" s="52">
        <v>6.05</v>
      </c>
      <c r="CD102" s="52">
        <f t="shared" si="164"/>
        <v>6.3166666666666664</v>
      </c>
      <c r="CE102" s="44">
        <f t="shared" si="165"/>
        <v>0.26666666666666661</v>
      </c>
      <c r="CF102" s="53" t="str">
        <f t="shared" si="166"/>
        <v>â</v>
      </c>
      <c r="CG102" s="52">
        <v>4.4285714285714288</v>
      </c>
      <c r="CH102" s="52">
        <f t="shared" si="167"/>
        <v>4.4642857142857144</v>
      </c>
      <c r="CI102" s="43">
        <f t="shared" si="168"/>
        <v>3.5714285714285587E-2</v>
      </c>
      <c r="CJ102" s="51" t="str">
        <f t="shared" si="169"/>
        <v>â</v>
      </c>
      <c r="CK102" s="47" t="s">
        <v>78</v>
      </c>
      <c r="CL102" s="46" t="s">
        <v>78</v>
      </c>
      <c r="CM102" s="47">
        <v>8</v>
      </c>
      <c r="CN102" s="47">
        <v>7</v>
      </c>
      <c r="CO102" s="47">
        <v>8</v>
      </c>
      <c r="CP102" s="47">
        <v>6</v>
      </c>
      <c r="CQ102" s="47">
        <v>5</v>
      </c>
      <c r="CR102" s="47">
        <v>6</v>
      </c>
      <c r="CS102" s="49">
        <f t="shared" si="170"/>
        <v>6.5</v>
      </c>
      <c r="CT102" s="48">
        <f t="shared" si="171"/>
        <v>0</v>
      </c>
      <c r="CU102" s="44" t="str">
        <f t="shared" si="172"/>
        <v>Dem.</v>
      </c>
      <c r="CV102" s="47" t="s">
        <v>78</v>
      </c>
      <c r="CW102" s="46" t="s">
        <v>78</v>
      </c>
      <c r="CX102" s="45">
        <f t="shared" si="173"/>
        <v>5.39</v>
      </c>
      <c r="CY102" s="40">
        <f t="shared" si="174"/>
        <v>4</v>
      </c>
      <c r="CZ102" s="39" t="str">
        <f t="shared" si="175"/>
        <v>Very limited</v>
      </c>
      <c r="DA102" s="44">
        <f t="shared" si="176"/>
        <v>6.32</v>
      </c>
      <c r="DB102" s="40">
        <f t="shared" si="177"/>
        <v>2</v>
      </c>
      <c r="DC102" s="39" t="str">
        <f t="shared" si="178"/>
        <v>Defective democracies</v>
      </c>
      <c r="DD102" s="43">
        <f t="shared" si="179"/>
        <v>4.46</v>
      </c>
      <c r="DE102" s="40">
        <f t="shared" si="180"/>
        <v>4</v>
      </c>
      <c r="DF102" s="39" t="str">
        <f t="shared" si="181"/>
        <v>Poorly functioning</v>
      </c>
      <c r="DG102" s="42">
        <f t="shared" si="182"/>
        <v>5.35</v>
      </c>
      <c r="DH102" s="40">
        <f t="shared" si="183"/>
        <v>3</v>
      </c>
      <c r="DI102" s="39" t="str">
        <f t="shared" si="184"/>
        <v>Moderate</v>
      </c>
      <c r="DJ102" s="41">
        <f t="shared" si="185"/>
        <v>7.6</v>
      </c>
      <c r="DK102" s="40">
        <f t="shared" si="186"/>
        <v>2</v>
      </c>
      <c r="DL102" s="39" t="str">
        <f t="shared" si="187"/>
        <v>Substantial</v>
      </c>
    </row>
    <row r="103" spans="1:116">
      <c r="A103" s="75" t="s">
        <v>201</v>
      </c>
      <c r="B103" s="60">
        <v>7</v>
      </c>
      <c r="C103" s="59">
        <f>IF(D103="-","?",RANK(D103,D2:D130,0))</f>
        <v>28</v>
      </c>
      <c r="D103" s="45">
        <f t="shared" si="141"/>
        <v>7.27</v>
      </c>
      <c r="E103" s="44">
        <f t="shared" si="142"/>
        <v>5.4</v>
      </c>
      <c r="F103" s="58">
        <f t="shared" si="143"/>
        <v>10</v>
      </c>
      <c r="G103" s="47">
        <v>10</v>
      </c>
      <c r="H103" s="47">
        <v>10</v>
      </c>
      <c r="I103" s="47">
        <v>10</v>
      </c>
      <c r="J103" s="47">
        <v>10</v>
      </c>
      <c r="K103" s="58">
        <f t="shared" si="144"/>
        <v>3.25</v>
      </c>
      <c r="L103" s="47">
        <v>5</v>
      </c>
      <c r="M103" s="47">
        <v>2</v>
      </c>
      <c r="N103" s="47">
        <v>3</v>
      </c>
      <c r="O103" s="47">
        <v>3</v>
      </c>
      <c r="P103" s="58">
        <f t="shared" si="145"/>
        <v>6.25</v>
      </c>
      <c r="Q103" s="47">
        <v>4</v>
      </c>
      <c r="R103" s="47">
        <v>5</v>
      </c>
      <c r="S103" s="47">
        <v>10</v>
      </c>
      <c r="T103" s="47">
        <v>6</v>
      </c>
      <c r="U103" s="58">
        <f t="shared" si="146"/>
        <v>2</v>
      </c>
      <c r="V103" s="47">
        <v>2</v>
      </c>
      <c r="W103" s="47">
        <v>2</v>
      </c>
      <c r="X103" s="58">
        <f t="shared" si="147"/>
        <v>5.5</v>
      </c>
      <c r="Y103" s="47">
        <v>8</v>
      </c>
      <c r="Z103" s="47">
        <v>4</v>
      </c>
      <c r="AA103" s="77">
        <v>6</v>
      </c>
      <c r="AB103" s="47">
        <v>4</v>
      </c>
      <c r="AC103" s="43">
        <f t="shared" si="148"/>
        <v>9.1428571428571423</v>
      </c>
      <c r="AD103" s="57">
        <f t="shared" si="149"/>
        <v>9</v>
      </c>
      <c r="AE103" s="47">
        <v>9</v>
      </c>
      <c r="AF103" s="57">
        <f t="shared" si="150"/>
        <v>10</v>
      </c>
      <c r="AG103" s="47">
        <v>10</v>
      </c>
      <c r="AH103" s="47">
        <v>10</v>
      </c>
      <c r="AI103" s="47">
        <v>10</v>
      </c>
      <c r="AJ103" s="47">
        <v>10</v>
      </c>
      <c r="AK103" s="57">
        <f t="shared" si="151"/>
        <v>10</v>
      </c>
      <c r="AL103" s="47">
        <v>10</v>
      </c>
      <c r="AM103" s="47">
        <v>10</v>
      </c>
      <c r="AN103" s="57">
        <f t="shared" si="152"/>
        <v>9.5</v>
      </c>
      <c r="AO103" s="47">
        <v>10</v>
      </c>
      <c r="AP103" s="47">
        <v>9</v>
      </c>
      <c r="AQ103" s="57">
        <f t="shared" si="153"/>
        <v>8</v>
      </c>
      <c r="AR103" s="47">
        <v>8</v>
      </c>
      <c r="AS103" s="47">
        <v>8</v>
      </c>
      <c r="AT103" s="57">
        <f t="shared" si="154"/>
        <v>8</v>
      </c>
      <c r="AU103" s="47">
        <v>8</v>
      </c>
      <c r="AV103" s="57">
        <f t="shared" si="155"/>
        <v>9.5</v>
      </c>
      <c r="AW103" s="47">
        <v>9</v>
      </c>
      <c r="AX103" s="47">
        <v>10</v>
      </c>
      <c r="AY103" s="56">
        <f>IF(AZ103="-","?",RANK(AZ103,AZ2:AZ130,0))</f>
        <v>32</v>
      </c>
      <c r="AZ103" s="42">
        <f t="shared" si="156"/>
        <v>6.03</v>
      </c>
      <c r="BA103" s="41">
        <f t="shared" si="157"/>
        <v>2.3125</v>
      </c>
      <c r="BB103" s="47">
        <v>1</v>
      </c>
      <c r="BC103" s="47">
        <v>6</v>
      </c>
      <c r="BD103" s="47">
        <v>2</v>
      </c>
      <c r="BE103" s="47">
        <v>1</v>
      </c>
      <c r="BF103" s="47">
        <v>1</v>
      </c>
      <c r="BG103" s="55">
        <f t="shared" si="158"/>
        <v>2.875</v>
      </c>
      <c r="BH103" s="54">
        <f t="shared" si="159"/>
        <v>7.2708333333333321</v>
      </c>
      <c r="BI103" s="41">
        <f t="shared" si="160"/>
        <v>5</v>
      </c>
      <c r="BJ103" s="47">
        <v>5</v>
      </c>
      <c r="BK103" s="47">
        <v>5</v>
      </c>
      <c r="BL103" s="47">
        <v>5</v>
      </c>
      <c r="BM103" s="41">
        <f t="shared" si="161"/>
        <v>9.6666666666666661</v>
      </c>
      <c r="BN103" s="47">
        <v>9</v>
      </c>
      <c r="BO103" s="47">
        <v>10</v>
      </c>
      <c r="BP103" s="47">
        <v>10</v>
      </c>
      <c r="BQ103" s="41">
        <f t="shared" si="162"/>
        <v>5.75</v>
      </c>
      <c r="BR103" s="77">
        <v>8</v>
      </c>
      <c r="BS103" s="47">
        <v>2</v>
      </c>
      <c r="BT103" s="47">
        <v>8</v>
      </c>
      <c r="BU103" s="47">
        <v>5</v>
      </c>
      <c r="BV103" s="47" t="s">
        <v>100</v>
      </c>
      <c r="BW103" s="41">
        <f t="shared" si="163"/>
        <v>8.6666666666666661</v>
      </c>
      <c r="BX103" s="47">
        <v>8</v>
      </c>
      <c r="BY103" s="47">
        <v>8</v>
      </c>
      <c r="BZ103" s="47">
        <v>10</v>
      </c>
      <c r="CA103" s="47" t="s">
        <v>78</v>
      </c>
      <c r="CB103" s="46" t="s">
        <v>78</v>
      </c>
      <c r="CC103" s="52">
        <v>5.3666666666666663</v>
      </c>
      <c r="CD103" s="52">
        <f t="shared" si="164"/>
        <v>5.4</v>
      </c>
      <c r="CE103" s="44">
        <f t="shared" si="165"/>
        <v>3.3333333333334103E-2</v>
      </c>
      <c r="CF103" s="53" t="str">
        <f t="shared" si="166"/>
        <v>â</v>
      </c>
      <c r="CG103" s="52">
        <v>9.5714285714285712</v>
      </c>
      <c r="CH103" s="52">
        <f t="shared" si="167"/>
        <v>9.1428571428571423</v>
      </c>
      <c r="CI103" s="43">
        <f t="shared" si="168"/>
        <v>-0.42857142857142883</v>
      </c>
      <c r="CJ103" s="51" t="str">
        <f t="shared" si="169"/>
        <v>â</v>
      </c>
      <c r="CK103" s="47" t="s">
        <v>78</v>
      </c>
      <c r="CL103" s="46" t="s">
        <v>78</v>
      </c>
      <c r="CM103" s="50">
        <v>5</v>
      </c>
      <c r="CN103" s="50">
        <v>2</v>
      </c>
      <c r="CO103" s="47">
        <v>3</v>
      </c>
      <c r="CP103" s="47">
        <v>3</v>
      </c>
      <c r="CQ103" s="47">
        <v>4</v>
      </c>
      <c r="CR103" s="47">
        <v>6</v>
      </c>
      <c r="CS103" s="49">
        <f t="shared" si="170"/>
        <v>10</v>
      </c>
      <c r="CT103" s="48">
        <f t="shared" si="171"/>
        <v>2</v>
      </c>
      <c r="CU103" s="44" t="str">
        <f t="shared" si="172"/>
        <v>Aut.</v>
      </c>
      <c r="CV103" s="47" t="s">
        <v>78</v>
      </c>
      <c r="CW103" s="46" t="s">
        <v>78</v>
      </c>
      <c r="CX103" s="45">
        <f t="shared" si="173"/>
        <v>7.27</v>
      </c>
      <c r="CY103" s="40">
        <f t="shared" si="174"/>
        <v>2</v>
      </c>
      <c r="CZ103" s="39" t="str">
        <f t="shared" si="175"/>
        <v>Advanced</v>
      </c>
      <c r="DA103" s="44">
        <f t="shared" si="176"/>
        <v>5.4</v>
      </c>
      <c r="DB103" s="40">
        <f t="shared" si="177"/>
        <v>4</v>
      </c>
      <c r="DC103" s="39" t="str">
        <f t="shared" si="178"/>
        <v>Moderate autocracies</v>
      </c>
      <c r="DD103" s="43">
        <f t="shared" si="179"/>
        <v>9.14</v>
      </c>
      <c r="DE103" s="40">
        <f t="shared" si="180"/>
        <v>1</v>
      </c>
      <c r="DF103" s="39" t="str">
        <f t="shared" si="181"/>
        <v>Developed</v>
      </c>
      <c r="DG103" s="42">
        <f t="shared" si="182"/>
        <v>6.03</v>
      </c>
      <c r="DH103" s="40">
        <f t="shared" si="183"/>
        <v>2</v>
      </c>
      <c r="DI103" s="39" t="str">
        <f t="shared" si="184"/>
        <v>Good</v>
      </c>
      <c r="DJ103" s="41">
        <f t="shared" si="185"/>
        <v>2.2999999999999998</v>
      </c>
      <c r="DK103" s="40">
        <f t="shared" si="186"/>
        <v>5</v>
      </c>
      <c r="DL103" s="39" t="str">
        <f t="shared" si="187"/>
        <v>Negligible</v>
      </c>
    </row>
    <row r="104" spans="1:116">
      <c r="A104" s="61" t="s">
        <v>202</v>
      </c>
      <c r="B104" s="60">
        <v>1</v>
      </c>
      <c r="C104" s="59">
        <f>IF(D104="-","?",RANK(D104,D2:D130,0))</f>
        <v>6</v>
      </c>
      <c r="D104" s="45">
        <f t="shared" si="141"/>
        <v>9.14</v>
      </c>
      <c r="E104" s="44">
        <f t="shared" si="142"/>
        <v>9.35</v>
      </c>
      <c r="F104" s="58">
        <f t="shared" si="143"/>
        <v>10</v>
      </c>
      <c r="G104" s="47">
        <v>10</v>
      </c>
      <c r="H104" s="47">
        <v>10</v>
      </c>
      <c r="I104" s="47">
        <v>10</v>
      </c>
      <c r="J104" s="47">
        <v>10</v>
      </c>
      <c r="K104" s="58">
        <f t="shared" si="144"/>
        <v>9.75</v>
      </c>
      <c r="L104" s="47">
        <v>10</v>
      </c>
      <c r="M104" s="47">
        <v>10</v>
      </c>
      <c r="N104" s="47">
        <v>10</v>
      </c>
      <c r="O104" s="47">
        <v>9</v>
      </c>
      <c r="P104" s="58">
        <f t="shared" si="145"/>
        <v>9.25</v>
      </c>
      <c r="Q104" s="47">
        <v>10</v>
      </c>
      <c r="R104" s="47">
        <v>9</v>
      </c>
      <c r="S104" s="47">
        <v>8</v>
      </c>
      <c r="T104" s="47">
        <v>10</v>
      </c>
      <c r="U104" s="58">
        <f t="shared" si="146"/>
        <v>9.5</v>
      </c>
      <c r="V104" s="47">
        <v>9</v>
      </c>
      <c r="W104" s="47">
        <v>10</v>
      </c>
      <c r="X104" s="58">
        <f t="shared" si="147"/>
        <v>8.25</v>
      </c>
      <c r="Y104" s="47">
        <v>7</v>
      </c>
      <c r="Z104" s="47">
        <v>9</v>
      </c>
      <c r="AA104" s="47">
        <v>9</v>
      </c>
      <c r="AB104" s="47">
        <v>8</v>
      </c>
      <c r="AC104" s="43">
        <f t="shared" si="148"/>
        <v>8.9285714285714288</v>
      </c>
      <c r="AD104" s="57">
        <f t="shared" si="149"/>
        <v>8</v>
      </c>
      <c r="AE104" s="47">
        <v>8</v>
      </c>
      <c r="AF104" s="57">
        <f t="shared" si="150"/>
        <v>9.5</v>
      </c>
      <c r="AG104" s="47">
        <v>9</v>
      </c>
      <c r="AH104" s="47">
        <v>10</v>
      </c>
      <c r="AI104" s="47">
        <v>10</v>
      </c>
      <c r="AJ104" s="47">
        <v>9</v>
      </c>
      <c r="AK104" s="57">
        <f t="shared" si="151"/>
        <v>10</v>
      </c>
      <c r="AL104" s="47">
        <v>10</v>
      </c>
      <c r="AM104" s="47">
        <v>10</v>
      </c>
      <c r="AN104" s="57">
        <f t="shared" si="152"/>
        <v>10</v>
      </c>
      <c r="AO104" s="47">
        <v>10</v>
      </c>
      <c r="AP104" s="47">
        <v>10</v>
      </c>
      <c r="AQ104" s="57">
        <f t="shared" si="153"/>
        <v>9</v>
      </c>
      <c r="AR104" s="47">
        <v>9</v>
      </c>
      <c r="AS104" s="47">
        <v>9</v>
      </c>
      <c r="AT104" s="57">
        <f t="shared" si="154"/>
        <v>9</v>
      </c>
      <c r="AU104" s="47">
        <v>9</v>
      </c>
      <c r="AV104" s="57">
        <f t="shared" si="155"/>
        <v>7</v>
      </c>
      <c r="AW104" s="47">
        <v>7</v>
      </c>
      <c r="AX104" s="47">
        <v>7</v>
      </c>
      <c r="AY104" s="56">
        <f>IF(AZ104="-","?",RANK(AZ104,AZ2:AZ130,0))</f>
        <v>8</v>
      </c>
      <c r="AZ104" s="42">
        <f t="shared" si="156"/>
        <v>7.03</v>
      </c>
      <c r="BA104" s="41">
        <f t="shared" si="157"/>
        <v>1.7291666666666667</v>
      </c>
      <c r="BB104" s="47">
        <v>1</v>
      </c>
      <c r="BC104" s="47">
        <v>3</v>
      </c>
      <c r="BD104" s="47">
        <v>3</v>
      </c>
      <c r="BE104" s="47">
        <v>1</v>
      </c>
      <c r="BF104" s="47">
        <v>1</v>
      </c>
      <c r="BG104" s="55">
        <f t="shared" si="158"/>
        <v>1.375</v>
      </c>
      <c r="BH104" s="54">
        <f t="shared" si="159"/>
        <v>8.6166666666666671</v>
      </c>
      <c r="BI104" s="41">
        <f t="shared" si="160"/>
        <v>8.6666666666666661</v>
      </c>
      <c r="BJ104" s="47">
        <v>9</v>
      </c>
      <c r="BK104" s="47">
        <v>9</v>
      </c>
      <c r="BL104" s="47">
        <v>8</v>
      </c>
      <c r="BM104" s="41">
        <f t="shared" si="161"/>
        <v>7.666666666666667</v>
      </c>
      <c r="BN104" s="47">
        <v>8</v>
      </c>
      <c r="BO104" s="47">
        <v>9</v>
      </c>
      <c r="BP104" s="47">
        <v>6</v>
      </c>
      <c r="BQ104" s="41">
        <f t="shared" si="162"/>
        <v>8.8000000000000007</v>
      </c>
      <c r="BR104" s="47">
        <v>10</v>
      </c>
      <c r="BS104" s="47">
        <v>10</v>
      </c>
      <c r="BT104" s="47">
        <v>7</v>
      </c>
      <c r="BU104" s="47">
        <v>9</v>
      </c>
      <c r="BV104" s="47">
        <v>8</v>
      </c>
      <c r="BW104" s="41">
        <f t="shared" si="163"/>
        <v>9.3333333333333339</v>
      </c>
      <c r="BX104" s="47">
        <v>9</v>
      </c>
      <c r="BY104" s="47">
        <v>10</v>
      </c>
      <c r="BZ104" s="47">
        <v>9</v>
      </c>
      <c r="CA104" s="47" t="s">
        <v>78</v>
      </c>
      <c r="CB104" s="46" t="s">
        <v>78</v>
      </c>
      <c r="CC104" s="52">
        <v>9.1999999999999993</v>
      </c>
      <c r="CD104" s="52">
        <f t="shared" si="164"/>
        <v>9.35</v>
      </c>
      <c r="CE104" s="44">
        <f t="shared" si="165"/>
        <v>0.15000000000000036</v>
      </c>
      <c r="CF104" s="53" t="str">
        <f t="shared" si="166"/>
        <v>â</v>
      </c>
      <c r="CG104" s="52">
        <v>9.0714285714285712</v>
      </c>
      <c r="CH104" s="52">
        <f t="shared" si="167"/>
        <v>8.9285714285714288</v>
      </c>
      <c r="CI104" s="43">
        <f t="shared" si="168"/>
        <v>-0.14285714285714235</v>
      </c>
      <c r="CJ104" s="51" t="str">
        <f t="shared" si="169"/>
        <v>â</v>
      </c>
      <c r="CK104" s="47" t="s">
        <v>78</v>
      </c>
      <c r="CL104" s="46" t="s">
        <v>78</v>
      </c>
      <c r="CM104" s="47">
        <v>10</v>
      </c>
      <c r="CN104" s="47">
        <v>10</v>
      </c>
      <c r="CO104" s="47">
        <v>10</v>
      </c>
      <c r="CP104" s="47">
        <v>9</v>
      </c>
      <c r="CQ104" s="47">
        <v>10</v>
      </c>
      <c r="CR104" s="47">
        <v>10</v>
      </c>
      <c r="CS104" s="49">
        <f t="shared" si="170"/>
        <v>10</v>
      </c>
      <c r="CT104" s="48">
        <f t="shared" si="171"/>
        <v>0</v>
      </c>
      <c r="CU104" s="44" t="str">
        <f t="shared" si="172"/>
        <v>Dem.</v>
      </c>
      <c r="CV104" s="47" t="s">
        <v>78</v>
      </c>
      <c r="CW104" s="46" t="s">
        <v>78</v>
      </c>
      <c r="CX104" s="45">
        <f t="shared" si="173"/>
        <v>9.14</v>
      </c>
      <c r="CY104" s="40">
        <f t="shared" si="174"/>
        <v>1</v>
      </c>
      <c r="CZ104" s="39" t="str">
        <f t="shared" si="175"/>
        <v>Highly advanced</v>
      </c>
      <c r="DA104" s="44">
        <f t="shared" si="176"/>
        <v>9.35</v>
      </c>
      <c r="DB104" s="40">
        <f t="shared" si="177"/>
        <v>1</v>
      </c>
      <c r="DC104" s="39" t="str">
        <f t="shared" si="178"/>
        <v>Democracies in consolidation</v>
      </c>
      <c r="DD104" s="43">
        <f t="shared" si="179"/>
        <v>8.93</v>
      </c>
      <c r="DE104" s="40">
        <f t="shared" si="180"/>
        <v>1</v>
      </c>
      <c r="DF104" s="39" t="str">
        <f t="shared" si="181"/>
        <v>Developed</v>
      </c>
      <c r="DG104" s="42">
        <f t="shared" si="182"/>
        <v>7.03</v>
      </c>
      <c r="DH104" s="40">
        <f t="shared" si="183"/>
        <v>1</v>
      </c>
      <c r="DI104" s="39" t="str">
        <f t="shared" si="184"/>
        <v>Very good</v>
      </c>
      <c r="DJ104" s="41">
        <f t="shared" si="185"/>
        <v>1.7</v>
      </c>
      <c r="DK104" s="40">
        <f t="shared" si="186"/>
        <v>5</v>
      </c>
      <c r="DL104" s="39" t="str">
        <f t="shared" si="187"/>
        <v>Negligible</v>
      </c>
    </row>
    <row r="105" spans="1:116">
      <c r="A105" s="61" t="s">
        <v>203</v>
      </c>
      <c r="B105" s="60">
        <v>1</v>
      </c>
      <c r="C105" s="59">
        <f>IF(D105="-","?",RANK(D105,D2:D130,0))</f>
        <v>2</v>
      </c>
      <c r="D105" s="45">
        <f t="shared" si="141"/>
        <v>9.52</v>
      </c>
      <c r="E105" s="44">
        <f t="shared" si="142"/>
        <v>9.75</v>
      </c>
      <c r="F105" s="58">
        <f t="shared" si="143"/>
        <v>9.75</v>
      </c>
      <c r="G105" s="47">
        <v>10</v>
      </c>
      <c r="H105" s="47">
        <v>10</v>
      </c>
      <c r="I105" s="47">
        <v>9</v>
      </c>
      <c r="J105" s="47">
        <v>10</v>
      </c>
      <c r="K105" s="58">
        <f t="shared" si="144"/>
        <v>9.75</v>
      </c>
      <c r="L105" s="47">
        <v>10</v>
      </c>
      <c r="M105" s="47">
        <v>10</v>
      </c>
      <c r="N105" s="47">
        <v>10</v>
      </c>
      <c r="O105" s="47">
        <v>9</v>
      </c>
      <c r="P105" s="58">
        <f t="shared" si="145"/>
        <v>9.75</v>
      </c>
      <c r="Q105" s="47">
        <v>10</v>
      </c>
      <c r="R105" s="47">
        <v>10</v>
      </c>
      <c r="S105" s="47">
        <v>9</v>
      </c>
      <c r="T105" s="47">
        <v>10</v>
      </c>
      <c r="U105" s="58">
        <f t="shared" si="146"/>
        <v>10</v>
      </c>
      <c r="V105" s="47">
        <v>10</v>
      </c>
      <c r="W105" s="47">
        <v>10</v>
      </c>
      <c r="X105" s="58">
        <f t="shared" si="147"/>
        <v>9.5</v>
      </c>
      <c r="Y105" s="47">
        <v>9</v>
      </c>
      <c r="Z105" s="47">
        <v>10</v>
      </c>
      <c r="AA105" s="47">
        <v>10</v>
      </c>
      <c r="AB105" s="47">
        <v>9</v>
      </c>
      <c r="AC105" s="43">
        <f t="shared" si="148"/>
        <v>9.2857142857142865</v>
      </c>
      <c r="AD105" s="57">
        <f t="shared" si="149"/>
        <v>10</v>
      </c>
      <c r="AE105" s="47">
        <v>10</v>
      </c>
      <c r="AF105" s="57">
        <f t="shared" si="150"/>
        <v>9</v>
      </c>
      <c r="AG105" s="47">
        <v>9</v>
      </c>
      <c r="AH105" s="47">
        <v>9</v>
      </c>
      <c r="AI105" s="47">
        <v>10</v>
      </c>
      <c r="AJ105" s="47">
        <v>8</v>
      </c>
      <c r="AK105" s="57">
        <f t="shared" si="151"/>
        <v>10</v>
      </c>
      <c r="AL105" s="47">
        <v>10</v>
      </c>
      <c r="AM105" s="47">
        <v>10</v>
      </c>
      <c r="AN105" s="57">
        <f t="shared" si="152"/>
        <v>9.5</v>
      </c>
      <c r="AO105" s="47">
        <v>10</v>
      </c>
      <c r="AP105" s="47">
        <v>9</v>
      </c>
      <c r="AQ105" s="57">
        <f t="shared" si="153"/>
        <v>9.5</v>
      </c>
      <c r="AR105" s="47">
        <v>10</v>
      </c>
      <c r="AS105" s="47">
        <v>9</v>
      </c>
      <c r="AT105" s="57">
        <f t="shared" si="154"/>
        <v>8</v>
      </c>
      <c r="AU105" s="47">
        <v>8</v>
      </c>
      <c r="AV105" s="57">
        <f t="shared" si="155"/>
        <v>9</v>
      </c>
      <c r="AW105" s="47">
        <v>9</v>
      </c>
      <c r="AX105" s="47">
        <v>9</v>
      </c>
      <c r="AY105" s="56">
        <f>IF(AZ105="-","?",RANK(AZ105,AZ2:AZ130,0))</f>
        <v>18</v>
      </c>
      <c r="AZ105" s="42">
        <f t="shared" si="156"/>
        <v>6.55</v>
      </c>
      <c r="BA105" s="41">
        <f t="shared" si="157"/>
        <v>1.0416666666666667</v>
      </c>
      <c r="BB105" s="47">
        <v>1</v>
      </c>
      <c r="BC105" s="47">
        <v>1</v>
      </c>
      <c r="BD105" s="47">
        <v>1</v>
      </c>
      <c r="BE105" s="47">
        <v>1</v>
      </c>
      <c r="BF105" s="47">
        <v>1</v>
      </c>
      <c r="BG105" s="55">
        <f t="shared" si="158"/>
        <v>1.25</v>
      </c>
      <c r="BH105" s="54">
        <f t="shared" si="159"/>
        <v>8.1833333333333336</v>
      </c>
      <c r="BI105" s="41">
        <f t="shared" si="160"/>
        <v>8</v>
      </c>
      <c r="BJ105" s="47">
        <v>9</v>
      </c>
      <c r="BK105" s="47">
        <v>8</v>
      </c>
      <c r="BL105" s="47">
        <v>7</v>
      </c>
      <c r="BM105" s="41">
        <f t="shared" si="161"/>
        <v>8</v>
      </c>
      <c r="BN105" s="47">
        <v>8</v>
      </c>
      <c r="BO105" s="47">
        <v>8</v>
      </c>
      <c r="BP105" s="47">
        <v>8</v>
      </c>
      <c r="BQ105" s="41">
        <f t="shared" si="162"/>
        <v>8.4</v>
      </c>
      <c r="BR105" s="47">
        <v>10</v>
      </c>
      <c r="BS105" s="47">
        <v>10</v>
      </c>
      <c r="BT105" s="47">
        <v>7</v>
      </c>
      <c r="BU105" s="47">
        <v>7</v>
      </c>
      <c r="BV105" s="47">
        <v>8</v>
      </c>
      <c r="BW105" s="41">
        <f t="shared" si="163"/>
        <v>8.3333333333333339</v>
      </c>
      <c r="BX105" s="47">
        <v>8</v>
      </c>
      <c r="BY105" s="47">
        <v>9</v>
      </c>
      <c r="BZ105" s="47">
        <v>8</v>
      </c>
      <c r="CA105" s="47" t="s">
        <v>78</v>
      </c>
      <c r="CB105" s="46" t="s">
        <v>78</v>
      </c>
      <c r="CC105" s="52">
        <v>9.6999999999999993</v>
      </c>
      <c r="CD105" s="52">
        <f t="shared" si="164"/>
        <v>9.75</v>
      </c>
      <c r="CE105" s="44">
        <f t="shared" si="165"/>
        <v>5.0000000000000711E-2</v>
      </c>
      <c r="CF105" s="53" t="str">
        <f t="shared" si="166"/>
        <v>â</v>
      </c>
      <c r="CG105" s="52">
        <v>9.2857142857142865</v>
      </c>
      <c r="CH105" s="52">
        <f t="shared" si="167"/>
        <v>9.2857142857142865</v>
      </c>
      <c r="CI105" s="43">
        <f t="shared" si="168"/>
        <v>0</v>
      </c>
      <c r="CJ105" s="51" t="str">
        <f t="shared" si="169"/>
        <v>â</v>
      </c>
      <c r="CK105" s="47" t="s">
        <v>78</v>
      </c>
      <c r="CL105" s="46" t="s">
        <v>78</v>
      </c>
      <c r="CM105" s="47">
        <v>10</v>
      </c>
      <c r="CN105" s="47">
        <v>10</v>
      </c>
      <c r="CO105" s="47">
        <v>10</v>
      </c>
      <c r="CP105" s="47">
        <v>9</v>
      </c>
      <c r="CQ105" s="47">
        <v>10</v>
      </c>
      <c r="CR105" s="47">
        <v>10</v>
      </c>
      <c r="CS105" s="49">
        <f t="shared" si="170"/>
        <v>10</v>
      </c>
      <c r="CT105" s="48">
        <f t="shared" si="171"/>
        <v>0</v>
      </c>
      <c r="CU105" s="44" t="str">
        <f t="shared" si="172"/>
        <v>Dem.</v>
      </c>
      <c r="CV105" s="47" t="s">
        <v>78</v>
      </c>
      <c r="CW105" s="46" t="s">
        <v>78</v>
      </c>
      <c r="CX105" s="45">
        <f t="shared" si="173"/>
        <v>9.52</v>
      </c>
      <c r="CY105" s="40">
        <f t="shared" si="174"/>
        <v>1</v>
      </c>
      <c r="CZ105" s="39" t="str">
        <f t="shared" si="175"/>
        <v>Highly advanced</v>
      </c>
      <c r="DA105" s="44">
        <f t="shared" si="176"/>
        <v>9.75</v>
      </c>
      <c r="DB105" s="40">
        <f t="shared" si="177"/>
        <v>1</v>
      </c>
      <c r="DC105" s="39" t="str">
        <f t="shared" si="178"/>
        <v>Democracies in consolidation</v>
      </c>
      <c r="DD105" s="43">
        <f t="shared" si="179"/>
        <v>9.2899999999999991</v>
      </c>
      <c r="DE105" s="40">
        <f t="shared" si="180"/>
        <v>1</v>
      </c>
      <c r="DF105" s="39" t="str">
        <f t="shared" si="181"/>
        <v>Developed</v>
      </c>
      <c r="DG105" s="42">
        <f t="shared" si="182"/>
        <v>6.55</v>
      </c>
      <c r="DH105" s="40">
        <f t="shared" si="183"/>
        <v>2</v>
      </c>
      <c r="DI105" s="39" t="str">
        <f t="shared" si="184"/>
        <v>Good</v>
      </c>
      <c r="DJ105" s="41">
        <f t="shared" si="185"/>
        <v>1</v>
      </c>
      <c r="DK105" s="40">
        <f t="shared" si="186"/>
        <v>5</v>
      </c>
      <c r="DL105" s="39" t="str">
        <f t="shared" si="187"/>
        <v>Negligible</v>
      </c>
    </row>
    <row r="106" spans="1:116">
      <c r="A106" s="61" t="s">
        <v>204</v>
      </c>
      <c r="B106" s="60">
        <v>5</v>
      </c>
      <c r="C106" s="59">
        <f>IF(D106="-","?",RANK(D106,D2:D130,0))</f>
        <v>128</v>
      </c>
      <c r="D106" s="45">
        <f t="shared" si="141"/>
        <v>1.34</v>
      </c>
      <c r="E106" s="44">
        <f t="shared" si="142"/>
        <v>1.4666666666666668</v>
      </c>
      <c r="F106" s="58">
        <f t="shared" si="143"/>
        <v>1.75</v>
      </c>
      <c r="G106" s="47">
        <v>1</v>
      </c>
      <c r="H106" s="47">
        <v>3</v>
      </c>
      <c r="I106" s="47">
        <v>2</v>
      </c>
      <c r="J106" s="47">
        <v>1</v>
      </c>
      <c r="K106" s="58">
        <f t="shared" si="144"/>
        <v>1.25</v>
      </c>
      <c r="L106" s="47">
        <v>1</v>
      </c>
      <c r="M106" s="47">
        <v>1</v>
      </c>
      <c r="N106" s="47">
        <v>2</v>
      </c>
      <c r="O106" s="47">
        <v>1</v>
      </c>
      <c r="P106" s="58">
        <f t="shared" si="145"/>
        <v>1</v>
      </c>
      <c r="Q106" s="47">
        <v>1</v>
      </c>
      <c r="R106" s="47">
        <v>1</v>
      </c>
      <c r="S106" s="47">
        <v>1</v>
      </c>
      <c r="T106" s="47">
        <v>1</v>
      </c>
      <c r="U106" s="58">
        <f t="shared" si="146"/>
        <v>1</v>
      </c>
      <c r="V106" s="47">
        <v>1</v>
      </c>
      <c r="W106" s="47">
        <v>1</v>
      </c>
      <c r="X106" s="58">
        <f t="shared" si="147"/>
        <v>2.3333333333333335</v>
      </c>
      <c r="Y106" s="47">
        <v>1</v>
      </c>
      <c r="Z106" s="47">
        <v>3</v>
      </c>
      <c r="AA106" s="47" t="s">
        <v>100</v>
      </c>
      <c r="AB106" s="47">
        <v>3</v>
      </c>
      <c r="AC106" s="43">
        <f t="shared" si="148"/>
        <v>1.2142857142857142</v>
      </c>
      <c r="AD106" s="57">
        <f t="shared" si="149"/>
        <v>1</v>
      </c>
      <c r="AE106" s="47">
        <v>1</v>
      </c>
      <c r="AF106" s="57">
        <f t="shared" si="150"/>
        <v>1.5</v>
      </c>
      <c r="AG106" s="47">
        <v>2</v>
      </c>
      <c r="AH106" s="47">
        <v>1</v>
      </c>
      <c r="AI106" s="47">
        <v>2</v>
      </c>
      <c r="AJ106" s="47">
        <v>1</v>
      </c>
      <c r="AK106" s="57">
        <f t="shared" si="151"/>
        <v>1</v>
      </c>
      <c r="AL106" s="47">
        <v>1</v>
      </c>
      <c r="AM106" s="47">
        <v>1</v>
      </c>
      <c r="AN106" s="57">
        <f t="shared" si="152"/>
        <v>2</v>
      </c>
      <c r="AO106" s="47">
        <v>1</v>
      </c>
      <c r="AP106" s="47">
        <v>3</v>
      </c>
      <c r="AQ106" s="57">
        <f t="shared" si="153"/>
        <v>1</v>
      </c>
      <c r="AR106" s="47">
        <v>1</v>
      </c>
      <c r="AS106" s="47">
        <v>1</v>
      </c>
      <c r="AT106" s="57">
        <f t="shared" si="154"/>
        <v>1</v>
      </c>
      <c r="AU106" s="47">
        <v>1</v>
      </c>
      <c r="AV106" s="57">
        <f t="shared" si="155"/>
        <v>1</v>
      </c>
      <c r="AW106" s="47">
        <v>1</v>
      </c>
      <c r="AX106" s="47">
        <v>1</v>
      </c>
      <c r="AY106" s="56">
        <f>IF(AZ106="-","?",RANK(AZ106,AZ2:AZ130,0))</f>
        <v>125</v>
      </c>
      <c r="AZ106" s="42">
        <f t="shared" si="156"/>
        <v>1.78</v>
      </c>
      <c r="BA106" s="41">
        <f t="shared" si="157"/>
        <v>9.6041666666666661</v>
      </c>
      <c r="BB106" s="47">
        <v>10</v>
      </c>
      <c r="BC106" s="47">
        <v>8</v>
      </c>
      <c r="BD106" s="47">
        <v>10</v>
      </c>
      <c r="BE106" s="47">
        <v>10</v>
      </c>
      <c r="BF106" s="47">
        <v>10</v>
      </c>
      <c r="BG106" s="55">
        <f t="shared" si="158"/>
        <v>9.625</v>
      </c>
      <c r="BH106" s="54">
        <f t="shared" si="159"/>
        <v>1.7999999999999998</v>
      </c>
      <c r="BI106" s="41">
        <f t="shared" si="160"/>
        <v>1.3333333333333333</v>
      </c>
      <c r="BJ106" s="47">
        <v>1</v>
      </c>
      <c r="BK106" s="47">
        <v>1</v>
      </c>
      <c r="BL106" s="47">
        <v>2</v>
      </c>
      <c r="BM106" s="41">
        <f t="shared" si="161"/>
        <v>1</v>
      </c>
      <c r="BN106" s="47">
        <v>1</v>
      </c>
      <c r="BO106" s="47">
        <v>1</v>
      </c>
      <c r="BP106" s="47">
        <v>1</v>
      </c>
      <c r="BQ106" s="41">
        <f t="shared" si="162"/>
        <v>2.2000000000000002</v>
      </c>
      <c r="BR106" s="47">
        <v>3</v>
      </c>
      <c r="BS106" s="47">
        <v>3</v>
      </c>
      <c r="BT106" s="47">
        <v>2</v>
      </c>
      <c r="BU106" s="47">
        <v>1</v>
      </c>
      <c r="BV106" s="47">
        <v>2</v>
      </c>
      <c r="BW106" s="41">
        <f t="shared" si="163"/>
        <v>2.6666666666666665</v>
      </c>
      <c r="BX106" s="47">
        <v>3</v>
      </c>
      <c r="BY106" s="47">
        <v>2</v>
      </c>
      <c r="BZ106" s="47">
        <v>3</v>
      </c>
      <c r="CA106" s="47" t="s">
        <v>78</v>
      </c>
      <c r="CB106" s="46" t="s">
        <v>78</v>
      </c>
      <c r="CC106" s="52">
        <v>1.4333333333333331</v>
      </c>
      <c r="CD106" s="52">
        <f t="shared" si="164"/>
        <v>1.4666666666666668</v>
      </c>
      <c r="CE106" s="44">
        <f t="shared" si="165"/>
        <v>3.3333333333333659E-2</v>
      </c>
      <c r="CF106" s="53" t="str">
        <f t="shared" si="166"/>
        <v>â</v>
      </c>
      <c r="CG106" s="52">
        <v>1.2857142857142856</v>
      </c>
      <c r="CH106" s="52">
        <f t="shared" si="167"/>
        <v>1.2142857142857142</v>
      </c>
      <c r="CI106" s="43">
        <f t="shared" si="168"/>
        <v>-7.1428571428571397E-2</v>
      </c>
      <c r="CJ106" s="51" t="str">
        <f t="shared" si="169"/>
        <v>â</v>
      </c>
      <c r="CK106" s="47" t="s">
        <v>78</v>
      </c>
      <c r="CL106" s="46" t="s">
        <v>78</v>
      </c>
      <c r="CM106" s="50">
        <v>1</v>
      </c>
      <c r="CN106" s="50">
        <v>1</v>
      </c>
      <c r="CO106" s="50">
        <v>2</v>
      </c>
      <c r="CP106" s="50">
        <v>1</v>
      </c>
      <c r="CQ106" s="50">
        <v>1</v>
      </c>
      <c r="CR106" s="50">
        <v>1</v>
      </c>
      <c r="CS106" s="50">
        <f t="shared" si="170"/>
        <v>1</v>
      </c>
      <c r="CT106" s="48">
        <f t="shared" si="171"/>
        <v>7</v>
      </c>
      <c r="CU106" s="44" t="str">
        <f t="shared" si="172"/>
        <v>Aut.</v>
      </c>
      <c r="CV106" s="47" t="s">
        <v>78</v>
      </c>
      <c r="CW106" s="46" t="s">
        <v>78</v>
      </c>
      <c r="CX106" s="45">
        <f t="shared" si="173"/>
        <v>1.34</v>
      </c>
      <c r="CY106" s="40">
        <f t="shared" si="174"/>
        <v>5</v>
      </c>
      <c r="CZ106" s="39" t="str">
        <f t="shared" si="175"/>
        <v>Failed</v>
      </c>
      <c r="DA106" s="44">
        <f t="shared" si="176"/>
        <v>1.47</v>
      </c>
      <c r="DB106" s="40">
        <f t="shared" si="177"/>
        <v>5</v>
      </c>
      <c r="DC106" s="39" t="str">
        <f t="shared" si="178"/>
        <v>Hard-line autocracies</v>
      </c>
      <c r="DD106" s="43">
        <f t="shared" si="179"/>
        <v>1.21</v>
      </c>
      <c r="DE106" s="40">
        <f t="shared" si="180"/>
        <v>5</v>
      </c>
      <c r="DF106" s="39" t="str">
        <f t="shared" si="181"/>
        <v>Rudimentary</v>
      </c>
      <c r="DG106" s="42">
        <f t="shared" si="182"/>
        <v>1.78</v>
      </c>
      <c r="DH106" s="40">
        <f t="shared" si="183"/>
        <v>5</v>
      </c>
      <c r="DI106" s="39" t="str">
        <f t="shared" si="184"/>
        <v>Failed</v>
      </c>
      <c r="DJ106" s="41">
        <f t="shared" si="185"/>
        <v>9.6</v>
      </c>
      <c r="DK106" s="40">
        <f t="shared" si="186"/>
        <v>1</v>
      </c>
      <c r="DL106" s="39" t="str">
        <f t="shared" si="187"/>
        <v>Massive</v>
      </c>
    </row>
    <row r="107" spans="1:116">
      <c r="A107" s="61" t="s">
        <v>205</v>
      </c>
      <c r="B107" s="60">
        <v>5</v>
      </c>
      <c r="C107" s="59">
        <f>IF(D107="-","?",RANK(D107,D2:D130,0))</f>
        <v>31</v>
      </c>
      <c r="D107" s="45">
        <f t="shared" si="141"/>
        <v>7.16</v>
      </c>
      <c r="E107" s="44">
        <f t="shared" si="142"/>
        <v>7.6</v>
      </c>
      <c r="F107" s="58">
        <f t="shared" si="143"/>
        <v>8</v>
      </c>
      <c r="G107" s="47">
        <v>7</v>
      </c>
      <c r="H107" s="47">
        <v>8</v>
      </c>
      <c r="I107" s="47">
        <v>9</v>
      </c>
      <c r="J107" s="47">
        <v>8</v>
      </c>
      <c r="K107" s="58">
        <f t="shared" si="144"/>
        <v>8.5</v>
      </c>
      <c r="L107" s="47">
        <v>9</v>
      </c>
      <c r="M107" s="47">
        <v>8</v>
      </c>
      <c r="N107" s="47">
        <v>9</v>
      </c>
      <c r="O107" s="47">
        <v>8</v>
      </c>
      <c r="P107" s="58">
        <f t="shared" si="145"/>
        <v>6.75</v>
      </c>
      <c r="Q107" s="47">
        <v>7</v>
      </c>
      <c r="R107" s="47">
        <v>7</v>
      </c>
      <c r="S107" s="47">
        <v>6</v>
      </c>
      <c r="T107" s="47">
        <v>7</v>
      </c>
      <c r="U107" s="58">
        <f t="shared" si="146"/>
        <v>7</v>
      </c>
      <c r="V107" s="47">
        <v>7</v>
      </c>
      <c r="W107" s="47">
        <v>7</v>
      </c>
      <c r="X107" s="58">
        <f t="shared" si="147"/>
        <v>7.75</v>
      </c>
      <c r="Y107" s="47">
        <v>8</v>
      </c>
      <c r="Z107" s="47">
        <v>9</v>
      </c>
      <c r="AA107" s="47">
        <v>8</v>
      </c>
      <c r="AB107" s="47">
        <v>6</v>
      </c>
      <c r="AC107" s="43">
        <f t="shared" si="148"/>
        <v>6.7142857142857144</v>
      </c>
      <c r="AD107" s="57">
        <f t="shared" si="149"/>
        <v>5</v>
      </c>
      <c r="AE107" s="47">
        <v>5</v>
      </c>
      <c r="AF107" s="57">
        <f t="shared" si="150"/>
        <v>8</v>
      </c>
      <c r="AG107" s="47">
        <v>8</v>
      </c>
      <c r="AH107" s="47">
        <v>8</v>
      </c>
      <c r="AI107" s="47">
        <v>7</v>
      </c>
      <c r="AJ107" s="47">
        <v>9</v>
      </c>
      <c r="AK107" s="57">
        <f t="shared" si="151"/>
        <v>7</v>
      </c>
      <c r="AL107" s="47">
        <v>7</v>
      </c>
      <c r="AM107" s="47">
        <v>7</v>
      </c>
      <c r="AN107" s="57">
        <f t="shared" si="152"/>
        <v>6.5</v>
      </c>
      <c r="AO107" s="47">
        <v>7</v>
      </c>
      <c r="AP107" s="47">
        <v>6</v>
      </c>
      <c r="AQ107" s="57">
        <f t="shared" si="153"/>
        <v>6</v>
      </c>
      <c r="AR107" s="47">
        <v>6</v>
      </c>
      <c r="AS107" s="47">
        <v>6</v>
      </c>
      <c r="AT107" s="57">
        <f t="shared" si="154"/>
        <v>8</v>
      </c>
      <c r="AU107" s="47">
        <v>8</v>
      </c>
      <c r="AV107" s="57">
        <f t="shared" si="155"/>
        <v>6.5</v>
      </c>
      <c r="AW107" s="47">
        <v>7</v>
      </c>
      <c r="AX107" s="47">
        <v>6</v>
      </c>
      <c r="AY107" s="56">
        <f>IF(AZ107="-","?",RANK(AZ107,AZ2:AZ130,0))</f>
        <v>33</v>
      </c>
      <c r="AZ107" s="42">
        <f t="shared" si="156"/>
        <v>5.99</v>
      </c>
      <c r="BA107" s="41">
        <f t="shared" si="157"/>
        <v>4.270833333333333</v>
      </c>
      <c r="BB107" s="47">
        <v>6</v>
      </c>
      <c r="BC107" s="47">
        <v>3</v>
      </c>
      <c r="BD107" s="47">
        <v>6</v>
      </c>
      <c r="BE107" s="47">
        <v>4</v>
      </c>
      <c r="BF107" s="47">
        <v>3</v>
      </c>
      <c r="BG107" s="55">
        <f t="shared" si="158"/>
        <v>3.625</v>
      </c>
      <c r="BH107" s="54">
        <f t="shared" si="159"/>
        <v>6.8666666666666671</v>
      </c>
      <c r="BI107" s="41">
        <f t="shared" si="160"/>
        <v>6.333333333333333</v>
      </c>
      <c r="BJ107" s="47">
        <v>7</v>
      </c>
      <c r="BK107" s="47">
        <v>6</v>
      </c>
      <c r="BL107" s="47">
        <v>6</v>
      </c>
      <c r="BM107" s="41">
        <f t="shared" si="161"/>
        <v>6</v>
      </c>
      <c r="BN107" s="47">
        <v>6</v>
      </c>
      <c r="BO107" s="47">
        <v>7</v>
      </c>
      <c r="BP107" s="47">
        <v>5</v>
      </c>
      <c r="BQ107" s="41">
        <f t="shared" si="162"/>
        <v>6.8</v>
      </c>
      <c r="BR107" s="47">
        <v>8</v>
      </c>
      <c r="BS107" s="47">
        <v>7</v>
      </c>
      <c r="BT107" s="47">
        <v>6</v>
      </c>
      <c r="BU107" s="47">
        <v>5</v>
      </c>
      <c r="BV107" s="47">
        <v>8</v>
      </c>
      <c r="BW107" s="41">
        <f t="shared" si="163"/>
        <v>8.3333333333333339</v>
      </c>
      <c r="BX107" s="47">
        <v>8</v>
      </c>
      <c r="BY107" s="47">
        <v>8</v>
      </c>
      <c r="BZ107" s="47">
        <v>9</v>
      </c>
      <c r="CA107" s="47" t="s">
        <v>78</v>
      </c>
      <c r="CB107" s="46" t="s">
        <v>78</v>
      </c>
      <c r="CC107" s="52">
        <v>8.6000000000000014</v>
      </c>
      <c r="CD107" s="52">
        <f t="shared" si="164"/>
        <v>7.6</v>
      </c>
      <c r="CE107" s="44">
        <f t="shared" si="165"/>
        <v>-1.0000000000000018</v>
      </c>
      <c r="CF107" s="53" t="str">
        <f t="shared" si="166"/>
        <v>ä</v>
      </c>
      <c r="CG107" s="52">
        <v>7.3571428571428559</v>
      </c>
      <c r="CH107" s="52">
        <f t="shared" si="167"/>
        <v>6.7142857142857144</v>
      </c>
      <c r="CI107" s="43">
        <f t="shared" si="168"/>
        <v>-0.64285714285714146</v>
      </c>
      <c r="CJ107" s="51" t="str">
        <f t="shared" si="169"/>
        <v>è</v>
      </c>
      <c r="CK107" s="47" t="s">
        <v>78</v>
      </c>
      <c r="CL107" s="46" t="s">
        <v>78</v>
      </c>
      <c r="CM107" s="47">
        <v>9</v>
      </c>
      <c r="CN107" s="47">
        <v>8</v>
      </c>
      <c r="CO107" s="47">
        <v>9</v>
      </c>
      <c r="CP107" s="47">
        <v>8</v>
      </c>
      <c r="CQ107" s="47">
        <v>7</v>
      </c>
      <c r="CR107" s="47">
        <v>7</v>
      </c>
      <c r="CS107" s="49">
        <f t="shared" si="170"/>
        <v>7.5</v>
      </c>
      <c r="CT107" s="48">
        <f t="shared" si="171"/>
        <v>0</v>
      </c>
      <c r="CU107" s="44" t="str">
        <f t="shared" si="172"/>
        <v>Dem.</v>
      </c>
      <c r="CV107" s="47" t="s">
        <v>78</v>
      </c>
      <c r="CW107" s="46" t="s">
        <v>78</v>
      </c>
      <c r="CX107" s="45">
        <f t="shared" si="173"/>
        <v>7.16</v>
      </c>
      <c r="CY107" s="40">
        <f t="shared" si="174"/>
        <v>2</v>
      </c>
      <c r="CZ107" s="39" t="str">
        <f t="shared" si="175"/>
        <v>Advanced</v>
      </c>
      <c r="DA107" s="44">
        <f t="shared" si="176"/>
        <v>7.6</v>
      </c>
      <c r="DB107" s="40">
        <f t="shared" si="177"/>
        <v>2</v>
      </c>
      <c r="DC107" s="39" t="str">
        <f t="shared" si="178"/>
        <v>Defective democracies</v>
      </c>
      <c r="DD107" s="43">
        <f t="shared" si="179"/>
        <v>6.71</v>
      </c>
      <c r="DE107" s="40">
        <f t="shared" si="180"/>
        <v>3</v>
      </c>
      <c r="DF107" s="39" t="str">
        <f t="shared" si="181"/>
        <v>Functional flaws</v>
      </c>
      <c r="DG107" s="42">
        <f t="shared" si="182"/>
        <v>5.99</v>
      </c>
      <c r="DH107" s="40">
        <f t="shared" si="183"/>
        <v>2</v>
      </c>
      <c r="DI107" s="39" t="str">
        <f t="shared" si="184"/>
        <v>Good</v>
      </c>
      <c r="DJ107" s="41">
        <f t="shared" si="185"/>
        <v>4.3</v>
      </c>
      <c r="DK107" s="40">
        <f t="shared" si="186"/>
        <v>4</v>
      </c>
      <c r="DL107" s="39" t="str">
        <f t="shared" si="187"/>
        <v>Minor</v>
      </c>
    </row>
    <row r="108" spans="1:116">
      <c r="A108" s="61" t="s">
        <v>206</v>
      </c>
      <c r="B108" s="60">
        <v>7</v>
      </c>
      <c r="C108" s="59">
        <f>IF(D108="-","?",RANK(D108,D2:D130,0))</f>
        <v>12</v>
      </c>
      <c r="D108" s="45">
        <f t="shared" si="141"/>
        <v>8.7200000000000006</v>
      </c>
      <c r="E108" s="44">
        <f t="shared" si="142"/>
        <v>8.9</v>
      </c>
      <c r="F108" s="58">
        <f t="shared" si="143"/>
        <v>10</v>
      </c>
      <c r="G108" s="47">
        <v>10</v>
      </c>
      <c r="H108" s="47">
        <v>10</v>
      </c>
      <c r="I108" s="47">
        <v>10</v>
      </c>
      <c r="J108" s="47">
        <v>10</v>
      </c>
      <c r="K108" s="58">
        <f t="shared" si="144"/>
        <v>9</v>
      </c>
      <c r="L108" s="47">
        <v>10</v>
      </c>
      <c r="M108" s="47">
        <v>10</v>
      </c>
      <c r="N108" s="47">
        <v>8</v>
      </c>
      <c r="O108" s="47">
        <v>8</v>
      </c>
      <c r="P108" s="58">
        <f t="shared" si="145"/>
        <v>8.75</v>
      </c>
      <c r="Q108" s="47">
        <v>9</v>
      </c>
      <c r="R108" s="47">
        <v>9</v>
      </c>
      <c r="S108" s="47">
        <v>8</v>
      </c>
      <c r="T108" s="47">
        <v>9</v>
      </c>
      <c r="U108" s="58">
        <f t="shared" si="146"/>
        <v>8.5</v>
      </c>
      <c r="V108" s="47">
        <v>8</v>
      </c>
      <c r="W108" s="47">
        <v>9</v>
      </c>
      <c r="X108" s="58">
        <f t="shared" si="147"/>
        <v>8.25</v>
      </c>
      <c r="Y108" s="47">
        <v>7</v>
      </c>
      <c r="Z108" s="47">
        <v>8</v>
      </c>
      <c r="AA108" s="47">
        <v>10</v>
      </c>
      <c r="AB108" s="47">
        <v>8</v>
      </c>
      <c r="AC108" s="43">
        <f t="shared" si="148"/>
        <v>8.5357142857142865</v>
      </c>
      <c r="AD108" s="57">
        <f t="shared" si="149"/>
        <v>9</v>
      </c>
      <c r="AE108" s="47">
        <v>9</v>
      </c>
      <c r="AF108" s="57">
        <f t="shared" si="150"/>
        <v>8.75</v>
      </c>
      <c r="AG108" s="47">
        <v>9</v>
      </c>
      <c r="AH108" s="47">
        <v>9</v>
      </c>
      <c r="AI108" s="47">
        <v>9</v>
      </c>
      <c r="AJ108" s="47">
        <v>8</v>
      </c>
      <c r="AK108" s="57">
        <f t="shared" si="151"/>
        <v>8</v>
      </c>
      <c r="AL108" s="47">
        <v>8</v>
      </c>
      <c r="AM108" s="47">
        <v>8</v>
      </c>
      <c r="AN108" s="57">
        <f t="shared" si="152"/>
        <v>9</v>
      </c>
      <c r="AO108" s="47">
        <v>10</v>
      </c>
      <c r="AP108" s="47">
        <v>8</v>
      </c>
      <c r="AQ108" s="57">
        <f t="shared" si="153"/>
        <v>8</v>
      </c>
      <c r="AR108" s="47">
        <v>8</v>
      </c>
      <c r="AS108" s="47">
        <v>8</v>
      </c>
      <c r="AT108" s="57">
        <f t="shared" si="154"/>
        <v>8</v>
      </c>
      <c r="AU108" s="47">
        <v>8</v>
      </c>
      <c r="AV108" s="57">
        <f t="shared" si="155"/>
        <v>9</v>
      </c>
      <c r="AW108" s="47">
        <v>8</v>
      </c>
      <c r="AX108" s="47">
        <v>10</v>
      </c>
      <c r="AY108" s="56">
        <f>IF(AZ108="-","?",RANK(AZ108,AZ2:AZ130,0))</f>
        <v>4</v>
      </c>
      <c r="AZ108" s="42">
        <f t="shared" si="156"/>
        <v>7.24</v>
      </c>
      <c r="BA108" s="41">
        <f t="shared" si="157"/>
        <v>2.1041666666666665</v>
      </c>
      <c r="BB108" s="47">
        <v>1</v>
      </c>
      <c r="BC108" s="47">
        <v>6</v>
      </c>
      <c r="BD108" s="47">
        <v>2</v>
      </c>
      <c r="BE108" s="47">
        <v>1</v>
      </c>
      <c r="BF108" s="47">
        <v>1</v>
      </c>
      <c r="BG108" s="55">
        <f t="shared" si="158"/>
        <v>1.625</v>
      </c>
      <c r="BH108" s="54">
        <f t="shared" si="159"/>
        <v>8.783333333333335</v>
      </c>
      <c r="BI108" s="41">
        <f t="shared" si="160"/>
        <v>8</v>
      </c>
      <c r="BJ108" s="47">
        <v>9</v>
      </c>
      <c r="BK108" s="47">
        <v>8</v>
      </c>
      <c r="BL108" s="47">
        <v>7</v>
      </c>
      <c r="BM108" s="41">
        <f t="shared" si="161"/>
        <v>8.3333333333333339</v>
      </c>
      <c r="BN108" s="47">
        <v>8</v>
      </c>
      <c r="BO108" s="47">
        <v>9</v>
      </c>
      <c r="BP108" s="47">
        <v>8</v>
      </c>
      <c r="BQ108" s="41">
        <f t="shared" si="162"/>
        <v>8.8000000000000007</v>
      </c>
      <c r="BR108" s="47">
        <v>10</v>
      </c>
      <c r="BS108" s="47">
        <v>10</v>
      </c>
      <c r="BT108" s="47">
        <v>8</v>
      </c>
      <c r="BU108" s="47">
        <v>8</v>
      </c>
      <c r="BV108" s="47">
        <v>8</v>
      </c>
      <c r="BW108" s="41">
        <f t="shared" si="163"/>
        <v>10</v>
      </c>
      <c r="BX108" s="47">
        <v>10</v>
      </c>
      <c r="BY108" s="47">
        <v>10</v>
      </c>
      <c r="BZ108" s="47">
        <v>10</v>
      </c>
      <c r="CA108" s="47" t="s">
        <v>78</v>
      </c>
      <c r="CB108" s="46" t="s">
        <v>78</v>
      </c>
      <c r="CC108" s="52">
        <v>8.85</v>
      </c>
      <c r="CD108" s="52">
        <f t="shared" si="164"/>
        <v>8.9</v>
      </c>
      <c r="CE108" s="44">
        <f t="shared" si="165"/>
        <v>5.0000000000000711E-2</v>
      </c>
      <c r="CF108" s="53" t="str">
        <f t="shared" si="166"/>
        <v>â</v>
      </c>
      <c r="CG108" s="52">
        <v>8.9285714285714288</v>
      </c>
      <c r="CH108" s="52">
        <f t="shared" si="167"/>
        <v>8.5357142857142865</v>
      </c>
      <c r="CI108" s="43">
        <f t="shared" si="168"/>
        <v>-0.39285714285714235</v>
      </c>
      <c r="CJ108" s="51" t="str">
        <f t="shared" si="169"/>
        <v>â</v>
      </c>
      <c r="CK108" s="47" t="s">
        <v>78</v>
      </c>
      <c r="CL108" s="46" t="s">
        <v>78</v>
      </c>
      <c r="CM108" s="47">
        <v>10</v>
      </c>
      <c r="CN108" s="47">
        <v>10</v>
      </c>
      <c r="CO108" s="47">
        <v>8</v>
      </c>
      <c r="CP108" s="47">
        <v>8</v>
      </c>
      <c r="CQ108" s="47">
        <v>9</v>
      </c>
      <c r="CR108" s="47">
        <v>9</v>
      </c>
      <c r="CS108" s="49">
        <f t="shared" si="170"/>
        <v>10</v>
      </c>
      <c r="CT108" s="48">
        <f t="shared" si="171"/>
        <v>0</v>
      </c>
      <c r="CU108" s="44" t="str">
        <f t="shared" si="172"/>
        <v>Dem.</v>
      </c>
      <c r="CV108" s="47" t="s">
        <v>78</v>
      </c>
      <c r="CW108" s="46" t="s">
        <v>78</v>
      </c>
      <c r="CX108" s="45">
        <f t="shared" si="173"/>
        <v>8.7200000000000006</v>
      </c>
      <c r="CY108" s="40">
        <f t="shared" si="174"/>
        <v>1</v>
      </c>
      <c r="CZ108" s="39" t="str">
        <f t="shared" si="175"/>
        <v>Highly advanced</v>
      </c>
      <c r="DA108" s="44">
        <f t="shared" si="176"/>
        <v>8.9</v>
      </c>
      <c r="DB108" s="40">
        <f t="shared" si="177"/>
        <v>1</v>
      </c>
      <c r="DC108" s="39" t="str">
        <f t="shared" si="178"/>
        <v>Democracies in consolidation</v>
      </c>
      <c r="DD108" s="43">
        <f t="shared" si="179"/>
        <v>8.5399999999999991</v>
      </c>
      <c r="DE108" s="40">
        <f t="shared" si="180"/>
        <v>1</v>
      </c>
      <c r="DF108" s="39" t="str">
        <f t="shared" si="181"/>
        <v>Developed</v>
      </c>
      <c r="DG108" s="42">
        <f t="shared" si="182"/>
        <v>7.24</v>
      </c>
      <c r="DH108" s="40">
        <f t="shared" si="183"/>
        <v>1</v>
      </c>
      <c r="DI108" s="39" t="str">
        <f t="shared" si="184"/>
        <v>Very good</v>
      </c>
      <c r="DJ108" s="41">
        <f t="shared" si="185"/>
        <v>2.1</v>
      </c>
      <c r="DK108" s="40">
        <f t="shared" si="186"/>
        <v>5</v>
      </c>
      <c r="DL108" s="39" t="str">
        <f t="shared" si="187"/>
        <v>Negligible</v>
      </c>
    </row>
    <row r="109" spans="1:116">
      <c r="A109" s="61" t="s">
        <v>207</v>
      </c>
      <c r="B109" s="60">
        <v>5</v>
      </c>
      <c r="C109" s="59" t="str">
        <f>IF(D109="-","?",RANK(D109,D2:D130,0))</f>
        <v>?</v>
      </c>
      <c r="D109" s="45" t="str">
        <f t="shared" si="141"/>
        <v>-</v>
      </c>
      <c r="E109" s="44" t="str">
        <f t="shared" si="142"/>
        <v>-</v>
      </c>
      <c r="F109" s="58" t="str">
        <f t="shared" si="143"/>
        <v>-</v>
      </c>
      <c r="G109" s="47" t="s">
        <v>208</v>
      </c>
      <c r="H109" s="47" t="s">
        <v>208</v>
      </c>
      <c r="I109" s="47" t="s">
        <v>208</v>
      </c>
      <c r="J109" s="47" t="s">
        <v>208</v>
      </c>
      <c r="K109" s="58" t="str">
        <f t="shared" si="144"/>
        <v>-</v>
      </c>
      <c r="L109" s="47" t="s">
        <v>208</v>
      </c>
      <c r="M109" s="47" t="s">
        <v>208</v>
      </c>
      <c r="N109" s="47" t="s">
        <v>208</v>
      </c>
      <c r="O109" s="47" t="s">
        <v>208</v>
      </c>
      <c r="P109" s="58" t="str">
        <f t="shared" si="145"/>
        <v>-</v>
      </c>
      <c r="Q109" s="47" t="s">
        <v>208</v>
      </c>
      <c r="R109" s="47" t="s">
        <v>208</v>
      </c>
      <c r="S109" s="47" t="s">
        <v>208</v>
      </c>
      <c r="T109" s="47" t="s">
        <v>208</v>
      </c>
      <c r="U109" s="58" t="str">
        <f t="shared" si="146"/>
        <v>-</v>
      </c>
      <c r="V109" s="47" t="s">
        <v>208</v>
      </c>
      <c r="W109" s="47" t="s">
        <v>208</v>
      </c>
      <c r="X109" s="58" t="str">
        <f t="shared" si="147"/>
        <v>-</v>
      </c>
      <c r="Y109" s="47" t="s">
        <v>208</v>
      </c>
      <c r="Z109" s="47" t="s">
        <v>208</v>
      </c>
      <c r="AA109" s="47" t="s">
        <v>208</v>
      </c>
      <c r="AB109" s="47" t="s">
        <v>208</v>
      </c>
      <c r="AC109" s="43" t="str">
        <f t="shared" si="148"/>
        <v>-</v>
      </c>
      <c r="AD109" s="57" t="str">
        <f t="shared" si="149"/>
        <v>-</v>
      </c>
      <c r="AE109" s="47" t="s">
        <v>208</v>
      </c>
      <c r="AF109" s="57" t="str">
        <f t="shared" si="150"/>
        <v>-</v>
      </c>
      <c r="AG109" s="47" t="s">
        <v>208</v>
      </c>
      <c r="AH109" s="47" t="s">
        <v>208</v>
      </c>
      <c r="AI109" s="47" t="s">
        <v>208</v>
      </c>
      <c r="AJ109" s="47" t="s">
        <v>208</v>
      </c>
      <c r="AK109" s="57" t="str">
        <f t="shared" si="151"/>
        <v>-</v>
      </c>
      <c r="AL109" s="47" t="s">
        <v>208</v>
      </c>
      <c r="AM109" s="47" t="s">
        <v>208</v>
      </c>
      <c r="AN109" s="57" t="str">
        <f t="shared" si="152"/>
        <v>-</v>
      </c>
      <c r="AO109" s="47" t="s">
        <v>208</v>
      </c>
      <c r="AP109" s="47" t="s">
        <v>208</v>
      </c>
      <c r="AQ109" s="57" t="str">
        <f t="shared" si="153"/>
        <v>-</v>
      </c>
      <c r="AR109" s="47" t="s">
        <v>208</v>
      </c>
      <c r="AS109" s="47" t="s">
        <v>208</v>
      </c>
      <c r="AT109" s="57" t="str">
        <f t="shared" si="154"/>
        <v>-</v>
      </c>
      <c r="AU109" s="47" t="s">
        <v>208</v>
      </c>
      <c r="AV109" s="57" t="str">
        <f t="shared" si="155"/>
        <v>-</v>
      </c>
      <c r="AW109" s="47" t="s">
        <v>208</v>
      </c>
      <c r="AX109" s="47" t="s">
        <v>208</v>
      </c>
      <c r="AY109" s="56" t="str">
        <f>IF(AZ109="-","?",RANK(AZ109,AZ2:AZ130,0))</f>
        <v>?</v>
      </c>
      <c r="AZ109" s="42" t="str">
        <f t="shared" si="156"/>
        <v>-</v>
      </c>
      <c r="BA109" s="41" t="str">
        <f t="shared" si="157"/>
        <v>-</v>
      </c>
      <c r="BB109" s="47" t="s">
        <v>208</v>
      </c>
      <c r="BC109" s="47" t="s">
        <v>208</v>
      </c>
      <c r="BD109" s="47" t="s">
        <v>208</v>
      </c>
      <c r="BE109" s="47" t="s">
        <v>208</v>
      </c>
      <c r="BF109" s="47" t="s">
        <v>208</v>
      </c>
      <c r="BG109" s="55" t="str">
        <f t="shared" si="158"/>
        <v>-</v>
      </c>
      <c r="BH109" s="54" t="str">
        <f t="shared" si="159"/>
        <v>-</v>
      </c>
      <c r="BI109" s="41" t="str">
        <f t="shared" si="160"/>
        <v>-</v>
      </c>
      <c r="BJ109" s="47" t="s">
        <v>208</v>
      </c>
      <c r="BK109" s="47" t="s">
        <v>208</v>
      </c>
      <c r="BL109" s="47" t="s">
        <v>208</v>
      </c>
      <c r="BM109" s="41" t="str">
        <f t="shared" si="161"/>
        <v>-</v>
      </c>
      <c r="BN109" s="47" t="s">
        <v>208</v>
      </c>
      <c r="BO109" s="47" t="s">
        <v>208</v>
      </c>
      <c r="BP109" s="47" t="s">
        <v>208</v>
      </c>
      <c r="BQ109" s="41" t="str">
        <f t="shared" si="162"/>
        <v>-</v>
      </c>
      <c r="BR109" s="47" t="s">
        <v>208</v>
      </c>
      <c r="BS109" s="47" t="s">
        <v>208</v>
      </c>
      <c r="BT109" s="47" t="s">
        <v>208</v>
      </c>
      <c r="BU109" s="47" t="s">
        <v>208</v>
      </c>
      <c r="BV109" s="47" t="s">
        <v>208</v>
      </c>
      <c r="BW109" s="41" t="str">
        <f t="shared" si="163"/>
        <v>-</v>
      </c>
      <c r="BX109" s="47" t="s">
        <v>208</v>
      </c>
      <c r="BY109" s="47" t="s">
        <v>208</v>
      </c>
      <c r="BZ109" s="47" t="s">
        <v>208</v>
      </c>
      <c r="CA109" s="47" t="s">
        <v>78</v>
      </c>
      <c r="CB109" s="46" t="s">
        <v>78</v>
      </c>
      <c r="CC109" s="52" t="s">
        <v>208</v>
      </c>
      <c r="CD109" s="52" t="str">
        <f t="shared" si="164"/>
        <v>-</v>
      </c>
      <c r="CE109" s="44" t="str">
        <f t="shared" si="165"/>
        <v>-</v>
      </c>
      <c r="CF109" s="53" t="str">
        <f t="shared" si="166"/>
        <v/>
      </c>
      <c r="CG109" s="52" t="s">
        <v>208</v>
      </c>
      <c r="CH109" s="52" t="str">
        <f t="shared" si="167"/>
        <v>-</v>
      </c>
      <c r="CI109" s="43" t="str">
        <f t="shared" si="168"/>
        <v>-</v>
      </c>
      <c r="CJ109" s="51" t="str">
        <f t="shared" si="169"/>
        <v/>
      </c>
      <c r="CK109" s="47" t="s">
        <v>78</v>
      </c>
      <c r="CL109" s="46" t="s">
        <v>78</v>
      </c>
      <c r="CM109" s="47" t="s">
        <v>208</v>
      </c>
      <c r="CN109" s="47" t="s">
        <v>208</v>
      </c>
      <c r="CO109" s="47" t="s">
        <v>208</v>
      </c>
      <c r="CP109" s="47" t="s">
        <v>208</v>
      </c>
      <c r="CQ109" s="47" t="s">
        <v>208</v>
      </c>
      <c r="CR109" s="47" t="s">
        <v>208</v>
      </c>
      <c r="CS109" s="49" t="str">
        <f t="shared" si="170"/>
        <v>-</v>
      </c>
      <c r="CT109" s="48" t="str">
        <f t="shared" si="171"/>
        <v>-</v>
      </c>
      <c r="CU109" s="44" t="str">
        <f t="shared" si="172"/>
        <v/>
      </c>
      <c r="CV109" s="47" t="s">
        <v>78</v>
      </c>
      <c r="CW109" s="46" t="s">
        <v>78</v>
      </c>
      <c r="CX109" s="45" t="str">
        <f t="shared" si="173"/>
        <v>-</v>
      </c>
      <c r="CY109" s="40" t="str">
        <f t="shared" si="174"/>
        <v>-</v>
      </c>
      <c r="CZ109" s="39" t="str">
        <f t="shared" si="175"/>
        <v/>
      </c>
      <c r="DA109" s="44" t="str">
        <f t="shared" si="176"/>
        <v>-</v>
      </c>
      <c r="DB109" s="40" t="str">
        <f t="shared" si="177"/>
        <v>-</v>
      </c>
      <c r="DC109" s="39" t="str">
        <f t="shared" si="178"/>
        <v/>
      </c>
      <c r="DD109" s="43" t="str">
        <f t="shared" si="179"/>
        <v>-</v>
      </c>
      <c r="DE109" s="40" t="str">
        <f t="shared" si="180"/>
        <v>-</v>
      </c>
      <c r="DF109" s="39" t="str">
        <f t="shared" si="181"/>
        <v/>
      </c>
      <c r="DG109" s="42" t="str">
        <f t="shared" si="182"/>
        <v>-</v>
      </c>
      <c r="DH109" s="40" t="str">
        <f t="shared" si="183"/>
        <v>-</v>
      </c>
      <c r="DI109" s="39" t="str">
        <f t="shared" si="184"/>
        <v/>
      </c>
      <c r="DJ109" s="41" t="str">
        <f t="shared" si="185"/>
        <v>-</v>
      </c>
      <c r="DK109" s="40" t="str">
        <f t="shared" si="186"/>
        <v>-</v>
      </c>
      <c r="DL109" s="39" t="str">
        <f t="shared" si="187"/>
        <v/>
      </c>
    </row>
    <row r="110" spans="1:116">
      <c r="A110" s="61" t="s">
        <v>209</v>
      </c>
      <c r="B110" s="60">
        <v>7</v>
      </c>
      <c r="C110" s="59">
        <f>IF(D110="-","?",RANK(D110,D2:D130,0))</f>
        <v>48</v>
      </c>
      <c r="D110" s="45">
        <f t="shared" si="141"/>
        <v>6.17</v>
      </c>
      <c r="E110" s="44">
        <f t="shared" si="142"/>
        <v>5.95</v>
      </c>
      <c r="F110" s="58">
        <f t="shared" si="143"/>
        <v>6.5</v>
      </c>
      <c r="G110" s="47">
        <v>7</v>
      </c>
      <c r="H110" s="47">
        <v>5</v>
      </c>
      <c r="I110" s="47">
        <v>7</v>
      </c>
      <c r="J110" s="47">
        <v>7</v>
      </c>
      <c r="K110" s="58">
        <f t="shared" si="144"/>
        <v>6.25</v>
      </c>
      <c r="L110" s="47">
        <v>6</v>
      </c>
      <c r="M110" s="47">
        <v>8</v>
      </c>
      <c r="N110" s="47">
        <v>6</v>
      </c>
      <c r="O110" s="47">
        <v>5</v>
      </c>
      <c r="P110" s="58">
        <f t="shared" si="145"/>
        <v>5</v>
      </c>
      <c r="Q110" s="47">
        <v>6</v>
      </c>
      <c r="R110" s="47">
        <v>6</v>
      </c>
      <c r="S110" s="47">
        <v>4</v>
      </c>
      <c r="T110" s="47">
        <v>4</v>
      </c>
      <c r="U110" s="58">
        <f t="shared" si="146"/>
        <v>6</v>
      </c>
      <c r="V110" s="47">
        <v>6</v>
      </c>
      <c r="W110" s="47">
        <v>6</v>
      </c>
      <c r="X110" s="58">
        <f t="shared" si="147"/>
        <v>6</v>
      </c>
      <c r="Y110" s="47">
        <v>6</v>
      </c>
      <c r="Z110" s="47">
        <v>6</v>
      </c>
      <c r="AA110" s="47">
        <v>7</v>
      </c>
      <c r="AB110" s="47">
        <v>5</v>
      </c>
      <c r="AC110" s="43">
        <f t="shared" si="148"/>
        <v>6.3928571428571432</v>
      </c>
      <c r="AD110" s="57">
        <f t="shared" si="149"/>
        <v>5</v>
      </c>
      <c r="AE110" s="47">
        <v>5</v>
      </c>
      <c r="AF110" s="57">
        <f t="shared" si="150"/>
        <v>7.25</v>
      </c>
      <c r="AG110" s="47">
        <v>8</v>
      </c>
      <c r="AH110" s="47">
        <v>7</v>
      </c>
      <c r="AI110" s="47">
        <v>7</v>
      </c>
      <c r="AJ110" s="47">
        <v>7</v>
      </c>
      <c r="AK110" s="57">
        <f t="shared" si="151"/>
        <v>6</v>
      </c>
      <c r="AL110" s="47">
        <v>7</v>
      </c>
      <c r="AM110" s="47">
        <v>5</v>
      </c>
      <c r="AN110" s="57">
        <f t="shared" si="152"/>
        <v>8</v>
      </c>
      <c r="AO110" s="47">
        <v>8</v>
      </c>
      <c r="AP110" s="47">
        <v>8</v>
      </c>
      <c r="AQ110" s="57">
        <f t="shared" si="153"/>
        <v>6</v>
      </c>
      <c r="AR110" s="47">
        <v>6</v>
      </c>
      <c r="AS110" s="47">
        <v>6</v>
      </c>
      <c r="AT110" s="57">
        <f t="shared" si="154"/>
        <v>7</v>
      </c>
      <c r="AU110" s="47">
        <v>7</v>
      </c>
      <c r="AV110" s="57">
        <f t="shared" si="155"/>
        <v>5.5</v>
      </c>
      <c r="AW110" s="47">
        <v>5</v>
      </c>
      <c r="AX110" s="47">
        <v>6</v>
      </c>
      <c r="AY110" s="56">
        <f>IF(AZ110="-","?",RANK(AZ110,AZ2:AZ130,0))</f>
        <v>61</v>
      </c>
      <c r="AZ110" s="42">
        <f t="shared" si="156"/>
        <v>5.23</v>
      </c>
      <c r="BA110" s="41">
        <f t="shared" si="157"/>
        <v>5.708333333333333</v>
      </c>
      <c r="BB110" s="47">
        <v>6</v>
      </c>
      <c r="BC110" s="47">
        <v>5</v>
      </c>
      <c r="BD110" s="47">
        <v>8</v>
      </c>
      <c r="BE110" s="47">
        <v>7</v>
      </c>
      <c r="BF110" s="47">
        <v>3</v>
      </c>
      <c r="BG110" s="55">
        <f t="shared" si="158"/>
        <v>5.25</v>
      </c>
      <c r="BH110" s="54">
        <f t="shared" si="159"/>
        <v>5.7833333333333332</v>
      </c>
      <c r="BI110" s="41">
        <f t="shared" si="160"/>
        <v>5</v>
      </c>
      <c r="BJ110" s="47">
        <v>5</v>
      </c>
      <c r="BK110" s="47">
        <v>5</v>
      </c>
      <c r="BL110" s="47">
        <v>5</v>
      </c>
      <c r="BM110" s="41">
        <f t="shared" si="161"/>
        <v>5.333333333333333</v>
      </c>
      <c r="BN110" s="47">
        <v>5</v>
      </c>
      <c r="BO110" s="47">
        <v>6</v>
      </c>
      <c r="BP110" s="47">
        <v>5</v>
      </c>
      <c r="BQ110" s="41">
        <f t="shared" si="162"/>
        <v>5.8</v>
      </c>
      <c r="BR110" s="47">
        <v>6</v>
      </c>
      <c r="BS110" s="47">
        <v>7</v>
      </c>
      <c r="BT110" s="47">
        <v>6</v>
      </c>
      <c r="BU110" s="47">
        <v>5</v>
      </c>
      <c r="BV110" s="47">
        <v>5</v>
      </c>
      <c r="BW110" s="41">
        <f t="shared" si="163"/>
        <v>7</v>
      </c>
      <c r="BX110" s="47">
        <v>6</v>
      </c>
      <c r="BY110" s="47">
        <v>6</v>
      </c>
      <c r="BZ110" s="47">
        <v>9</v>
      </c>
      <c r="CA110" s="47" t="s">
        <v>78</v>
      </c>
      <c r="CB110" s="46" t="s">
        <v>78</v>
      </c>
      <c r="CC110" s="52">
        <v>6.3</v>
      </c>
      <c r="CD110" s="52">
        <f t="shared" si="164"/>
        <v>5.95</v>
      </c>
      <c r="CE110" s="44">
        <f t="shared" si="165"/>
        <v>-0.34999999999999964</v>
      </c>
      <c r="CF110" s="53" t="str">
        <f t="shared" si="166"/>
        <v>â</v>
      </c>
      <c r="CG110" s="52">
        <v>6.9285714285714279</v>
      </c>
      <c r="CH110" s="52">
        <f t="shared" si="167"/>
        <v>6.3928571428571432</v>
      </c>
      <c r="CI110" s="43">
        <f t="shared" si="168"/>
        <v>-0.5357142857142847</v>
      </c>
      <c r="CJ110" s="51" t="str">
        <f t="shared" si="169"/>
        <v>è</v>
      </c>
      <c r="CK110" s="47" t="s">
        <v>78</v>
      </c>
      <c r="CL110" s="46" t="s">
        <v>78</v>
      </c>
      <c r="CM110" s="47">
        <v>6</v>
      </c>
      <c r="CN110" s="47">
        <v>8</v>
      </c>
      <c r="CO110" s="47">
        <v>6</v>
      </c>
      <c r="CP110" s="47">
        <v>5</v>
      </c>
      <c r="CQ110" s="47">
        <v>6</v>
      </c>
      <c r="CR110" s="47">
        <v>4</v>
      </c>
      <c r="CS110" s="49">
        <f t="shared" si="170"/>
        <v>7</v>
      </c>
      <c r="CT110" s="48">
        <f t="shared" si="171"/>
        <v>0</v>
      </c>
      <c r="CU110" s="44" t="str">
        <f t="shared" si="172"/>
        <v>Dem.</v>
      </c>
      <c r="CV110" s="47" t="s">
        <v>78</v>
      </c>
      <c r="CW110" s="46" t="s">
        <v>78</v>
      </c>
      <c r="CX110" s="45">
        <f t="shared" si="173"/>
        <v>6.17</v>
      </c>
      <c r="CY110" s="40">
        <f t="shared" si="174"/>
        <v>3</v>
      </c>
      <c r="CZ110" s="39" t="str">
        <f t="shared" si="175"/>
        <v>Limited</v>
      </c>
      <c r="DA110" s="44">
        <f t="shared" si="176"/>
        <v>5.95</v>
      </c>
      <c r="DB110" s="40">
        <f t="shared" si="177"/>
        <v>3</v>
      </c>
      <c r="DC110" s="39" t="str">
        <f t="shared" si="178"/>
        <v>Highly defective democracies</v>
      </c>
      <c r="DD110" s="43">
        <f t="shared" si="179"/>
        <v>6.39</v>
      </c>
      <c r="DE110" s="40">
        <f t="shared" si="180"/>
        <v>3</v>
      </c>
      <c r="DF110" s="39" t="str">
        <f t="shared" si="181"/>
        <v>Functional flaws</v>
      </c>
      <c r="DG110" s="42">
        <f t="shared" si="182"/>
        <v>5.23</v>
      </c>
      <c r="DH110" s="40">
        <f t="shared" si="183"/>
        <v>3</v>
      </c>
      <c r="DI110" s="39" t="str">
        <f t="shared" si="184"/>
        <v>Moderate</v>
      </c>
      <c r="DJ110" s="41">
        <f t="shared" si="185"/>
        <v>5.7</v>
      </c>
      <c r="DK110" s="40">
        <f t="shared" si="186"/>
        <v>3</v>
      </c>
      <c r="DL110" s="39" t="str">
        <f t="shared" si="187"/>
        <v>Moderate</v>
      </c>
    </row>
    <row r="111" spans="1:116">
      <c r="A111" s="61" t="s">
        <v>210</v>
      </c>
      <c r="B111" s="60">
        <v>4</v>
      </c>
      <c r="C111" s="59">
        <f>IF(D111="-","?",RANK(D111,D2:D130,0))</f>
        <v>116</v>
      </c>
      <c r="D111" s="45">
        <f t="shared" si="141"/>
        <v>3.53</v>
      </c>
      <c r="E111" s="44">
        <f t="shared" si="142"/>
        <v>3.0166666666666666</v>
      </c>
      <c r="F111" s="58">
        <f t="shared" si="143"/>
        <v>3.5</v>
      </c>
      <c r="G111" s="47">
        <v>4</v>
      </c>
      <c r="H111" s="47">
        <v>4</v>
      </c>
      <c r="I111" s="47">
        <v>3</v>
      </c>
      <c r="J111" s="47">
        <v>3</v>
      </c>
      <c r="K111" s="58">
        <f t="shared" si="144"/>
        <v>3.5</v>
      </c>
      <c r="L111" s="47">
        <v>2</v>
      </c>
      <c r="M111" s="47">
        <v>1</v>
      </c>
      <c r="N111" s="47">
        <v>6</v>
      </c>
      <c r="O111" s="47">
        <v>5</v>
      </c>
      <c r="P111" s="58">
        <f t="shared" si="145"/>
        <v>1.75</v>
      </c>
      <c r="Q111" s="47">
        <v>2</v>
      </c>
      <c r="R111" s="47">
        <v>3</v>
      </c>
      <c r="S111" s="47">
        <v>1</v>
      </c>
      <c r="T111" s="47">
        <v>1</v>
      </c>
      <c r="U111" s="58">
        <f t="shared" si="146"/>
        <v>2</v>
      </c>
      <c r="V111" s="47">
        <v>2</v>
      </c>
      <c r="W111" s="47">
        <v>2</v>
      </c>
      <c r="X111" s="58">
        <f t="shared" si="147"/>
        <v>4.333333333333333</v>
      </c>
      <c r="Y111" s="47">
        <v>3</v>
      </c>
      <c r="Z111" s="47">
        <v>5</v>
      </c>
      <c r="AA111" s="47" t="s">
        <v>100</v>
      </c>
      <c r="AB111" s="47">
        <v>5</v>
      </c>
      <c r="AC111" s="43">
        <f t="shared" si="148"/>
        <v>4.0357142857142856</v>
      </c>
      <c r="AD111" s="57">
        <f t="shared" si="149"/>
        <v>2</v>
      </c>
      <c r="AE111" s="47">
        <v>2</v>
      </c>
      <c r="AF111" s="57">
        <f t="shared" si="150"/>
        <v>3.25</v>
      </c>
      <c r="AG111" s="47">
        <v>3</v>
      </c>
      <c r="AH111" s="47">
        <v>2</v>
      </c>
      <c r="AI111" s="47">
        <v>5</v>
      </c>
      <c r="AJ111" s="47">
        <v>3</v>
      </c>
      <c r="AK111" s="57">
        <f t="shared" si="151"/>
        <v>7</v>
      </c>
      <c r="AL111" s="47">
        <v>7</v>
      </c>
      <c r="AM111" s="47">
        <v>7</v>
      </c>
      <c r="AN111" s="57">
        <f t="shared" si="152"/>
        <v>4.5</v>
      </c>
      <c r="AO111" s="47">
        <v>4</v>
      </c>
      <c r="AP111" s="47">
        <v>5</v>
      </c>
      <c r="AQ111" s="57">
        <f t="shared" si="153"/>
        <v>1.5</v>
      </c>
      <c r="AR111" s="47">
        <v>1</v>
      </c>
      <c r="AS111" s="47">
        <v>2</v>
      </c>
      <c r="AT111" s="57">
        <f t="shared" si="154"/>
        <v>7</v>
      </c>
      <c r="AU111" s="47">
        <v>7</v>
      </c>
      <c r="AV111" s="57">
        <f t="shared" si="155"/>
        <v>3</v>
      </c>
      <c r="AW111" s="47">
        <v>2</v>
      </c>
      <c r="AX111" s="47">
        <v>4</v>
      </c>
      <c r="AY111" s="56">
        <f>IF(AZ111="-","?",RANK(AZ111,AZ2:AZ130,0))</f>
        <v>109</v>
      </c>
      <c r="AZ111" s="42">
        <f t="shared" si="156"/>
        <v>3.27</v>
      </c>
      <c r="BA111" s="41">
        <f t="shared" si="157"/>
        <v>8.2291666666666661</v>
      </c>
      <c r="BB111" s="47">
        <v>8</v>
      </c>
      <c r="BC111" s="47">
        <v>6</v>
      </c>
      <c r="BD111" s="47">
        <v>9</v>
      </c>
      <c r="BE111" s="47">
        <v>9</v>
      </c>
      <c r="BF111" s="47">
        <v>9</v>
      </c>
      <c r="BG111" s="55">
        <f t="shared" si="158"/>
        <v>8.375</v>
      </c>
      <c r="BH111" s="54">
        <f t="shared" si="159"/>
        <v>3.4</v>
      </c>
      <c r="BI111" s="41">
        <f t="shared" si="160"/>
        <v>4</v>
      </c>
      <c r="BJ111" s="47">
        <v>4</v>
      </c>
      <c r="BK111" s="47">
        <v>4</v>
      </c>
      <c r="BL111" s="47">
        <v>4</v>
      </c>
      <c r="BM111" s="41">
        <f t="shared" si="161"/>
        <v>2.6666666666666665</v>
      </c>
      <c r="BN111" s="47">
        <v>3</v>
      </c>
      <c r="BO111" s="47">
        <v>3</v>
      </c>
      <c r="BP111" s="47">
        <v>2</v>
      </c>
      <c r="BQ111" s="41">
        <f t="shared" si="162"/>
        <v>3.6</v>
      </c>
      <c r="BR111" s="47">
        <v>6</v>
      </c>
      <c r="BS111" s="47">
        <v>4</v>
      </c>
      <c r="BT111" s="47">
        <v>3</v>
      </c>
      <c r="BU111" s="47">
        <v>3</v>
      </c>
      <c r="BV111" s="47">
        <v>2</v>
      </c>
      <c r="BW111" s="41">
        <f t="shared" si="163"/>
        <v>3.3333333333333335</v>
      </c>
      <c r="BX111" s="47">
        <v>2</v>
      </c>
      <c r="BY111" s="47">
        <v>4</v>
      </c>
      <c r="BZ111" s="47">
        <v>4</v>
      </c>
      <c r="CA111" s="47" t="s">
        <v>78</v>
      </c>
      <c r="CB111" s="46" t="s">
        <v>78</v>
      </c>
      <c r="CC111" s="52">
        <v>2.1333333333333333</v>
      </c>
      <c r="CD111" s="52">
        <f t="shared" si="164"/>
        <v>3.0166666666666666</v>
      </c>
      <c r="CE111" s="44">
        <f t="shared" si="165"/>
        <v>0.8833333333333333</v>
      </c>
      <c r="CF111" s="53" t="str">
        <f t="shared" si="166"/>
        <v>æ</v>
      </c>
      <c r="CG111" s="52">
        <v>3.8571428571428572</v>
      </c>
      <c r="CH111" s="52">
        <f t="shared" si="167"/>
        <v>4.0357142857142856</v>
      </c>
      <c r="CI111" s="43">
        <f t="shared" si="168"/>
        <v>0.17857142857142838</v>
      </c>
      <c r="CJ111" s="51" t="str">
        <f t="shared" si="169"/>
        <v>â</v>
      </c>
      <c r="CK111" s="47" t="s">
        <v>78</v>
      </c>
      <c r="CL111" s="46" t="s">
        <v>78</v>
      </c>
      <c r="CM111" s="50">
        <v>2</v>
      </c>
      <c r="CN111" s="50">
        <v>1</v>
      </c>
      <c r="CO111" s="47">
        <v>6</v>
      </c>
      <c r="CP111" s="47">
        <v>5</v>
      </c>
      <c r="CQ111" s="50">
        <v>2</v>
      </c>
      <c r="CR111" s="50">
        <v>1</v>
      </c>
      <c r="CS111" s="49">
        <f t="shared" si="170"/>
        <v>3.5</v>
      </c>
      <c r="CT111" s="48">
        <f t="shared" si="171"/>
        <v>4</v>
      </c>
      <c r="CU111" s="44" t="str">
        <f t="shared" si="172"/>
        <v>Aut.</v>
      </c>
      <c r="CV111" s="47" t="s">
        <v>78</v>
      </c>
      <c r="CW111" s="46" t="s">
        <v>78</v>
      </c>
      <c r="CX111" s="45">
        <f t="shared" si="173"/>
        <v>3.53</v>
      </c>
      <c r="CY111" s="40">
        <f t="shared" si="174"/>
        <v>5</v>
      </c>
      <c r="CZ111" s="39" t="str">
        <f t="shared" si="175"/>
        <v>Failed</v>
      </c>
      <c r="DA111" s="44">
        <f t="shared" si="176"/>
        <v>3.02</v>
      </c>
      <c r="DB111" s="40">
        <f t="shared" si="177"/>
        <v>5</v>
      </c>
      <c r="DC111" s="39" t="str">
        <f t="shared" si="178"/>
        <v>Hard-line autocracies</v>
      </c>
      <c r="DD111" s="43">
        <f t="shared" si="179"/>
        <v>4.04</v>
      </c>
      <c r="DE111" s="40">
        <f t="shared" si="180"/>
        <v>4</v>
      </c>
      <c r="DF111" s="39" t="str">
        <f t="shared" si="181"/>
        <v>Poorly functioning</v>
      </c>
      <c r="DG111" s="42">
        <f t="shared" si="182"/>
        <v>3.27</v>
      </c>
      <c r="DH111" s="40">
        <f t="shared" si="183"/>
        <v>4</v>
      </c>
      <c r="DI111" s="39" t="str">
        <f t="shared" si="184"/>
        <v>Weak</v>
      </c>
      <c r="DJ111" s="41">
        <f t="shared" si="185"/>
        <v>8.1999999999999993</v>
      </c>
      <c r="DK111" s="40">
        <f t="shared" si="186"/>
        <v>2</v>
      </c>
      <c r="DL111" s="39" t="str">
        <f t="shared" si="187"/>
        <v>Substantial</v>
      </c>
    </row>
    <row r="112" spans="1:116">
      <c r="A112" s="61" t="s">
        <v>211</v>
      </c>
      <c r="B112" s="60">
        <v>4</v>
      </c>
      <c r="C112" s="59">
        <f>IF(D112="-","?",RANK(D112,D2:D130,0))</f>
        <v>108</v>
      </c>
      <c r="D112" s="45">
        <f t="shared" si="141"/>
        <v>3.88</v>
      </c>
      <c r="E112" s="44">
        <f t="shared" si="142"/>
        <v>3.2333333333333334</v>
      </c>
      <c r="F112" s="58">
        <f t="shared" si="143"/>
        <v>7</v>
      </c>
      <c r="G112" s="47">
        <v>8</v>
      </c>
      <c r="H112" s="47">
        <v>7</v>
      </c>
      <c r="I112" s="47">
        <v>7</v>
      </c>
      <c r="J112" s="47">
        <v>6</v>
      </c>
      <c r="K112" s="58">
        <f t="shared" si="144"/>
        <v>2.25</v>
      </c>
      <c r="L112" s="47">
        <v>3</v>
      </c>
      <c r="M112" s="47">
        <v>2</v>
      </c>
      <c r="N112" s="47">
        <v>2</v>
      </c>
      <c r="O112" s="47">
        <v>2</v>
      </c>
      <c r="P112" s="58">
        <f t="shared" si="145"/>
        <v>2.25</v>
      </c>
      <c r="Q112" s="47">
        <v>2</v>
      </c>
      <c r="R112" s="47">
        <v>2</v>
      </c>
      <c r="S112" s="47">
        <v>3</v>
      </c>
      <c r="T112" s="47">
        <v>2</v>
      </c>
      <c r="U112" s="58">
        <f t="shared" si="146"/>
        <v>2</v>
      </c>
      <c r="V112" s="47">
        <v>2</v>
      </c>
      <c r="W112" s="47">
        <v>2</v>
      </c>
      <c r="X112" s="58">
        <f t="shared" si="147"/>
        <v>2.6666666666666665</v>
      </c>
      <c r="Y112" s="47">
        <v>1</v>
      </c>
      <c r="Z112" s="47">
        <v>3</v>
      </c>
      <c r="AA112" s="47" t="s">
        <v>100</v>
      </c>
      <c r="AB112" s="47">
        <v>4</v>
      </c>
      <c r="AC112" s="43">
        <f t="shared" si="148"/>
        <v>4.5357142857142856</v>
      </c>
      <c r="AD112" s="57">
        <f t="shared" si="149"/>
        <v>4</v>
      </c>
      <c r="AE112" s="47">
        <v>4</v>
      </c>
      <c r="AF112" s="57">
        <f t="shared" si="150"/>
        <v>2.75</v>
      </c>
      <c r="AG112" s="47">
        <v>3</v>
      </c>
      <c r="AH112" s="47">
        <v>1</v>
      </c>
      <c r="AI112" s="47">
        <v>5</v>
      </c>
      <c r="AJ112" s="47">
        <v>2</v>
      </c>
      <c r="AK112" s="57">
        <f t="shared" si="151"/>
        <v>6.5</v>
      </c>
      <c r="AL112" s="47">
        <v>7</v>
      </c>
      <c r="AM112" s="47">
        <v>6</v>
      </c>
      <c r="AN112" s="57">
        <f t="shared" si="152"/>
        <v>4.5</v>
      </c>
      <c r="AO112" s="47">
        <v>4</v>
      </c>
      <c r="AP112" s="47">
        <v>5</v>
      </c>
      <c r="AQ112" s="57">
        <f t="shared" si="153"/>
        <v>4</v>
      </c>
      <c r="AR112" s="47">
        <v>4</v>
      </c>
      <c r="AS112" s="47">
        <v>4</v>
      </c>
      <c r="AT112" s="57">
        <f t="shared" si="154"/>
        <v>7</v>
      </c>
      <c r="AU112" s="47">
        <v>7</v>
      </c>
      <c r="AV112" s="57">
        <f t="shared" si="155"/>
        <v>3</v>
      </c>
      <c r="AW112" s="47">
        <v>3</v>
      </c>
      <c r="AX112" s="47">
        <v>3</v>
      </c>
      <c r="AY112" s="56">
        <f>IF(AZ112="-","?",RANK(AZ112,AZ2:AZ130,0))</f>
        <v>117</v>
      </c>
      <c r="AZ112" s="42">
        <f t="shared" si="156"/>
        <v>2.77</v>
      </c>
      <c r="BA112" s="41">
        <f t="shared" si="157"/>
        <v>6.0625</v>
      </c>
      <c r="BB112" s="47">
        <v>5</v>
      </c>
      <c r="BC112" s="47">
        <v>9</v>
      </c>
      <c r="BD112" s="47">
        <v>5</v>
      </c>
      <c r="BE112" s="47">
        <v>7</v>
      </c>
      <c r="BF112" s="47">
        <v>4</v>
      </c>
      <c r="BG112" s="55">
        <f t="shared" si="158"/>
        <v>6.375</v>
      </c>
      <c r="BH112" s="54">
        <f t="shared" si="159"/>
        <v>3.0333333333333332</v>
      </c>
      <c r="BI112" s="41">
        <f t="shared" si="160"/>
        <v>3.3333333333333335</v>
      </c>
      <c r="BJ112" s="47">
        <v>3</v>
      </c>
      <c r="BK112" s="47">
        <v>3</v>
      </c>
      <c r="BL112" s="47">
        <v>4</v>
      </c>
      <c r="BM112" s="41">
        <f t="shared" si="161"/>
        <v>3</v>
      </c>
      <c r="BN112" s="47">
        <v>3</v>
      </c>
      <c r="BO112" s="47">
        <v>4</v>
      </c>
      <c r="BP112" s="47">
        <v>2</v>
      </c>
      <c r="BQ112" s="41">
        <f t="shared" si="162"/>
        <v>2.8</v>
      </c>
      <c r="BR112" s="47">
        <v>3</v>
      </c>
      <c r="BS112" s="47">
        <v>1</v>
      </c>
      <c r="BT112" s="47">
        <v>5</v>
      </c>
      <c r="BU112" s="47">
        <v>2</v>
      </c>
      <c r="BV112" s="47">
        <v>3</v>
      </c>
      <c r="BW112" s="41">
        <f t="shared" si="163"/>
        <v>3</v>
      </c>
      <c r="BX112" s="47">
        <v>3</v>
      </c>
      <c r="BY112" s="47">
        <v>3</v>
      </c>
      <c r="BZ112" s="47">
        <v>3</v>
      </c>
      <c r="CA112" s="47" t="s">
        <v>78</v>
      </c>
      <c r="CB112" s="46" t="s">
        <v>78</v>
      </c>
      <c r="CC112" s="52">
        <v>2.6</v>
      </c>
      <c r="CD112" s="52">
        <f t="shared" si="164"/>
        <v>3.2333333333333334</v>
      </c>
      <c r="CE112" s="44">
        <f t="shared" si="165"/>
        <v>0.6333333333333333</v>
      </c>
      <c r="CF112" s="53" t="str">
        <f t="shared" si="166"/>
        <v>æ</v>
      </c>
      <c r="CG112" s="52">
        <v>4.1785714285714288</v>
      </c>
      <c r="CH112" s="52">
        <f t="shared" si="167"/>
        <v>4.5357142857142856</v>
      </c>
      <c r="CI112" s="43">
        <f t="shared" si="168"/>
        <v>0.35714285714285676</v>
      </c>
      <c r="CJ112" s="51" t="str">
        <f t="shared" si="169"/>
        <v>â</v>
      </c>
      <c r="CK112" s="47" t="s">
        <v>78</v>
      </c>
      <c r="CL112" s="46" t="s">
        <v>78</v>
      </c>
      <c r="CM112" s="50">
        <v>3</v>
      </c>
      <c r="CN112" s="50">
        <v>2</v>
      </c>
      <c r="CO112" s="50">
        <v>2</v>
      </c>
      <c r="CP112" s="50">
        <v>2</v>
      </c>
      <c r="CQ112" s="50">
        <v>2</v>
      </c>
      <c r="CR112" s="50">
        <v>2</v>
      </c>
      <c r="CS112" s="49">
        <f t="shared" si="170"/>
        <v>7</v>
      </c>
      <c r="CT112" s="48">
        <f t="shared" si="171"/>
        <v>6</v>
      </c>
      <c r="CU112" s="44" t="str">
        <f t="shared" si="172"/>
        <v>Aut.</v>
      </c>
      <c r="CV112" s="47" t="s">
        <v>78</v>
      </c>
      <c r="CW112" s="46" t="s">
        <v>78</v>
      </c>
      <c r="CX112" s="45">
        <f t="shared" si="173"/>
        <v>3.88</v>
      </c>
      <c r="CY112" s="40">
        <f t="shared" si="174"/>
        <v>5</v>
      </c>
      <c r="CZ112" s="39" t="str">
        <f t="shared" si="175"/>
        <v>Failed</v>
      </c>
      <c r="DA112" s="44">
        <f t="shared" si="176"/>
        <v>3.23</v>
      </c>
      <c r="DB112" s="40">
        <f t="shared" si="177"/>
        <v>5</v>
      </c>
      <c r="DC112" s="39" t="str">
        <f t="shared" si="178"/>
        <v>Hard-line autocracies</v>
      </c>
      <c r="DD112" s="43">
        <f t="shared" si="179"/>
        <v>4.54</v>
      </c>
      <c r="DE112" s="40">
        <f t="shared" si="180"/>
        <v>4</v>
      </c>
      <c r="DF112" s="39" t="str">
        <f t="shared" si="181"/>
        <v>Poorly functioning</v>
      </c>
      <c r="DG112" s="42">
        <f t="shared" si="182"/>
        <v>2.77</v>
      </c>
      <c r="DH112" s="40">
        <f t="shared" si="183"/>
        <v>5</v>
      </c>
      <c r="DI112" s="39" t="str">
        <f t="shared" si="184"/>
        <v>Failed</v>
      </c>
      <c r="DJ112" s="41">
        <f t="shared" si="185"/>
        <v>6.1</v>
      </c>
      <c r="DK112" s="40">
        <f t="shared" si="186"/>
        <v>3</v>
      </c>
      <c r="DL112" s="39" t="str">
        <f t="shared" si="187"/>
        <v>Moderate</v>
      </c>
    </row>
    <row r="113" spans="1:116">
      <c r="A113" s="61" t="s">
        <v>212</v>
      </c>
      <c r="B113" s="60">
        <v>7</v>
      </c>
      <c r="C113" s="59">
        <f>IF(D113="-","?",RANK(D113,D2:D130,0))</f>
        <v>3</v>
      </c>
      <c r="D113" s="45">
        <f t="shared" si="141"/>
        <v>9.39</v>
      </c>
      <c r="E113" s="44">
        <f t="shared" si="142"/>
        <v>9.5</v>
      </c>
      <c r="F113" s="58">
        <f t="shared" si="143"/>
        <v>10</v>
      </c>
      <c r="G113" s="47">
        <v>10</v>
      </c>
      <c r="H113" s="47">
        <v>10</v>
      </c>
      <c r="I113" s="47">
        <v>10</v>
      </c>
      <c r="J113" s="47">
        <v>10</v>
      </c>
      <c r="K113" s="58">
        <f t="shared" si="144"/>
        <v>10</v>
      </c>
      <c r="L113" s="47">
        <v>10</v>
      </c>
      <c r="M113" s="47">
        <v>10</v>
      </c>
      <c r="N113" s="47">
        <v>10</v>
      </c>
      <c r="O113" s="47">
        <v>10</v>
      </c>
      <c r="P113" s="58">
        <f t="shared" si="145"/>
        <v>9.75</v>
      </c>
      <c r="Q113" s="47">
        <v>10</v>
      </c>
      <c r="R113" s="47">
        <v>10</v>
      </c>
      <c r="S113" s="47">
        <v>9</v>
      </c>
      <c r="T113" s="47">
        <v>10</v>
      </c>
      <c r="U113" s="58">
        <f t="shared" si="146"/>
        <v>9</v>
      </c>
      <c r="V113" s="47">
        <v>8</v>
      </c>
      <c r="W113" s="47">
        <v>10</v>
      </c>
      <c r="X113" s="58">
        <f t="shared" si="147"/>
        <v>8.75</v>
      </c>
      <c r="Y113" s="47">
        <v>9</v>
      </c>
      <c r="Z113" s="47">
        <v>9</v>
      </c>
      <c r="AA113" s="47">
        <v>9</v>
      </c>
      <c r="AB113" s="47">
        <v>8</v>
      </c>
      <c r="AC113" s="43">
        <f t="shared" si="148"/>
        <v>9.2857142857142865</v>
      </c>
      <c r="AD113" s="57">
        <f t="shared" si="149"/>
        <v>10</v>
      </c>
      <c r="AE113" s="47">
        <v>10</v>
      </c>
      <c r="AF113" s="57">
        <f t="shared" si="150"/>
        <v>9.5</v>
      </c>
      <c r="AG113" s="47">
        <v>9</v>
      </c>
      <c r="AH113" s="47">
        <v>10</v>
      </c>
      <c r="AI113" s="47">
        <v>10</v>
      </c>
      <c r="AJ113" s="47">
        <v>9</v>
      </c>
      <c r="AK113" s="57">
        <f t="shared" si="151"/>
        <v>10</v>
      </c>
      <c r="AL113" s="47">
        <v>10</v>
      </c>
      <c r="AM113" s="47">
        <v>10</v>
      </c>
      <c r="AN113" s="57">
        <f t="shared" si="152"/>
        <v>9.5</v>
      </c>
      <c r="AO113" s="47">
        <v>10</v>
      </c>
      <c r="AP113" s="47">
        <v>9</v>
      </c>
      <c r="AQ113" s="57">
        <f t="shared" si="153"/>
        <v>9</v>
      </c>
      <c r="AR113" s="47">
        <v>9</v>
      </c>
      <c r="AS113" s="47">
        <v>9</v>
      </c>
      <c r="AT113" s="57">
        <f t="shared" si="154"/>
        <v>8</v>
      </c>
      <c r="AU113" s="47">
        <v>8</v>
      </c>
      <c r="AV113" s="57">
        <f t="shared" si="155"/>
        <v>9</v>
      </c>
      <c r="AW113" s="47">
        <v>8</v>
      </c>
      <c r="AX113" s="47">
        <v>10</v>
      </c>
      <c r="AY113" s="56">
        <f>IF(AZ113="-","?",RANK(AZ113,AZ2:AZ130,0))</f>
        <v>6</v>
      </c>
      <c r="AZ113" s="42">
        <f t="shared" si="156"/>
        <v>7.12</v>
      </c>
      <c r="BA113" s="41">
        <f t="shared" si="157"/>
        <v>2.1875</v>
      </c>
      <c r="BB113" s="47">
        <v>2</v>
      </c>
      <c r="BC113" s="47">
        <v>5</v>
      </c>
      <c r="BD113" s="47">
        <v>3</v>
      </c>
      <c r="BE113" s="47">
        <v>1</v>
      </c>
      <c r="BF113" s="47">
        <v>1</v>
      </c>
      <c r="BG113" s="55">
        <f t="shared" si="158"/>
        <v>1.125</v>
      </c>
      <c r="BH113" s="54">
        <f t="shared" si="159"/>
        <v>8.6166666666666671</v>
      </c>
      <c r="BI113" s="41">
        <f t="shared" si="160"/>
        <v>8.6666666666666661</v>
      </c>
      <c r="BJ113" s="47">
        <v>8</v>
      </c>
      <c r="BK113" s="47">
        <v>9</v>
      </c>
      <c r="BL113" s="47">
        <v>9</v>
      </c>
      <c r="BM113" s="41">
        <f t="shared" si="161"/>
        <v>8</v>
      </c>
      <c r="BN113" s="47">
        <v>8</v>
      </c>
      <c r="BO113" s="47">
        <v>8</v>
      </c>
      <c r="BP113" s="47">
        <v>8</v>
      </c>
      <c r="BQ113" s="41">
        <f t="shared" si="162"/>
        <v>8.8000000000000007</v>
      </c>
      <c r="BR113" s="47">
        <v>10</v>
      </c>
      <c r="BS113" s="47">
        <v>10</v>
      </c>
      <c r="BT113" s="47">
        <v>7</v>
      </c>
      <c r="BU113" s="47">
        <v>8</v>
      </c>
      <c r="BV113" s="47">
        <v>9</v>
      </c>
      <c r="BW113" s="41">
        <f t="shared" si="163"/>
        <v>9</v>
      </c>
      <c r="BX113" s="47">
        <v>9</v>
      </c>
      <c r="BY113" s="47">
        <v>8</v>
      </c>
      <c r="BZ113" s="47">
        <v>10</v>
      </c>
      <c r="CA113" s="47" t="s">
        <v>78</v>
      </c>
      <c r="CB113" s="46" t="s">
        <v>78</v>
      </c>
      <c r="CC113" s="52">
        <v>9.4499999999999993</v>
      </c>
      <c r="CD113" s="52">
        <f t="shared" si="164"/>
        <v>9.5</v>
      </c>
      <c r="CE113" s="44">
        <f t="shared" si="165"/>
        <v>5.0000000000000711E-2</v>
      </c>
      <c r="CF113" s="53" t="str">
        <f t="shared" si="166"/>
        <v>â</v>
      </c>
      <c r="CG113" s="52">
        <v>9.2142857142857153</v>
      </c>
      <c r="CH113" s="52">
        <f t="shared" si="167"/>
        <v>9.2857142857142865</v>
      </c>
      <c r="CI113" s="43">
        <f t="shared" si="168"/>
        <v>7.1428571428571175E-2</v>
      </c>
      <c r="CJ113" s="51" t="str">
        <f t="shared" si="169"/>
        <v>â</v>
      </c>
      <c r="CK113" s="47" t="s">
        <v>78</v>
      </c>
      <c r="CL113" s="46" t="s">
        <v>78</v>
      </c>
      <c r="CM113" s="47">
        <v>10</v>
      </c>
      <c r="CN113" s="47">
        <v>10</v>
      </c>
      <c r="CO113" s="47">
        <v>10</v>
      </c>
      <c r="CP113" s="47">
        <v>10</v>
      </c>
      <c r="CQ113" s="47">
        <v>10</v>
      </c>
      <c r="CR113" s="47">
        <v>10</v>
      </c>
      <c r="CS113" s="49">
        <f t="shared" si="170"/>
        <v>10</v>
      </c>
      <c r="CT113" s="48">
        <f t="shared" si="171"/>
        <v>0</v>
      </c>
      <c r="CU113" s="44" t="str">
        <f t="shared" si="172"/>
        <v>Dem.</v>
      </c>
      <c r="CV113" s="47" t="s">
        <v>78</v>
      </c>
      <c r="CW113" s="46" t="s">
        <v>78</v>
      </c>
      <c r="CX113" s="45">
        <f t="shared" si="173"/>
        <v>9.39</v>
      </c>
      <c r="CY113" s="40">
        <f t="shared" si="174"/>
        <v>1</v>
      </c>
      <c r="CZ113" s="39" t="str">
        <f t="shared" si="175"/>
        <v>Highly advanced</v>
      </c>
      <c r="DA113" s="44">
        <f t="shared" si="176"/>
        <v>9.5</v>
      </c>
      <c r="DB113" s="40">
        <f t="shared" si="177"/>
        <v>1</v>
      </c>
      <c r="DC113" s="39" t="str">
        <f t="shared" si="178"/>
        <v>Democracies in consolidation</v>
      </c>
      <c r="DD113" s="43">
        <f t="shared" si="179"/>
        <v>9.2899999999999991</v>
      </c>
      <c r="DE113" s="40">
        <f t="shared" si="180"/>
        <v>1</v>
      </c>
      <c r="DF113" s="39" t="str">
        <f t="shared" si="181"/>
        <v>Developed</v>
      </c>
      <c r="DG113" s="42">
        <f t="shared" si="182"/>
        <v>7.12</v>
      </c>
      <c r="DH113" s="40">
        <f t="shared" si="183"/>
        <v>1</v>
      </c>
      <c r="DI113" s="39" t="str">
        <f t="shared" si="184"/>
        <v>Very good</v>
      </c>
      <c r="DJ113" s="41">
        <f t="shared" si="185"/>
        <v>2.2000000000000002</v>
      </c>
      <c r="DK113" s="40">
        <f t="shared" si="186"/>
        <v>5</v>
      </c>
      <c r="DL113" s="39" t="str">
        <f t="shared" si="187"/>
        <v>Negligible</v>
      </c>
    </row>
    <row r="114" spans="1:116">
      <c r="A114" s="61" t="s">
        <v>213</v>
      </c>
      <c r="B114" s="60">
        <v>6</v>
      </c>
      <c r="C114" s="59">
        <f>IF(D114="-","?",RANK(D114,D2:D130,0))</f>
        <v>118</v>
      </c>
      <c r="D114" s="45">
        <f t="shared" si="141"/>
        <v>3.42</v>
      </c>
      <c r="E114" s="44">
        <f t="shared" si="142"/>
        <v>3.6666666666666665</v>
      </c>
      <c r="F114" s="58">
        <f t="shared" si="143"/>
        <v>7.25</v>
      </c>
      <c r="G114" s="47">
        <v>7</v>
      </c>
      <c r="H114" s="47">
        <v>7</v>
      </c>
      <c r="I114" s="47">
        <v>9</v>
      </c>
      <c r="J114" s="47">
        <v>6</v>
      </c>
      <c r="K114" s="58">
        <f t="shared" si="144"/>
        <v>3</v>
      </c>
      <c r="L114" s="47">
        <v>3</v>
      </c>
      <c r="M114" s="47">
        <v>2</v>
      </c>
      <c r="N114" s="47">
        <v>4</v>
      </c>
      <c r="O114" s="47">
        <v>3</v>
      </c>
      <c r="P114" s="58">
        <f t="shared" si="145"/>
        <v>2.75</v>
      </c>
      <c r="Q114" s="47">
        <v>3</v>
      </c>
      <c r="R114" s="47">
        <v>3</v>
      </c>
      <c r="S114" s="47">
        <v>2</v>
      </c>
      <c r="T114" s="47">
        <v>3</v>
      </c>
      <c r="U114" s="58">
        <f t="shared" si="146"/>
        <v>2</v>
      </c>
      <c r="V114" s="47">
        <v>2</v>
      </c>
      <c r="W114" s="47">
        <v>2</v>
      </c>
      <c r="X114" s="58">
        <f t="shared" si="147"/>
        <v>3.3333333333333335</v>
      </c>
      <c r="Y114" s="47">
        <v>3</v>
      </c>
      <c r="Z114" s="47">
        <v>3</v>
      </c>
      <c r="AA114" s="47" t="s">
        <v>100</v>
      </c>
      <c r="AB114" s="47">
        <v>4</v>
      </c>
      <c r="AC114" s="43">
        <f t="shared" si="148"/>
        <v>3.1785714285714284</v>
      </c>
      <c r="AD114" s="57">
        <f t="shared" si="149"/>
        <v>2</v>
      </c>
      <c r="AE114" s="47">
        <v>2</v>
      </c>
      <c r="AF114" s="57">
        <f t="shared" si="150"/>
        <v>3.25</v>
      </c>
      <c r="AG114" s="47">
        <v>3</v>
      </c>
      <c r="AH114" s="47">
        <v>3</v>
      </c>
      <c r="AI114" s="47">
        <v>4</v>
      </c>
      <c r="AJ114" s="47">
        <v>3</v>
      </c>
      <c r="AK114" s="57">
        <f t="shared" si="151"/>
        <v>3.5</v>
      </c>
      <c r="AL114" s="47">
        <v>4</v>
      </c>
      <c r="AM114" s="47">
        <v>3</v>
      </c>
      <c r="AN114" s="57">
        <f t="shared" si="152"/>
        <v>3</v>
      </c>
      <c r="AO114" s="47">
        <v>3</v>
      </c>
      <c r="AP114" s="47">
        <v>3</v>
      </c>
      <c r="AQ114" s="57">
        <f t="shared" si="153"/>
        <v>3.5</v>
      </c>
      <c r="AR114" s="47">
        <v>3</v>
      </c>
      <c r="AS114" s="47">
        <v>4</v>
      </c>
      <c r="AT114" s="57">
        <f t="shared" si="154"/>
        <v>4</v>
      </c>
      <c r="AU114" s="47">
        <v>4</v>
      </c>
      <c r="AV114" s="57">
        <f t="shared" si="155"/>
        <v>3</v>
      </c>
      <c r="AW114" s="47">
        <v>3</v>
      </c>
      <c r="AX114" s="47">
        <v>3</v>
      </c>
      <c r="AY114" s="56">
        <f>IF(AZ114="-","?",RANK(AZ114,AZ2:AZ130,0))</f>
        <v>115</v>
      </c>
      <c r="AZ114" s="42">
        <f t="shared" si="156"/>
        <v>2.95</v>
      </c>
      <c r="BA114" s="41">
        <f t="shared" si="157"/>
        <v>6.333333333333333</v>
      </c>
      <c r="BB114" s="47">
        <v>8</v>
      </c>
      <c r="BC114" s="47">
        <v>8</v>
      </c>
      <c r="BD114" s="47">
        <v>5</v>
      </c>
      <c r="BE114" s="47">
        <v>9</v>
      </c>
      <c r="BF114" s="47">
        <v>2</v>
      </c>
      <c r="BG114" s="55">
        <f t="shared" si="158"/>
        <v>6</v>
      </c>
      <c r="BH114" s="54">
        <f t="shared" si="159"/>
        <v>3.2166666666666663</v>
      </c>
      <c r="BI114" s="41">
        <f t="shared" si="160"/>
        <v>3</v>
      </c>
      <c r="BJ114" s="47">
        <v>3</v>
      </c>
      <c r="BK114" s="47">
        <v>3</v>
      </c>
      <c r="BL114" s="47">
        <v>3</v>
      </c>
      <c r="BM114" s="41">
        <f t="shared" si="161"/>
        <v>3</v>
      </c>
      <c r="BN114" s="47">
        <v>2</v>
      </c>
      <c r="BO114" s="47">
        <v>5</v>
      </c>
      <c r="BP114" s="47">
        <v>2</v>
      </c>
      <c r="BQ114" s="41">
        <f t="shared" si="162"/>
        <v>3.2</v>
      </c>
      <c r="BR114" s="47">
        <v>2</v>
      </c>
      <c r="BS114" s="47">
        <v>2</v>
      </c>
      <c r="BT114" s="47">
        <v>3</v>
      </c>
      <c r="BU114" s="47">
        <v>4</v>
      </c>
      <c r="BV114" s="47">
        <v>5</v>
      </c>
      <c r="BW114" s="41">
        <f t="shared" si="163"/>
        <v>3.6666666666666665</v>
      </c>
      <c r="BX114" s="47">
        <v>4</v>
      </c>
      <c r="BY114" s="47">
        <v>2</v>
      </c>
      <c r="BZ114" s="47">
        <v>5</v>
      </c>
      <c r="CA114" s="47" t="s">
        <v>78</v>
      </c>
      <c r="CB114" s="46" t="s">
        <v>78</v>
      </c>
      <c r="CC114" s="52">
        <v>3.7333333333333334</v>
      </c>
      <c r="CD114" s="52">
        <f t="shared" si="164"/>
        <v>3.6666666666666665</v>
      </c>
      <c r="CE114" s="44">
        <f t="shared" si="165"/>
        <v>-6.6666666666666874E-2</v>
      </c>
      <c r="CF114" s="53" t="str">
        <f t="shared" si="166"/>
        <v>â</v>
      </c>
      <c r="CG114" s="52">
        <v>3.8571428571428572</v>
      </c>
      <c r="CH114" s="52">
        <f t="shared" si="167"/>
        <v>3.1785714285714284</v>
      </c>
      <c r="CI114" s="43">
        <f t="shared" si="168"/>
        <v>-0.67857142857142883</v>
      </c>
      <c r="CJ114" s="51" t="str">
        <f t="shared" si="169"/>
        <v>è</v>
      </c>
      <c r="CK114" s="47" t="s">
        <v>78</v>
      </c>
      <c r="CL114" s="46" t="s">
        <v>78</v>
      </c>
      <c r="CM114" s="50">
        <v>3</v>
      </c>
      <c r="CN114" s="50">
        <v>2</v>
      </c>
      <c r="CO114" s="47">
        <v>4</v>
      </c>
      <c r="CP114" s="47">
        <v>3</v>
      </c>
      <c r="CQ114" s="47">
        <v>3</v>
      </c>
      <c r="CR114" s="47">
        <v>3</v>
      </c>
      <c r="CS114" s="49">
        <f t="shared" si="170"/>
        <v>6.5</v>
      </c>
      <c r="CT114" s="48">
        <f t="shared" si="171"/>
        <v>2</v>
      </c>
      <c r="CU114" s="44" t="str">
        <f t="shared" si="172"/>
        <v>Aut.</v>
      </c>
      <c r="CV114" s="47" t="s">
        <v>78</v>
      </c>
      <c r="CW114" s="46" t="s">
        <v>78</v>
      </c>
      <c r="CX114" s="45">
        <f t="shared" si="173"/>
        <v>3.42</v>
      </c>
      <c r="CY114" s="40">
        <f t="shared" si="174"/>
        <v>5</v>
      </c>
      <c r="CZ114" s="39" t="str">
        <f t="shared" si="175"/>
        <v>Failed</v>
      </c>
      <c r="DA114" s="44">
        <f t="shared" si="176"/>
        <v>3.67</v>
      </c>
      <c r="DB114" s="40">
        <f t="shared" si="177"/>
        <v>5</v>
      </c>
      <c r="DC114" s="39" t="str">
        <f t="shared" si="178"/>
        <v>Hard-line autocracies</v>
      </c>
      <c r="DD114" s="43">
        <f t="shared" si="179"/>
        <v>3.18</v>
      </c>
      <c r="DE114" s="40">
        <f t="shared" si="180"/>
        <v>4</v>
      </c>
      <c r="DF114" s="39" t="str">
        <f t="shared" si="181"/>
        <v>Poorly functioning</v>
      </c>
      <c r="DG114" s="42">
        <f t="shared" si="182"/>
        <v>2.95</v>
      </c>
      <c r="DH114" s="40">
        <f t="shared" si="183"/>
        <v>5</v>
      </c>
      <c r="DI114" s="39" t="str">
        <f t="shared" si="184"/>
        <v>Failed</v>
      </c>
      <c r="DJ114" s="41">
        <f t="shared" si="185"/>
        <v>6.3</v>
      </c>
      <c r="DK114" s="40">
        <f t="shared" si="186"/>
        <v>3</v>
      </c>
      <c r="DL114" s="39" t="str">
        <f t="shared" si="187"/>
        <v>Moderate</v>
      </c>
    </row>
    <row r="115" spans="1:116">
      <c r="A115" s="61" t="s">
        <v>214</v>
      </c>
      <c r="B115" s="60">
        <v>5</v>
      </c>
      <c r="C115" s="59">
        <f>IF(D115="-","?",RANK(D115,D2:D130,0))</f>
        <v>67</v>
      </c>
      <c r="D115" s="45">
        <f t="shared" si="141"/>
        <v>5.58</v>
      </c>
      <c r="E115" s="44">
        <f t="shared" si="142"/>
        <v>6.15</v>
      </c>
      <c r="F115" s="58">
        <f t="shared" si="143"/>
        <v>7.25</v>
      </c>
      <c r="G115" s="47">
        <v>7</v>
      </c>
      <c r="H115" s="47">
        <v>8</v>
      </c>
      <c r="I115" s="47">
        <v>8</v>
      </c>
      <c r="J115" s="47">
        <v>6</v>
      </c>
      <c r="K115" s="58">
        <f t="shared" si="144"/>
        <v>6.25</v>
      </c>
      <c r="L115" s="47">
        <v>6</v>
      </c>
      <c r="M115" s="47">
        <v>7</v>
      </c>
      <c r="N115" s="47">
        <v>6</v>
      </c>
      <c r="O115" s="47">
        <v>6</v>
      </c>
      <c r="P115" s="58">
        <f t="shared" si="145"/>
        <v>6</v>
      </c>
      <c r="Q115" s="47">
        <v>7</v>
      </c>
      <c r="R115" s="47">
        <v>6</v>
      </c>
      <c r="S115" s="47">
        <v>5</v>
      </c>
      <c r="T115" s="47">
        <v>6</v>
      </c>
      <c r="U115" s="58">
        <f t="shared" si="146"/>
        <v>6</v>
      </c>
      <c r="V115" s="47">
        <v>6</v>
      </c>
      <c r="W115" s="47">
        <v>6</v>
      </c>
      <c r="X115" s="58">
        <f t="shared" si="147"/>
        <v>5.25</v>
      </c>
      <c r="Y115" s="47">
        <v>6</v>
      </c>
      <c r="Z115" s="47">
        <v>4</v>
      </c>
      <c r="AA115" s="47">
        <v>6</v>
      </c>
      <c r="AB115" s="47">
        <v>5</v>
      </c>
      <c r="AC115" s="43">
        <f t="shared" si="148"/>
        <v>5</v>
      </c>
      <c r="AD115" s="57">
        <f t="shared" si="149"/>
        <v>3</v>
      </c>
      <c r="AE115" s="47">
        <v>3</v>
      </c>
      <c r="AF115" s="57">
        <f t="shared" si="150"/>
        <v>5.5</v>
      </c>
      <c r="AG115" s="47">
        <v>5</v>
      </c>
      <c r="AH115" s="47">
        <v>5</v>
      </c>
      <c r="AI115" s="47">
        <v>6</v>
      </c>
      <c r="AJ115" s="47">
        <v>6</v>
      </c>
      <c r="AK115" s="57">
        <f t="shared" si="151"/>
        <v>6.5</v>
      </c>
      <c r="AL115" s="47">
        <v>6</v>
      </c>
      <c r="AM115" s="47">
        <v>7</v>
      </c>
      <c r="AN115" s="57">
        <f t="shared" si="152"/>
        <v>6</v>
      </c>
      <c r="AO115" s="47">
        <v>6</v>
      </c>
      <c r="AP115" s="47">
        <v>6</v>
      </c>
      <c r="AQ115" s="57">
        <f t="shared" si="153"/>
        <v>4</v>
      </c>
      <c r="AR115" s="47">
        <v>4</v>
      </c>
      <c r="AS115" s="47">
        <v>4</v>
      </c>
      <c r="AT115" s="57">
        <f t="shared" si="154"/>
        <v>6</v>
      </c>
      <c r="AU115" s="47">
        <v>6</v>
      </c>
      <c r="AV115" s="57">
        <f t="shared" si="155"/>
        <v>4</v>
      </c>
      <c r="AW115" s="47">
        <v>4</v>
      </c>
      <c r="AX115" s="47">
        <v>4</v>
      </c>
      <c r="AY115" s="56">
        <f>IF(AZ115="-","?",RANK(AZ115,AZ2:AZ130,0))</f>
        <v>60</v>
      </c>
      <c r="AZ115" s="42">
        <f t="shared" si="156"/>
        <v>5.29</v>
      </c>
      <c r="BA115" s="41">
        <f t="shared" si="157"/>
        <v>6.5625</v>
      </c>
      <c r="BB115" s="47">
        <v>7</v>
      </c>
      <c r="BC115" s="47">
        <v>7</v>
      </c>
      <c r="BD115" s="47">
        <v>5</v>
      </c>
      <c r="BE115" s="47">
        <v>9</v>
      </c>
      <c r="BF115" s="47">
        <v>7</v>
      </c>
      <c r="BG115" s="55">
        <f t="shared" si="158"/>
        <v>4.375</v>
      </c>
      <c r="BH115" s="54">
        <f t="shared" si="159"/>
        <v>5.7291666666666661</v>
      </c>
      <c r="BI115" s="41">
        <f t="shared" si="160"/>
        <v>5.333333333333333</v>
      </c>
      <c r="BJ115" s="47">
        <v>6</v>
      </c>
      <c r="BK115" s="47">
        <v>5</v>
      </c>
      <c r="BL115" s="47">
        <v>5</v>
      </c>
      <c r="BM115" s="41">
        <f t="shared" si="161"/>
        <v>4.333333333333333</v>
      </c>
      <c r="BN115" s="47">
        <v>4</v>
      </c>
      <c r="BO115" s="47">
        <v>5</v>
      </c>
      <c r="BP115" s="47">
        <v>4</v>
      </c>
      <c r="BQ115" s="41">
        <f t="shared" si="162"/>
        <v>6.25</v>
      </c>
      <c r="BR115" s="47">
        <v>6</v>
      </c>
      <c r="BS115" s="47">
        <v>7</v>
      </c>
      <c r="BT115" s="47">
        <v>7</v>
      </c>
      <c r="BU115" s="47">
        <v>5</v>
      </c>
      <c r="BV115" s="47" t="s">
        <v>100</v>
      </c>
      <c r="BW115" s="41">
        <f t="shared" si="163"/>
        <v>7</v>
      </c>
      <c r="BX115" s="47">
        <v>7</v>
      </c>
      <c r="BY115" s="47">
        <v>7</v>
      </c>
      <c r="BZ115" s="47">
        <v>7</v>
      </c>
      <c r="CA115" s="47" t="s">
        <v>78</v>
      </c>
      <c r="CB115" s="46" t="s">
        <v>78</v>
      </c>
      <c r="CC115" s="52">
        <v>6.85</v>
      </c>
      <c r="CD115" s="52">
        <f t="shared" si="164"/>
        <v>6.15</v>
      </c>
      <c r="CE115" s="44">
        <f t="shared" si="165"/>
        <v>-0.69999999999999929</v>
      </c>
      <c r="CF115" s="53" t="str">
        <f t="shared" si="166"/>
        <v>è</v>
      </c>
      <c r="CG115" s="52">
        <v>4.8214285714285712</v>
      </c>
      <c r="CH115" s="52">
        <f t="shared" si="167"/>
        <v>5</v>
      </c>
      <c r="CI115" s="43">
        <f t="shared" si="168"/>
        <v>0.17857142857142883</v>
      </c>
      <c r="CJ115" s="51" t="str">
        <f t="shared" si="169"/>
        <v>â</v>
      </c>
      <c r="CK115" s="47" t="s">
        <v>78</v>
      </c>
      <c r="CL115" s="46" t="s">
        <v>78</v>
      </c>
      <c r="CM115" s="47">
        <v>6</v>
      </c>
      <c r="CN115" s="47">
        <v>7</v>
      </c>
      <c r="CO115" s="47">
        <v>6</v>
      </c>
      <c r="CP115" s="47">
        <v>6</v>
      </c>
      <c r="CQ115" s="47">
        <v>7</v>
      </c>
      <c r="CR115" s="47">
        <v>6</v>
      </c>
      <c r="CS115" s="49">
        <f t="shared" si="170"/>
        <v>6.5</v>
      </c>
      <c r="CT115" s="48">
        <f t="shared" si="171"/>
        <v>0</v>
      </c>
      <c r="CU115" s="44" t="str">
        <f t="shared" si="172"/>
        <v>Dem.</v>
      </c>
      <c r="CV115" s="47" t="s">
        <v>78</v>
      </c>
      <c r="CW115" s="46" t="s">
        <v>78</v>
      </c>
      <c r="CX115" s="45">
        <f t="shared" si="173"/>
        <v>5.58</v>
      </c>
      <c r="CY115" s="40">
        <f t="shared" si="174"/>
        <v>3</v>
      </c>
      <c r="CZ115" s="39" t="str">
        <f t="shared" si="175"/>
        <v>Limited</v>
      </c>
      <c r="DA115" s="44">
        <f t="shared" si="176"/>
        <v>6.15</v>
      </c>
      <c r="DB115" s="40">
        <f t="shared" si="177"/>
        <v>2</v>
      </c>
      <c r="DC115" s="39" t="str">
        <f t="shared" si="178"/>
        <v>Defective democracies</v>
      </c>
      <c r="DD115" s="43">
        <f t="shared" si="179"/>
        <v>5</v>
      </c>
      <c r="DE115" s="40">
        <f t="shared" si="180"/>
        <v>3</v>
      </c>
      <c r="DF115" s="39" t="str">
        <f t="shared" si="181"/>
        <v>Functional flaws</v>
      </c>
      <c r="DG115" s="42">
        <f t="shared" si="182"/>
        <v>5.29</v>
      </c>
      <c r="DH115" s="40">
        <f t="shared" si="183"/>
        <v>3</v>
      </c>
      <c r="DI115" s="39" t="str">
        <f t="shared" si="184"/>
        <v>Moderate</v>
      </c>
      <c r="DJ115" s="41">
        <f t="shared" si="185"/>
        <v>6.6</v>
      </c>
      <c r="DK115" s="40">
        <f t="shared" si="186"/>
        <v>2</v>
      </c>
      <c r="DL115" s="39" t="str">
        <f t="shared" si="187"/>
        <v>Substantial</v>
      </c>
    </row>
    <row r="116" spans="1:116">
      <c r="A116" s="61" t="s">
        <v>215</v>
      </c>
      <c r="B116" s="60">
        <v>7</v>
      </c>
      <c r="C116" s="59">
        <f>IF(D116="-","?",RANK(D116,D2:D130,0))</f>
        <v>59</v>
      </c>
      <c r="D116" s="45">
        <f t="shared" si="141"/>
        <v>5.84</v>
      </c>
      <c r="E116" s="44">
        <f t="shared" si="142"/>
        <v>5.35</v>
      </c>
      <c r="F116" s="58">
        <f t="shared" si="143"/>
        <v>7</v>
      </c>
      <c r="G116" s="47">
        <v>6</v>
      </c>
      <c r="H116" s="47">
        <v>7</v>
      </c>
      <c r="I116" s="47">
        <v>7</v>
      </c>
      <c r="J116" s="47">
        <v>8</v>
      </c>
      <c r="K116" s="58">
        <f t="shared" si="144"/>
        <v>5.5</v>
      </c>
      <c r="L116" s="47">
        <v>6</v>
      </c>
      <c r="M116" s="47">
        <v>4</v>
      </c>
      <c r="N116" s="47">
        <v>7</v>
      </c>
      <c r="O116" s="47">
        <v>5</v>
      </c>
      <c r="P116" s="58">
        <f t="shared" si="145"/>
        <v>5.5</v>
      </c>
      <c r="Q116" s="47">
        <v>5</v>
      </c>
      <c r="R116" s="47">
        <v>5</v>
      </c>
      <c r="S116" s="47">
        <v>6</v>
      </c>
      <c r="T116" s="47">
        <v>6</v>
      </c>
      <c r="U116" s="58">
        <f t="shared" si="146"/>
        <v>4</v>
      </c>
      <c r="V116" s="47">
        <v>4</v>
      </c>
      <c r="W116" s="47">
        <v>4</v>
      </c>
      <c r="X116" s="58">
        <f t="shared" si="147"/>
        <v>4.75</v>
      </c>
      <c r="Y116" s="47">
        <v>4</v>
      </c>
      <c r="Z116" s="47">
        <v>5</v>
      </c>
      <c r="AA116" s="47">
        <v>5</v>
      </c>
      <c r="AB116" s="47">
        <v>5</v>
      </c>
      <c r="AC116" s="43">
        <f t="shared" si="148"/>
        <v>6.3214285714285712</v>
      </c>
      <c r="AD116" s="57">
        <f t="shared" si="149"/>
        <v>6</v>
      </c>
      <c r="AE116" s="47">
        <v>6</v>
      </c>
      <c r="AF116" s="57">
        <f t="shared" si="150"/>
        <v>7.75</v>
      </c>
      <c r="AG116" s="47">
        <v>7</v>
      </c>
      <c r="AH116" s="47">
        <v>7</v>
      </c>
      <c r="AI116" s="47">
        <v>9</v>
      </c>
      <c r="AJ116" s="47">
        <v>8</v>
      </c>
      <c r="AK116" s="57">
        <f t="shared" si="151"/>
        <v>6.5</v>
      </c>
      <c r="AL116" s="47">
        <v>7</v>
      </c>
      <c r="AM116" s="47">
        <v>6</v>
      </c>
      <c r="AN116" s="57">
        <f t="shared" si="152"/>
        <v>7</v>
      </c>
      <c r="AO116" s="47">
        <v>7</v>
      </c>
      <c r="AP116" s="47">
        <v>7</v>
      </c>
      <c r="AQ116" s="57">
        <f t="shared" si="153"/>
        <v>6</v>
      </c>
      <c r="AR116" s="47">
        <v>6</v>
      </c>
      <c r="AS116" s="47">
        <v>6</v>
      </c>
      <c r="AT116" s="57">
        <f t="shared" si="154"/>
        <v>5</v>
      </c>
      <c r="AU116" s="47">
        <v>5</v>
      </c>
      <c r="AV116" s="57">
        <f t="shared" si="155"/>
        <v>6</v>
      </c>
      <c r="AW116" s="47">
        <v>6</v>
      </c>
      <c r="AX116" s="47">
        <v>6</v>
      </c>
      <c r="AY116" s="56">
        <f>IF(AZ116="-","?",RANK(AZ116,AZ2:AZ130,0))</f>
        <v>77</v>
      </c>
      <c r="AZ116" s="42">
        <f t="shared" si="156"/>
        <v>4.5599999999999996</v>
      </c>
      <c r="BA116" s="41">
        <f t="shared" si="157"/>
        <v>5.125</v>
      </c>
      <c r="BB116" s="47">
        <v>5</v>
      </c>
      <c r="BC116" s="47">
        <v>6</v>
      </c>
      <c r="BD116" s="47">
        <v>8</v>
      </c>
      <c r="BE116" s="47">
        <v>5</v>
      </c>
      <c r="BF116" s="47">
        <v>2</v>
      </c>
      <c r="BG116" s="55">
        <f t="shared" si="158"/>
        <v>4.75</v>
      </c>
      <c r="BH116" s="54">
        <f t="shared" si="159"/>
        <v>5.1166666666666663</v>
      </c>
      <c r="BI116" s="41">
        <f t="shared" si="160"/>
        <v>5.333333333333333</v>
      </c>
      <c r="BJ116" s="47">
        <v>5</v>
      </c>
      <c r="BK116" s="47">
        <v>5</v>
      </c>
      <c r="BL116" s="47">
        <v>6</v>
      </c>
      <c r="BM116" s="41">
        <f t="shared" si="161"/>
        <v>5</v>
      </c>
      <c r="BN116" s="47">
        <v>5</v>
      </c>
      <c r="BO116" s="47">
        <v>5</v>
      </c>
      <c r="BP116" s="47">
        <v>5</v>
      </c>
      <c r="BQ116" s="41">
        <f t="shared" si="162"/>
        <v>3.8</v>
      </c>
      <c r="BR116" s="47">
        <v>5</v>
      </c>
      <c r="BS116" s="47">
        <v>3</v>
      </c>
      <c r="BT116" s="47">
        <v>3</v>
      </c>
      <c r="BU116" s="47">
        <v>5</v>
      </c>
      <c r="BV116" s="47">
        <v>3</v>
      </c>
      <c r="BW116" s="41">
        <f t="shared" si="163"/>
        <v>6.333333333333333</v>
      </c>
      <c r="BX116" s="47">
        <v>6</v>
      </c>
      <c r="BY116" s="47">
        <v>6</v>
      </c>
      <c r="BZ116" s="47">
        <v>7</v>
      </c>
      <c r="CA116" s="47" t="s">
        <v>78</v>
      </c>
      <c r="CB116" s="46" t="s">
        <v>78</v>
      </c>
      <c r="CC116" s="52">
        <v>5.0999999999999996</v>
      </c>
      <c r="CD116" s="52">
        <f t="shared" si="164"/>
        <v>5.35</v>
      </c>
      <c r="CE116" s="44">
        <f t="shared" si="165"/>
        <v>0.25</v>
      </c>
      <c r="CF116" s="53" t="str">
        <f t="shared" si="166"/>
        <v>â</v>
      </c>
      <c r="CG116" s="52">
        <v>7.0357142857142856</v>
      </c>
      <c r="CH116" s="52">
        <f t="shared" si="167"/>
        <v>6.3214285714285712</v>
      </c>
      <c r="CI116" s="43">
        <f t="shared" si="168"/>
        <v>-0.71428571428571441</v>
      </c>
      <c r="CJ116" s="51" t="str">
        <f t="shared" si="169"/>
        <v>è</v>
      </c>
      <c r="CK116" s="47" t="s">
        <v>78</v>
      </c>
      <c r="CL116" s="46" t="s">
        <v>78</v>
      </c>
      <c r="CM116" s="47">
        <v>6</v>
      </c>
      <c r="CN116" s="47">
        <v>4</v>
      </c>
      <c r="CO116" s="47">
        <v>7</v>
      </c>
      <c r="CP116" s="47">
        <v>5</v>
      </c>
      <c r="CQ116" s="47">
        <v>5</v>
      </c>
      <c r="CR116" s="47">
        <v>6</v>
      </c>
      <c r="CS116" s="49">
        <f t="shared" si="170"/>
        <v>7</v>
      </c>
      <c r="CT116" s="48">
        <f t="shared" si="171"/>
        <v>0</v>
      </c>
      <c r="CU116" s="44" t="str">
        <f t="shared" si="172"/>
        <v>Dem.</v>
      </c>
      <c r="CV116" s="47" t="s">
        <v>78</v>
      </c>
      <c r="CW116" s="46" t="s">
        <v>78</v>
      </c>
      <c r="CX116" s="45">
        <f t="shared" si="173"/>
        <v>5.84</v>
      </c>
      <c r="CY116" s="40">
        <f t="shared" si="174"/>
        <v>3</v>
      </c>
      <c r="CZ116" s="39" t="str">
        <f t="shared" si="175"/>
        <v>Limited</v>
      </c>
      <c r="DA116" s="44">
        <f t="shared" si="176"/>
        <v>5.35</v>
      </c>
      <c r="DB116" s="40">
        <f t="shared" si="177"/>
        <v>3</v>
      </c>
      <c r="DC116" s="39" t="str">
        <f t="shared" si="178"/>
        <v>Highly defective democracies</v>
      </c>
      <c r="DD116" s="43">
        <f t="shared" si="179"/>
        <v>6.32</v>
      </c>
      <c r="DE116" s="40">
        <f t="shared" si="180"/>
        <v>3</v>
      </c>
      <c r="DF116" s="39" t="str">
        <f t="shared" si="181"/>
        <v>Functional flaws</v>
      </c>
      <c r="DG116" s="42">
        <f t="shared" si="182"/>
        <v>4.5599999999999996</v>
      </c>
      <c r="DH116" s="40">
        <f t="shared" si="183"/>
        <v>3</v>
      </c>
      <c r="DI116" s="39" t="str">
        <f t="shared" si="184"/>
        <v>Moderate</v>
      </c>
      <c r="DJ116" s="41">
        <f t="shared" si="185"/>
        <v>5.0999999999999996</v>
      </c>
      <c r="DK116" s="40">
        <f t="shared" si="186"/>
        <v>3</v>
      </c>
      <c r="DL116" s="39" t="str">
        <f t="shared" si="187"/>
        <v>Moderate</v>
      </c>
    </row>
    <row r="117" spans="1:116">
      <c r="A117" s="61" t="s">
        <v>216</v>
      </c>
      <c r="B117" s="60">
        <v>3</v>
      </c>
      <c r="C117" s="59">
        <f>IF(D117="-","?",RANK(D117,D2:D130,0))</f>
        <v>104</v>
      </c>
      <c r="D117" s="45">
        <f t="shared" si="141"/>
        <v>4.25</v>
      </c>
      <c r="E117" s="44">
        <f t="shared" si="142"/>
        <v>4.6833333333333336</v>
      </c>
      <c r="F117" s="58">
        <f t="shared" si="143"/>
        <v>8</v>
      </c>
      <c r="G117" s="47">
        <v>8</v>
      </c>
      <c r="H117" s="47">
        <v>9</v>
      </c>
      <c r="I117" s="47">
        <v>9</v>
      </c>
      <c r="J117" s="47">
        <v>6</v>
      </c>
      <c r="K117" s="58">
        <f t="shared" si="144"/>
        <v>4.75</v>
      </c>
      <c r="L117" s="47">
        <v>5</v>
      </c>
      <c r="M117" s="47">
        <v>2</v>
      </c>
      <c r="N117" s="47">
        <v>6</v>
      </c>
      <c r="O117" s="47">
        <v>6</v>
      </c>
      <c r="P117" s="58">
        <f t="shared" si="145"/>
        <v>4</v>
      </c>
      <c r="Q117" s="47">
        <v>4</v>
      </c>
      <c r="R117" s="47">
        <v>4</v>
      </c>
      <c r="S117" s="47">
        <v>3</v>
      </c>
      <c r="T117" s="47">
        <v>5</v>
      </c>
      <c r="U117" s="58">
        <f t="shared" si="146"/>
        <v>2</v>
      </c>
      <c r="V117" s="47">
        <v>2</v>
      </c>
      <c r="W117" s="47">
        <v>2</v>
      </c>
      <c r="X117" s="58">
        <f t="shared" si="147"/>
        <v>4.666666666666667</v>
      </c>
      <c r="Y117" s="47">
        <v>4</v>
      </c>
      <c r="Z117" s="47">
        <v>5</v>
      </c>
      <c r="AA117" s="47" t="s">
        <v>100</v>
      </c>
      <c r="AB117" s="47">
        <v>5</v>
      </c>
      <c r="AC117" s="43">
        <f t="shared" si="148"/>
        <v>3.8214285714285716</v>
      </c>
      <c r="AD117" s="57">
        <f t="shared" si="149"/>
        <v>2</v>
      </c>
      <c r="AE117" s="47">
        <v>2</v>
      </c>
      <c r="AF117" s="57">
        <f t="shared" si="150"/>
        <v>4.75</v>
      </c>
      <c r="AG117" s="47">
        <v>4</v>
      </c>
      <c r="AH117" s="47">
        <v>4</v>
      </c>
      <c r="AI117" s="47">
        <v>5</v>
      </c>
      <c r="AJ117" s="47">
        <v>6</v>
      </c>
      <c r="AK117" s="57">
        <f t="shared" si="151"/>
        <v>6</v>
      </c>
      <c r="AL117" s="47">
        <v>6</v>
      </c>
      <c r="AM117" s="47">
        <v>6</v>
      </c>
      <c r="AN117" s="57">
        <f t="shared" si="152"/>
        <v>5</v>
      </c>
      <c r="AO117" s="47">
        <v>5</v>
      </c>
      <c r="AP117" s="47">
        <v>5</v>
      </c>
      <c r="AQ117" s="57">
        <f t="shared" si="153"/>
        <v>2.5</v>
      </c>
      <c r="AR117" s="47">
        <v>3</v>
      </c>
      <c r="AS117" s="47">
        <v>2</v>
      </c>
      <c r="AT117" s="57">
        <f t="shared" si="154"/>
        <v>4</v>
      </c>
      <c r="AU117" s="47">
        <v>4</v>
      </c>
      <c r="AV117" s="57">
        <f t="shared" si="155"/>
        <v>2.5</v>
      </c>
      <c r="AW117" s="47">
        <v>2</v>
      </c>
      <c r="AX117" s="47">
        <v>3</v>
      </c>
      <c r="AY117" s="56">
        <f>IF(AZ117="-","?",RANK(AZ117,AZ2:AZ130,0))</f>
        <v>72</v>
      </c>
      <c r="AZ117" s="42">
        <f t="shared" si="156"/>
        <v>4.7</v>
      </c>
      <c r="BA117" s="41">
        <f t="shared" si="157"/>
        <v>7.166666666666667</v>
      </c>
      <c r="BB117" s="47">
        <v>8</v>
      </c>
      <c r="BC117" s="47">
        <v>7</v>
      </c>
      <c r="BD117" s="47">
        <v>4</v>
      </c>
      <c r="BE117" s="47">
        <v>10</v>
      </c>
      <c r="BF117" s="47">
        <v>9</v>
      </c>
      <c r="BG117" s="55">
        <f t="shared" si="158"/>
        <v>5</v>
      </c>
      <c r="BH117" s="54">
        <f t="shared" si="159"/>
        <v>5.0166666666666666</v>
      </c>
      <c r="BI117" s="41">
        <f t="shared" si="160"/>
        <v>4</v>
      </c>
      <c r="BJ117" s="47">
        <v>3</v>
      </c>
      <c r="BK117" s="47">
        <v>4</v>
      </c>
      <c r="BL117" s="47">
        <v>5</v>
      </c>
      <c r="BM117" s="41">
        <f t="shared" si="161"/>
        <v>4</v>
      </c>
      <c r="BN117" s="47">
        <v>4</v>
      </c>
      <c r="BO117" s="47">
        <v>5</v>
      </c>
      <c r="BP117" s="47">
        <v>3</v>
      </c>
      <c r="BQ117" s="41">
        <f t="shared" si="162"/>
        <v>5.4</v>
      </c>
      <c r="BR117" s="47">
        <v>6</v>
      </c>
      <c r="BS117" s="47">
        <v>6</v>
      </c>
      <c r="BT117" s="47">
        <v>5</v>
      </c>
      <c r="BU117" s="47">
        <v>5</v>
      </c>
      <c r="BV117" s="47">
        <v>5</v>
      </c>
      <c r="BW117" s="41">
        <f t="shared" si="163"/>
        <v>6.666666666666667</v>
      </c>
      <c r="BX117" s="47">
        <v>6</v>
      </c>
      <c r="BY117" s="47">
        <v>7</v>
      </c>
      <c r="BZ117" s="47">
        <v>7</v>
      </c>
      <c r="CA117" s="47" t="s">
        <v>78</v>
      </c>
      <c r="CB117" s="46" t="s">
        <v>78</v>
      </c>
      <c r="CC117" s="52">
        <v>3.8999999999999995</v>
      </c>
      <c r="CD117" s="52">
        <f t="shared" si="164"/>
        <v>4.6833333333333336</v>
      </c>
      <c r="CE117" s="44">
        <f t="shared" si="165"/>
        <v>0.7833333333333341</v>
      </c>
      <c r="CF117" s="53" t="str">
        <f t="shared" si="166"/>
        <v>æ</v>
      </c>
      <c r="CG117" s="52">
        <v>3.6071428571428568</v>
      </c>
      <c r="CH117" s="52">
        <f t="shared" si="167"/>
        <v>3.8214285714285716</v>
      </c>
      <c r="CI117" s="43">
        <f t="shared" si="168"/>
        <v>0.21428571428571486</v>
      </c>
      <c r="CJ117" s="51" t="str">
        <f t="shared" si="169"/>
        <v>â</v>
      </c>
      <c r="CK117" s="47" t="s">
        <v>78</v>
      </c>
      <c r="CL117" s="46" t="s">
        <v>78</v>
      </c>
      <c r="CM117" s="50">
        <v>5</v>
      </c>
      <c r="CN117" s="50">
        <v>2</v>
      </c>
      <c r="CO117" s="47">
        <v>6</v>
      </c>
      <c r="CP117" s="47">
        <v>6</v>
      </c>
      <c r="CQ117" s="47">
        <v>4</v>
      </c>
      <c r="CR117" s="47">
        <v>5</v>
      </c>
      <c r="CS117" s="49">
        <f t="shared" si="170"/>
        <v>7</v>
      </c>
      <c r="CT117" s="48">
        <f t="shared" si="171"/>
        <v>2</v>
      </c>
      <c r="CU117" s="44" t="str">
        <f t="shared" si="172"/>
        <v>Aut.</v>
      </c>
      <c r="CV117" s="47" t="s">
        <v>78</v>
      </c>
      <c r="CW117" s="46" t="s">
        <v>78</v>
      </c>
      <c r="CX117" s="45">
        <f t="shared" si="173"/>
        <v>4.25</v>
      </c>
      <c r="CY117" s="40">
        <f t="shared" si="174"/>
        <v>4</v>
      </c>
      <c r="CZ117" s="39" t="str">
        <f t="shared" si="175"/>
        <v>Very limited</v>
      </c>
      <c r="DA117" s="44">
        <f t="shared" si="176"/>
        <v>4.68</v>
      </c>
      <c r="DB117" s="40">
        <f t="shared" si="177"/>
        <v>4</v>
      </c>
      <c r="DC117" s="39" t="str">
        <f t="shared" si="178"/>
        <v>Moderate autocracies</v>
      </c>
      <c r="DD117" s="43">
        <f t="shared" si="179"/>
        <v>3.82</v>
      </c>
      <c r="DE117" s="40">
        <f t="shared" si="180"/>
        <v>4</v>
      </c>
      <c r="DF117" s="39" t="str">
        <f t="shared" si="181"/>
        <v>Poorly functioning</v>
      </c>
      <c r="DG117" s="42">
        <f t="shared" si="182"/>
        <v>4.7</v>
      </c>
      <c r="DH117" s="40">
        <f t="shared" si="183"/>
        <v>3</v>
      </c>
      <c r="DI117" s="39" t="str">
        <f t="shared" si="184"/>
        <v>Moderate</v>
      </c>
      <c r="DJ117" s="41">
        <f t="shared" si="185"/>
        <v>7.2</v>
      </c>
      <c r="DK117" s="40">
        <f t="shared" si="186"/>
        <v>2</v>
      </c>
      <c r="DL117" s="39" t="str">
        <f t="shared" si="187"/>
        <v>Substantial</v>
      </c>
    </row>
    <row r="118" spans="1:116">
      <c r="A118" s="61" t="s">
        <v>217</v>
      </c>
      <c r="B118" s="60">
        <v>4</v>
      </c>
      <c r="C118" s="59">
        <f>IF(D118="-","?",RANK(D118,D2:D130,0))</f>
        <v>82</v>
      </c>
      <c r="D118" s="45">
        <f t="shared" si="141"/>
        <v>4.9800000000000004</v>
      </c>
      <c r="E118" s="44">
        <f t="shared" si="142"/>
        <v>3.7833333333333337</v>
      </c>
      <c r="F118" s="58">
        <f t="shared" si="143"/>
        <v>8</v>
      </c>
      <c r="G118" s="47">
        <v>8</v>
      </c>
      <c r="H118" s="47">
        <v>9</v>
      </c>
      <c r="I118" s="47">
        <v>8</v>
      </c>
      <c r="J118" s="47">
        <v>7</v>
      </c>
      <c r="K118" s="58">
        <f t="shared" si="144"/>
        <v>2.5</v>
      </c>
      <c r="L118" s="47">
        <v>3</v>
      </c>
      <c r="M118" s="47">
        <v>2</v>
      </c>
      <c r="N118" s="47">
        <v>3</v>
      </c>
      <c r="O118" s="47">
        <v>2</v>
      </c>
      <c r="P118" s="58">
        <f t="shared" si="145"/>
        <v>3.75</v>
      </c>
      <c r="Q118" s="47">
        <v>3</v>
      </c>
      <c r="R118" s="47">
        <v>4</v>
      </c>
      <c r="S118" s="47">
        <v>4</v>
      </c>
      <c r="T118" s="47">
        <v>4</v>
      </c>
      <c r="U118" s="58">
        <f t="shared" si="146"/>
        <v>2</v>
      </c>
      <c r="V118" s="47">
        <v>2</v>
      </c>
      <c r="W118" s="47">
        <v>2</v>
      </c>
      <c r="X118" s="58">
        <f t="shared" si="147"/>
        <v>2.6666666666666665</v>
      </c>
      <c r="Y118" s="47">
        <v>2</v>
      </c>
      <c r="Z118" s="47">
        <v>3</v>
      </c>
      <c r="AA118" s="47" t="s">
        <v>100</v>
      </c>
      <c r="AB118" s="47">
        <v>3</v>
      </c>
      <c r="AC118" s="43">
        <f t="shared" si="148"/>
        <v>6.1785714285714288</v>
      </c>
      <c r="AD118" s="57">
        <f t="shared" si="149"/>
        <v>4</v>
      </c>
      <c r="AE118" s="47">
        <v>4</v>
      </c>
      <c r="AF118" s="57">
        <f t="shared" si="150"/>
        <v>6.25</v>
      </c>
      <c r="AG118" s="47">
        <v>8</v>
      </c>
      <c r="AH118" s="47">
        <v>5</v>
      </c>
      <c r="AI118" s="47">
        <v>7</v>
      </c>
      <c r="AJ118" s="47">
        <v>5</v>
      </c>
      <c r="AK118" s="57">
        <f t="shared" si="151"/>
        <v>7</v>
      </c>
      <c r="AL118" s="47">
        <v>7</v>
      </c>
      <c r="AM118" s="47">
        <v>7</v>
      </c>
      <c r="AN118" s="57">
        <f t="shared" si="152"/>
        <v>6</v>
      </c>
      <c r="AO118" s="47">
        <v>6</v>
      </c>
      <c r="AP118" s="47">
        <v>6</v>
      </c>
      <c r="AQ118" s="57">
        <f t="shared" si="153"/>
        <v>6.5</v>
      </c>
      <c r="AR118" s="47">
        <v>6</v>
      </c>
      <c r="AS118" s="47">
        <v>7</v>
      </c>
      <c r="AT118" s="57">
        <f t="shared" si="154"/>
        <v>8</v>
      </c>
      <c r="AU118" s="47">
        <v>8</v>
      </c>
      <c r="AV118" s="57">
        <f t="shared" si="155"/>
        <v>5.5</v>
      </c>
      <c r="AW118" s="47">
        <v>5</v>
      </c>
      <c r="AX118" s="47">
        <v>6</v>
      </c>
      <c r="AY118" s="56">
        <f>IF(AZ118="-","?",RANK(AZ118,AZ2:AZ130,0))</f>
        <v>87</v>
      </c>
      <c r="AZ118" s="42">
        <f t="shared" si="156"/>
        <v>4.3</v>
      </c>
      <c r="BA118" s="41">
        <f t="shared" si="157"/>
        <v>4.854166666666667</v>
      </c>
      <c r="BB118" s="47">
        <v>4</v>
      </c>
      <c r="BC118" s="47">
        <v>8</v>
      </c>
      <c r="BD118" s="47">
        <v>2</v>
      </c>
      <c r="BE118" s="47">
        <v>5</v>
      </c>
      <c r="BF118" s="47">
        <v>5</v>
      </c>
      <c r="BG118" s="55">
        <f t="shared" si="158"/>
        <v>5.125</v>
      </c>
      <c r="BH118" s="54">
        <f t="shared" si="159"/>
        <v>4.8541666666666661</v>
      </c>
      <c r="BI118" s="41">
        <f t="shared" si="160"/>
        <v>4.333333333333333</v>
      </c>
      <c r="BJ118" s="47">
        <v>4</v>
      </c>
      <c r="BK118" s="47">
        <v>5</v>
      </c>
      <c r="BL118" s="47">
        <v>4</v>
      </c>
      <c r="BM118" s="41">
        <f t="shared" si="161"/>
        <v>5</v>
      </c>
      <c r="BN118" s="47">
        <v>5</v>
      </c>
      <c r="BO118" s="47">
        <v>7</v>
      </c>
      <c r="BP118" s="47">
        <v>3</v>
      </c>
      <c r="BQ118" s="41">
        <f t="shared" si="162"/>
        <v>3.75</v>
      </c>
      <c r="BR118" s="47">
        <v>5</v>
      </c>
      <c r="BS118" s="47">
        <v>1</v>
      </c>
      <c r="BT118" s="47">
        <v>7</v>
      </c>
      <c r="BU118" s="47">
        <v>2</v>
      </c>
      <c r="BV118" s="47" t="s">
        <v>100</v>
      </c>
      <c r="BW118" s="41">
        <f t="shared" si="163"/>
        <v>6.333333333333333</v>
      </c>
      <c r="BX118" s="47">
        <v>6</v>
      </c>
      <c r="BY118" s="47">
        <v>6</v>
      </c>
      <c r="BZ118" s="47">
        <v>7</v>
      </c>
      <c r="CA118" s="47" t="s">
        <v>78</v>
      </c>
      <c r="CB118" s="46" t="s">
        <v>78</v>
      </c>
      <c r="CC118" s="52">
        <v>3.95</v>
      </c>
      <c r="CD118" s="52">
        <f t="shared" si="164"/>
        <v>3.7833333333333337</v>
      </c>
      <c r="CE118" s="44">
        <f t="shared" si="165"/>
        <v>-0.16666666666666652</v>
      </c>
      <c r="CF118" s="53" t="str">
        <f t="shared" si="166"/>
        <v>â</v>
      </c>
      <c r="CG118" s="52">
        <v>6.7857142857142856</v>
      </c>
      <c r="CH118" s="52">
        <f t="shared" si="167"/>
        <v>6.1785714285714288</v>
      </c>
      <c r="CI118" s="43">
        <f t="shared" si="168"/>
        <v>-0.60714285714285676</v>
      </c>
      <c r="CJ118" s="51" t="str">
        <f t="shared" si="169"/>
        <v>è</v>
      </c>
      <c r="CK118" s="47" t="s">
        <v>78</v>
      </c>
      <c r="CL118" s="46" t="s">
        <v>78</v>
      </c>
      <c r="CM118" s="50">
        <v>3</v>
      </c>
      <c r="CN118" s="50">
        <v>2</v>
      </c>
      <c r="CO118" s="47">
        <v>3</v>
      </c>
      <c r="CP118" s="50">
        <v>2</v>
      </c>
      <c r="CQ118" s="47">
        <v>3</v>
      </c>
      <c r="CR118" s="47">
        <v>4</v>
      </c>
      <c r="CS118" s="49">
        <f t="shared" si="170"/>
        <v>7.5</v>
      </c>
      <c r="CT118" s="48">
        <f t="shared" si="171"/>
        <v>3</v>
      </c>
      <c r="CU118" s="44" t="str">
        <f t="shared" si="172"/>
        <v>Aut.</v>
      </c>
      <c r="CV118" s="47" t="s">
        <v>78</v>
      </c>
      <c r="CW118" s="46" t="s">
        <v>78</v>
      </c>
      <c r="CX118" s="45">
        <f t="shared" si="173"/>
        <v>4.9800000000000004</v>
      </c>
      <c r="CY118" s="40">
        <f t="shared" si="174"/>
        <v>4</v>
      </c>
      <c r="CZ118" s="39" t="str">
        <f t="shared" si="175"/>
        <v>Very limited</v>
      </c>
      <c r="DA118" s="44">
        <f t="shared" si="176"/>
        <v>3.78</v>
      </c>
      <c r="DB118" s="40">
        <f t="shared" si="177"/>
        <v>5</v>
      </c>
      <c r="DC118" s="39" t="str">
        <f t="shared" si="178"/>
        <v>Hard-line autocracies</v>
      </c>
      <c r="DD118" s="43">
        <f t="shared" si="179"/>
        <v>6.18</v>
      </c>
      <c r="DE118" s="40">
        <f t="shared" si="180"/>
        <v>3</v>
      </c>
      <c r="DF118" s="39" t="str">
        <f t="shared" si="181"/>
        <v>Functional flaws</v>
      </c>
      <c r="DG118" s="42">
        <f t="shared" si="182"/>
        <v>4.3</v>
      </c>
      <c r="DH118" s="40">
        <f t="shared" si="183"/>
        <v>3</v>
      </c>
      <c r="DI118" s="39" t="str">
        <f t="shared" si="184"/>
        <v>Moderate</v>
      </c>
      <c r="DJ118" s="41">
        <f t="shared" si="185"/>
        <v>4.9000000000000004</v>
      </c>
      <c r="DK118" s="40">
        <f t="shared" si="186"/>
        <v>3</v>
      </c>
      <c r="DL118" s="39" t="str">
        <f t="shared" si="187"/>
        <v>Moderate</v>
      </c>
    </row>
    <row r="119" spans="1:116">
      <c r="A119" s="61" t="s">
        <v>218</v>
      </c>
      <c r="B119" s="60">
        <v>4</v>
      </c>
      <c r="C119" s="59">
        <f>IF(D119="-","?",RANK(D119,D2:D130,0))</f>
        <v>20</v>
      </c>
      <c r="D119" s="45">
        <f t="shared" si="141"/>
        <v>7.54</v>
      </c>
      <c r="E119" s="44">
        <f t="shared" si="142"/>
        <v>7.65</v>
      </c>
      <c r="F119" s="58">
        <f t="shared" si="143"/>
        <v>8</v>
      </c>
      <c r="G119" s="47">
        <v>8</v>
      </c>
      <c r="H119" s="47">
        <v>7</v>
      </c>
      <c r="I119" s="47">
        <v>8</v>
      </c>
      <c r="J119" s="47">
        <v>9</v>
      </c>
      <c r="K119" s="58">
        <f t="shared" si="144"/>
        <v>7.75</v>
      </c>
      <c r="L119" s="47">
        <v>8</v>
      </c>
      <c r="M119" s="47">
        <v>8</v>
      </c>
      <c r="N119" s="47">
        <v>8</v>
      </c>
      <c r="O119" s="47">
        <v>7</v>
      </c>
      <c r="P119" s="58">
        <f t="shared" si="145"/>
        <v>7.25</v>
      </c>
      <c r="Q119" s="47">
        <v>8</v>
      </c>
      <c r="R119" s="47">
        <v>7</v>
      </c>
      <c r="S119" s="47">
        <v>7</v>
      </c>
      <c r="T119" s="47">
        <v>7</v>
      </c>
      <c r="U119" s="58">
        <f t="shared" si="146"/>
        <v>8</v>
      </c>
      <c r="V119" s="47">
        <v>8</v>
      </c>
      <c r="W119" s="47">
        <v>8</v>
      </c>
      <c r="X119" s="58">
        <f t="shared" si="147"/>
        <v>7.25</v>
      </c>
      <c r="Y119" s="47">
        <v>6</v>
      </c>
      <c r="Z119" s="47">
        <v>8</v>
      </c>
      <c r="AA119" s="47">
        <v>8</v>
      </c>
      <c r="AB119" s="47">
        <v>7</v>
      </c>
      <c r="AC119" s="43">
        <f t="shared" si="148"/>
        <v>7.4285714285714288</v>
      </c>
      <c r="AD119" s="57">
        <f t="shared" si="149"/>
        <v>5</v>
      </c>
      <c r="AE119" s="47">
        <v>5</v>
      </c>
      <c r="AF119" s="57">
        <f t="shared" si="150"/>
        <v>8.5</v>
      </c>
      <c r="AG119" s="47">
        <v>8</v>
      </c>
      <c r="AH119" s="47">
        <v>8</v>
      </c>
      <c r="AI119" s="47">
        <v>9</v>
      </c>
      <c r="AJ119" s="47">
        <v>9</v>
      </c>
      <c r="AK119" s="57">
        <f t="shared" si="151"/>
        <v>8.5</v>
      </c>
      <c r="AL119" s="47">
        <v>9</v>
      </c>
      <c r="AM119" s="47">
        <v>8</v>
      </c>
      <c r="AN119" s="57">
        <f t="shared" si="152"/>
        <v>8.5</v>
      </c>
      <c r="AO119" s="47">
        <v>8</v>
      </c>
      <c r="AP119" s="47">
        <v>9</v>
      </c>
      <c r="AQ119" s="57">
        <f t="shared" si="153"/>
        <v>7</v>
      </c>
      <c r="AR119" s="47">
        <v>7</v>
      </c>
      <c r="AS119" s="47">
        <v>7</v>
      </c>
      <c r="AT119" s="57">
        <f t="shared" si="154"/>
        <v>8</v>
      </c>
      <c r="AU119" s="47">
        <v>8</v>
      </c>
      <c r="AV119" s="57">
        <f t="shared" si="155"/>
        <v>6.5</v>
      </c>
      <c r="AW119" s="47">
        <v>5</v>
      </c>
      <c r="AX119" s="47">
        <v>8</v>
      </c>
      <c r="AY119" s="56">
        <f>IF(AZ119="-","?",RANK(AZ119,AZ2:AZ130,0))</f>
        <v>23</v>
      </c>
      <c r="AZ119" s="42">
        <f t="shared" si="156"/>
        <v>6.34</v>
      </c>
      <c r="BA119" s="41">
        <f t="shared" si="157"/>
        <v>3.5625</v>
      </c>
      <c r="BB119" s="47">
        <v>3</v>
      </c>
      <c r="BC119" s="47">
        <v>5</v>
      </c>
      <c r="BD119" s="47">
        <v>5</v>
      </c>
      <c r="BE119" s="47">
        <v>2</v>
      </c>
      <c r="BF119" s="47">
        <v>3</v>
      </c>
      <c r="BG119" s="55">
        <f t="shared" si="158"/>
        <v>3.375</v>
      </c>
      <c r="BH119" s="54">
        <f t="shared" si="159"/>
        <v>7.4</v>
      </c>
      <c r="BI119" s="41">
        <f t="shared" si="160"/>
        <v>8</v>
      </c>
      <c r="BJ119" s="47">
        <v>9</v>
      </c>
      <c r="BK119" s="47">
        <v>8</v>
      </c>
      <c r="BL119" s="47">
        <v>7</v>
      </c>
      <c r="BM119" s="41">
        <f t="shared" si="161"/>
        <v>6.666666666666667</v>
      </c>
      <c r="BN119" s="47">
        <v>6</v>
      </c>
      <c r="BO119" s="47">
        <v>9</v>
      </c>
      <c r="BP119" s="47">
        <v>5</v>
      </c>
      <c r="BQ119" s="41">
        <f t="shared" si="162"/>
        <v>6.6</v>
      </c>
      <c r="BR119" s="47">
        <v>9</v>
      </c>
      <c r="BS119" s="47">
        <v>7</v>
      </c>
      <c r="BT119" s="47">
        <v>6</v>
      </c>
      <c r="BU119" s="47">
        <v>6</v>
      </c>
      <c r="BV119" s="47">
        <v>5</v>
      </c>
      <c r="BW119" s="41">
        <f t="shared" si="163"/>
        <v>8.3333333333333339</v>
      </c>
      <c r="BX119" s="47">
        <v>9</v>
      </c>
      <c r="BY119" s="47">
        <v>9</v>
      </c>
      <c r="BZ119" s="47">
        <v>7</v>
      </c>
      <c r="CA119" s="47" t="s">
        <v>78</v>
      </c>
      <c r="CB119" s="46" t="s">
        <v>78</v>
      </c>
      <c r="CC119" s="52">
        <v>7.0500000000000007</v>
      </c>
      <c r="CD119" s="52">
        <f t="shared" si="164"/>
        <v>7.65</v>
      </c>
      <c r="CE119" s="44">
        <f t="shared" si="165"/>
        <v>0.59999999999999964</v>
      </c>
      <c r="CF119" s="53" t="str">
        <f t="shared" si="166"/>
        <v>æ</v>
      </c>
      <c r="CG119" s="52">
        <v>7.2857142857142865</v>
      </c>
      <c r="CH119" s="52">
        <f t="shared" si="167"/>
        <v>7.4285714285714288</v>
      </c>
      <c r="CI119" s="43">
        <f t="shared" si="168"/>
        <v>0.14285714285714235</v>
      </c>
      <c r="CJ119" s="51" t="str">
        <f t="shared" si="169"/>
        <v>â</v>
      </c>
      <c r="CK119" s="47" t="s">
        <v>78</v>
      </c>
      <c r="CL119" s="46" t="s">
        <v>78</v>
      </c>
      <c r="CM119" s="47">
        <v>8</v>
      </c>
      <c r="CN119" s="47">
        <v>8</v>
      </c>
      <c r="CO119" s="47">
        <v>8</v>
      </c>
      <c r="CP119" s="47">
        <v>7</v>
      </c>
      <c r="CQ119" s="47">
        <v>8</v>
      </c>
      <c r="CR119" s="47">
        <v>7</v>
      </c>
      <c r="CS119" s="49">
        <f t="shared" si="170"/>
        <v>8.5</v>
      </c>
      <c r="CT119" s="48">
        <f t="shared" si="171"/>
        <v>0</v>
      </c>
      <c r="CU119" s="44" t="str">
        <f t="shared" si="172"/>
        <v>Dem.</v>
      </c>
      <c r="CV119" s="47" t="s">
        <v>78</v>
      </c>
      <c r="CW119" s="46" t="s">
        <v>78</v>
      </c>
      <c r="CX119" s="45">
        <f t="shared" si="173"/>
        <v>7.54</v>
      </c>
      <c r="CY119" s="40">
        <f t="shared" si="174"/>
        <v>2</v>
      </c>
      <c r="CZ119" s="39" t="str">
        <f t="shared" si="175"/>
        <v>Advanced</v>
      </c>
      <c r="DA119" s="44">
        <f t="shared" si="176"/>
        <v>7.65</v>
      </c>
      <c r="DB119" s="40">
        <f t="shared" si="177"/>
        <v>2</v>
      </c>
      <c r="DC119" s="39" t="str">
        <f t="shared" si="178"/>
        <v>Defective democracies</v>
      </c>
      <c r="DD119" s="43">
        <f t="shared" si="179"/>
        <v>7.43</v>
      </c>
      <c r="DE119" s="40">
        <f t="shared" si="180"/>
        <v>2</v>
      </c>
      <c r="DF119" s="39" t="str">
        <f t="shared" si="181"/>
        <v>Functioning</v>
      </c>
      <c r="DG119" s="42">
        <f t="shared" si="182"/>
        <v>6.34</v>
      </c>
      <c r="DH119" s="40">
        <f t="shared" si="183"/>
        <v>2</v>
      </c>
      <c r="DI119" s="39" t="str">
        <f t="shared" si="184"/>
        <v>Good</v>
      </c>
      <c r="DJ119" s="41">
        <f t="shared" si="185"/>
        <v>3.6</v>
      </c>
      <c r="DK119" s="40">
        <f t="shared" si="186"/>
        <v>4</v>
      </c>
      <c r="DL119" s="39" t="str">
        <f t="shared" si="187"/>
        <v>Minor</v>
      </c>
    </row>
    <row r="120" spans="1:116">
      <c r="A120" s="61" t="s">
        <v>219</v>
      </c>
      <c r="B120" s="60">
        <v>6</v>
      </c>
      <c r="C120" s="59">
        <f>IF(D120="-","?",RANK(D120,D2:D130,0))</f>
        <v>115</v>
      </c>
      <c r="D120" s="45">
        <f t="shared" si="141"/>
        <v>3.55</v>
      </c>
      <c r="E120" s="44">
        <f t="shared" si="142"/>
        <v>2.7833333333333332</v>
      </c>
      <c r="F120" s="58">
        <f t="shared" si="143"/>
        <v>7.75</v>
      </c>
      <c r="G120" s="47">
        <v>9</v>
      </c>
      <c r="H120" s="47">
        <v>7</v>
      </c>
      <c r="I120" s="47">
        <v>9</v>
      </c>
      <c r="J120" s="47">
        <v>6</v>
      </c>
      <c r="K120" s="58">
        <f t="shared" si="144"/>
        <v>1.25</v>
      </c>
      <c r="L120" s="47">
        <v>2</v>
      </c>
      <c r="M120" s="47">
        <v>1</v>
      </c>
      <c r="N120" s="47">
        <v>1</v>
      </c>
      <c r="O120" s="47">
        <v>1</v>
      </c>
      <c r="P120" s="58">
        <f t="shared" si="145"/>
        <v>2.25</v>
      </c>
      <c r="Q120" s="47">
        <v>2</v>
      </c>
      <c r="R120" s="47">
        <v>3</v>
      </c>
      <c r="S120" s="47">
        <v>3</v>
      </c>
      <c r="T120" s="47">
        <v>1</v>
      </c>
      <c r="U120" s="58">
        <f t="shared" si="146"/>
        <v>1</v>
      </c>
      <c r="V120" s="47">
        <v>1</v>
      </c>
      <c r="W120" s="47">
        <v>1</v>
      </c>
      <c r="X120" s="58">
        <f t="shared" si="147"/>
        <v>1.6666666666666667</v>
      </c>
      <c r="Y120" s="47">
        <v>1</v>
      </c>
      <c r="Z120" s="47">
        <v>2</v>
      </c>
      <c r="AA120" s="47" t="s">
        <v>100</v>
      </c>
      <c r="AB120" s="47">
        <v>2</v>
      </c>
      <c r="AC120" s="43">
        <f t="shared" si="148"/>
        <v>4.3214285714285712</v>
      </c>
      <c r="AD120" s="57">
        <f t="shared" si="149"/>
        <v>4</v>
      </c>
      <c r="AE120" s="47">
        <v>4</v>
      </c>
      <c r="AF120" s="57">
        <f t="shared" si="150"/>
        <v>1.75</v>
      </c>
      <c r="AG120" s="47">
        <v>2</v>
      </c>
      <c r="AH120" s="47">
        <v>2</v>
      </c>
      <c r="AI120" s="47">
        <v>2</v>
      </c>
      <c r="AJ120" s="47">
        <v>1</v>
      </c>
      <c r="AK120" s="57">
        <f t="shared" si="151"/>
        <v>5.5</v>
      </c>
      <c r="AL120" s="47">
        <v>5</v>
      </c>
      <c r="AM120" s="47">
        <v>6</v>
      </c>
      <c r="AN120" s="57">
        <f t="shared" si="152"/>
        <v>3</v>
      </c>
      <c r="AO120" s="47">
        <v>3</v>
      </c>
      <c r="AP120" s="47">
        <v>3</v>
      </c>
      <c r="AQ120" s="57">
        <f t="shared" si="153"/>
        <v>4</v>
      </c>
      <c r="AR120" s="47">
        <v>4</v>
      </c>
      <c r="AS120" s="47">
        <v>4</v>
      </c>
      <c r="AT120" s="57">
        <f t="shared" si="154"/>
        <v>8</v>
      </c>
      <c r="AU120" s="47">
        <v>8</v>
      </c>
      <c r="AV120" s="57">
        <f t="shared" si="155"/>
        <v>4</v>
      </c>
      <c r="AW120" s="47">
        <v>3</v>
      </c>
      <c r="AX120" s="47">
        <v>5</v>
      </c>
      <c r="AY120" s="56">
        <f>IF(AZ120="-","?",RANK(AZ120,AZ2:AZ130,0))</f>
        <v>119</v>
      </c>
      <c r="AZ120" s="42">
        <f t="shared" si="156"/>
        <v>2.2799999999999998</v>
      </c>
      <c r="BA120" s="41">
        <f t="shared" si="157"/>
        <v>5.5</v>
      </c>
      <c r="BB120" s="47">
        <v>5</v>
      </c>
      <c r="BC120" s="47">
        <v>10</v>
      </c>
      <c r="BD120" s="47">
        <v>4</v>
      </c>
      <c r="BE120" s="47">
        <v>7</v>
      </c>
      <c r="BF120" s="47">
        <v>1</v>
      </c>
      <c r="BG120" s="55">
        <f t="shared" si="158"/>
        <v>6</v>
      </c>
      <c r="BH120" s="54">
        <f t="shared" si="159"/>
        <v>2.5333333333333332</v>
      </c>
      <c r="BI120" s="41">
        <f t="shared" si="160"/>
        <v>3</v>
      </c>
      <c r="BJ120" s="47">
        <v>3</v>
      </c>
      <c r="BK120" s="47">
        <v>3</v>
      </c>
      <c r="BL120" s="47">
        <v>3</v>
      </c>
      <c r="BM120" s="41">
        <f t="shared" si="161"/>
        <v>2</v>
      </c>
      <c r="BN120" s="47">
        <v>2</v>
      </c>
      <c r="BO120" s="47">
        <v>2</v>
      </c>
      <c r="BP120" s="47">
        <v>2</v>
      </c>
      <c r="BQ120" s="41">
        <f t="shared" si="162"/>
        <v>1.8</v>
      </c>
      <c r="BR120" s="47">
        <v>2</v>
      </c>
      <c r="BS120" s="47">
        <v>1</v>
      </c>
      <c r="BT120" s="47">
        <v>3</v>
      </c>
      <c r="BU120" s="47">
        <v>1</v>
      </c>
      <c r="BV120" s="47">
        <v>2</v>
      </c>
      <c r="BW120" s="41">
        <f t="shared" si="163"/>
        <v>3.3333333333333335</v>
      </c>
      <c r="BX120" s="47">
        <v>3</v>
      </c>
      <c r="BY120" s="47">
        <v>2</v>
      </c>
      <c r="BZ120" s="47">
        <v>5</v>
      </c>
      <c r="CA120" s="47" t="s">
        <v>78</v>
      </c>
      <c r="CB120" s="46" t="s">
        <v>78</v>
      </c>
      <c r="CC120" s="52">
        <v>2.7833333333333337</v>
      </c>
      <c r="CD120" s="52">
        <f t="shared" si="164"/>
        <v>2.7833333333333332</v>
      </c>
      <c r="CE120" s="44">
        <f t="shared" si="165"/>
        <v>-4.4408920985006262E-16</v>
      </c>
      <c r="CF120" s="53" t="str">
        <f t="shared" si="166"/>
        <v>â</v>
      </c>
      <c r="CG120" s="52">
        <v>3.8928571428571432</v>
      </c>
      <c r="CH120" s="52">
        <f t="shared" si="167"/>
        <v>4.3214285714285712</v>
      </c>
      <c r="CI120" s="43">
        <f t="shared" si="168"/>
        <v>0.42857142857142794</v>
      </c>
      <c r="CJ120" s="51" t="str">
        <f t="shared" si="169"/>
        <v>â</v>
      </c>
      <c r="CK120" s="47" t="s">
        <v>78</v>
      </c>
      <c r="CL120" s="46" t="s">
        <v>78</v>
      </c>
      <c r="CM120" s="50">
        <v>2</v>
      </c>
      <c r="CN120" s="50">
        <v>1</v>
      </c>
      <c r="CO120" s="50">
        <v>1</v>
      </c>
      <c r="CP120" s="50">
        <v>1</v>
      </c>
      <c r="CQ120" s="50">
        <v>2</v>
      </c>
      <c r="CR120" s="50">
        <v>1</v>
      </c>
      <c r="CS120" s="49">
        <f t="shared" si="170"/>
        <v>7.5</v>
      </c>
      <c r="CT120" s="48">
        <f t="shared" si="171"/>
        <v>6</v>
      </c>
      <c r="CU120" s="44" t="str">
        <f t="shared" si="172"/>
        <v>Aut.</v>
      </c>
      <c r="CV120" s="47" t="s">
        <v>78</v>
      </c>
      <c r="CW120" s="46" t="s">
        <v>78</v>
      </c>
      <c r="CX120" s="45">
        <f t="shared" si="173"/>
        <v>3.55</v>
      </c>
      <c r="CY120" s="40">
        <f t="shared" si="174"/>
        <v>5</v>
      </c>
      <c r="CZ120" s="39" t="str">
        <f t="shared" si="175"/>
        <v>Failed</v>
      </c>
      <c r="DA120" s="44">
        <f t="shared" si="176"/>
        <v>2.78</v>
      </c>
      <c r="DB120" s="40">
        <f t="shared" si="177"/>
        <v>5</v>
      </c>
      <c r="DC120" s="39" t="str">
        <f t="shared" si="178"/>
        <v>Hard-line autocracies</v>
      </c>
      <c r="DD120" s="43">
        <f t="shared" si="179"/>
        <v>4.32</v>
      </c>
      <c r="DE120" s="40">
        <f t="shared" si="180"/>
        <v>4</v>
      </c>
      <c r="DF120" s="39" t="str">
        <f t="shared" si="181"/>
        <v>Poorly functioning</v>
      </c>
      <c r="DG120" s="42">
        <f t="shared" si="182"/>
        <v>2.2799999999999998</v>
      </c>
      <c r="DH120" s="40">
        <f t="shared" si="183"/>
        <v>5</v>
      </c>
      <c r="DI120" s="39" t="str">
        <f t="shared" si="184"/>
        <v>Failed</v>
      </c>
      <c r="DJ120" s="41">
        <f t="shared" si="185"/>
        <v>5.5</v>
      </c>
      <c r="DK120" s="40">
        <f t="shared" si="186"/>
        <v>3</v>
      </c>
      <c r="DL120" s="39" t="str">
        <f t="shared" si="187"/>
        <v>Moderate</v>
      </c>
    </row>
    <row r="121" spans="1:116">
      <c r="A121" s="61" t="s">
        <v>220</v>
      </c>
      <c r="B121" s="60">
        <v>5</v>
      </c>
      <c r="C121" s="59">
        <f>IF(D121="-","?",RANK(D121,D2:D130,0))</f>
        <v>41</v>
      </c>
      <c r="D121" s="45">
        <f t="shared" si="141"/>
        <v>6.34</v>
      </c>
      <c r="E121" s="44">
        <f t="shared" si="142"/>
        <v>6.85</v>
      </c>
      <c r="F121" s="58">
        <f t="shared" si="143"/>
        <v>7.75</v>
      </c>
      <c r="G121" s="47">
        <v>7</v>
      </c>
      <c r="H121" s="47">
        <v>8</v>
      </c>
      <c r="I121" s="47">
        <v>9</v>
      </c>
      <c r="J121" s="47">
        <v>7</v>
      </c>
      <c r="K121" s="58">
        <f t="shared" si="144"/>
        <v>6.5</v>
      </c>
      <c r="L121" s="47">
        <v>6</v>
      </c>
      <c r="M121" s="47">
        <v>8</v>
      </c>
      <c r="N121" s="47">
        <v>6</v>
      </c>
      <c r="O121" s="47">
        <v>6</v>
      </c>
      <c r="P121" s="58">
        <f t="shared" si="145"/>
        <v>6.5</v>
      </c>
      <c r="Q121" s="47">
        <v>7</v>
      </c>
      <c r="R121" s="47">
        <v>7</v>
      </c>
      <c r="S121" s="47">
        <v>6</v>
      </c>
      <c r="T121" s="47">
        <v>6</v>
      </c>
      <c r="U121" s="58">
        <f t="shared" si="146"/>
        <v>7</v>
      </c>
      <c r="V121" s="47">
        <v>7</v>
      </c>
      <c r="W121" s="47">
        <v>7</v>
      </c>
      <c r="X121" s="58">
        <f t="shared" si="147"/>
        <v>6.5</v>
      </c>
      <c r="Y121" s="47">
        <v>7</v>
      </c>
      <c r="Z121" s="47">
        <v>6</v>
      </c>
      <c r="AA121" s="47">
        <v>7</v>
      </c>
      <c r="AB121" s="47">
        <v>6</v>
      </c>
      <c r="AC121" s="43">
        <f t="shared" si="148"/>
        <v>5.8214285714285712</v>
      </c>
      <c r="AD121" s="57">
        <f t="shared" si="149"/>
        <v>4</v>
      </c>
      <c r="AE121" s="47">
        <v>4</v>
      </c>
      <c r="AF121" s="57">
        <f t="shared" si="150"/>
        <v>5.75</v>
      </c>
      <c r="AG121" s="47">
        <v>6</v>
      </c>
      <c r="AH121" s="47">
        <v>4</v>
      </c>
      <c r="AI121" s="47">
        <v>7</v>
      </c>
      <c r="AJ121" s="47">
        <v>6</v>
      </c>
      <c r="AK121" s="57">
        <f t="shared" si="151"/>
        <v>8</v>
      </c>
      <c r="AL121" s="47">
        <v>8</v>
      </c>
      <c r="AM121" s="47">
        <v>8</v>
      </c>
      <c r="AN121" s="57">
        <f t="shared" si="152"/>
        <v>6</v>
      </c>
      <c r="AO121" s="47">
        <v>5</v>
      </c>
      <c r="AP121" s="47">
        <v>7</v>
      </c>
      <c r="AQ121" s="57">
        <f t="shared" si="153"/>
        <v>5</v>
      </c>
      <c r="AR121" s="47">
        <v>4</v>
      </c>
      <c r="AS121" s="47">
        <v>6</v>
      </c>
      <c r="AT121" s="57">
        <f t="shared" si="154"/>
        <v>7</v>
      </c>
      <c r="AU121" s="47">
        <v>7</v>
      </c>
      <c r="AV121" s="57">
        <f t="shared" si="155"/>
        <v>5</v>
      </c>
      <c r="AW121" s="47">
        <v>5</v>
      </c>
      <c r="AX121" s="47">
        <v>5</v>
      </c>
      <c r="AY121" s="56">
        <f>IF(AZ121="-","?",RANK(AZ121,AZ2:AZ130,0))</f>
        <v>30</v>
      </c>
      <c r="AZ121" s="42">
        <f t="shared" si="156"/>
        <v>6.07</v>
      </c>
      <c r="BA121" s="41">
        <f t="shared" si="157"/>
        <v>5.979166666666667</v>
      </c>
      <c r="BB121" s="47">
        <v>7</v>
      </c>
      <c r="BC121" s="47">
        <v>5</v>
      </c>
      <c r="BD121" s="47">
        <v>4</v>
      </c>
      <c r="BE121" s="47">
        <v>10</v>
      </c>
      <c r="BF121" s="47">
        <v>6</v>
      </c>
      <c r="BG121" s="55">
        <f t="shared" si="158"/>
        <v>3.875</v>
      </c>
      <c r="BH121" s="54">
        <f t="shared" si="159"/>
        <v>6.666666666666667</v>
      </c>
      <c r="BI121" s="41">
        <f t="shared" si="160"/>
        <v>7.333333333333333</v>
      </c>
      <c r="BJ121" s="47">
        <v>7</v>
      </c>
      <c r="BK121" s="47">
        <v>7</v>
      </c>
      <c r="BL121" s="47">
        <v>8</v>
      </c>
      <c r="BM121" s="41">
        <f t="shared" si="161"/>
        <v>5.666666666666667</v>
      </c>
      <c r="BN121" s="47">
        <v>6</v>
      </c>
      <c r="BO121" s="47">
        <v>7</v>
      </c>
      <c r="BP121" s="47">
        <v>4</v>
      </c>
      <c r="BQ121" s="41">
        <f t="shared" si="162"/>
        <v>6</v>
      </c>
      <c r="BR121" s="47">
        <v>7</v>
      </c>
      <c r="BS121" s="47">
        <v>6</v>
      </c>
      <c r="BT121" s="47">
        <v>6</v>
      </c>
      <c r="BU121" s="47">
        <v>6</v>
      </c>
      <c r="BV121" s="47">
        <v>5</v>
      </c>
      <c r="BW121" s="41">
        <f t="shared" si="163"/>
        <v>7.666666666666667</v>
      </c>
      <c r="BX121" s="47">
        <v>8</v>
      </c>
      <c r="BY121" s="47">
        <v>7</v>
      </c>
      <c r="BZ121" s="47">
        <v>8</v>
      </c>
      <c r="CA121" s="47" t="s">
        <v>78</v>
      </c>
      <c r="CB121" s="46" t="s">
        <v>78</v>
      </c>
      <c r="CC121" s="52">
        <v>6.8</v>
      </c>
      <c r="CD121" s="52">
        <f t="shared" si="164"/>
        <v>6.85</v>
      </c>
      <c r="CE121" s="44">
        <f t="shared" si="165"/>
        <v>4.9999999999999822E-2</v>
      </c>
      <c r="CF121" s="53" t="str">
        <f t="shared" si="166"/>
        <v>â</v>
      </c>
      <c r="CG121" s="52">
        <v>5.5714285714285712</v>
      </c>
      <c r="CH121" s="52">
        <f t="shared" si="167"/>
        <v>5.8214285714285712</v>
      </c>
      <c r="CI121" s="43">
        <f t="shared" si="168"/>
        <v>0.25</v>
      </c>
      <c r="CJ121" s="51" t="str">
        <f t="shared" si="169"/>
        <v>â</v>
      </c>
      <c r="CK121" s="47" t="s">
        <v>78</v>
      </c>
      <c r="CL121" s="46" t="s">
        <v>78</v>
      </c>
      <c r="CM121" s="47">
        <v>6</v>
      </c>
      <c r="CN121" s="47">
        <v>8</v>
      </c>
      <c r="CO121" s="47">
        <v>6</v>
      </c>
      <c r="CP121" s="47">
        <v>6</v>
      </c>
      <c r="CQ121" s="47">
        <v>7</v>
      </c>
      <c r="CR121" s="47">
        <v>6</v>
      </c>
      <c r="CS121" s="49">
        <f t="shared" si="170"/>
        <v>7</v>
      </c>
      <c r="CT121" s="48">
        <f t="shared" si="171"/>
        <v>0</v>
      </c>
      <c r="CU121" s="44" t="str">
        <f t="shared" si="172"/>
        <v>Dem.</v>
      </c>
      <c r="CV121" s="47" t="s">
        <v>78</v>
      </c>
      <c r="CW121" s="46" t="s">
        <v>78</v>
      </c>
      <c r="CX121" s="45">
        <f t="shared" si="173"/>
        <v>6.34</v>
      </c>
      <c r="CY121" s="40">
        <f t="shared" si="174"/>
        <v>3</v>
      </c>
      <c r="CZ121" s="39" t="str">
        <f t="shared" si="175"/>
        <v>Limited</v>
      </c>
      <c r="DA121" s="44">
        <f t="shared" si="176"/>
        <v>6.85</v>
      </c>
      <c r="DB121" s="40">
        <f t="shared" si="177"/>
        <v>2</v>
      </c>
      <c r="DC121" s="39" t="str">
        <f t="shared" si="178"/>
        <v>Defective democracies</v>
      </c>
      <c r="DD121" s="43">
        <f t="shared" si="179"/>
        <v>5.82</v>
      </c>
      <c r="DE121" s="40">
        <f t="shared" si="180"/>
        <v>3</v>
      </c>
      <c r="DF121" s="39" t="str">
        <f t="shared" si="181"/>
        <v>Functional flaws</v>
      </c>
      <c r="DG121" s="42">
        <f t="shared" si="182"/>
        <v>6.07</v>
      </c>
      <c r="DH121" s="40">
        <f t="shared" si="183"/>
        <v>2</v>
      </c>
      <c r="DI121" s="39" t="str">
        <f t="shared" si="184"/>
        <v>Good</v>
      </c>
      <c r="DJ121" s="41">
        <f t="shared" si="185"/>
        <v>6</v>
      </c>
      <c r="DK121" s="40">
        <f t="shared" si="186"/>
        <v>3</v>
      </c>
      <c r="DL121" s="39" t="str">
        <f t="shared" si="187"/>
        <v>Moderate</v>
      </c>
    </row>
    <row r="122" spans="1:116">
      <c r="A122" s="61" t="s">
        <v>221</v>
      </c>
      <c r="B122" s="60">
        <v>6</v>
      </c>
      <c r="C122" s="59">
        <f>IF(D122="-","?",RANK(D122,D2:D130,0))</f>
        <v>37</v>
      </c>
      <c r="D122" s="45">
        <f t="shared" si="141"/>
        <v>6.55</v>
      </c>
      <c r="E122" s="44">
        <f t="shared" si="142"/>
        <v>7</v>
      </c>
      <c r="F122" s="58">
        <f t="shared" si="143"/>
        <v>8.75</v>
      </c>
      <c r="G122" s="47">
        <v>9</v>
      </c>
      <c r="H122" s="47">
        <v>9</v>
      </c>
      <c r="I122" s="47">
        <v>9</v>
      </c>
      <c r="J122" s="47">
        <v>8</v>
      </c>
      <c r="K122" s="58">
        <f t="shared" si="144"/>
        <v>7.75</v>
      </c>
      <c r="L122" s="47">
        <v>8</v>
      </c>
      <c r="M122" s="47">
        <v>7</v>
      </c>
      <c r="N122" s="47">
        <v>8</v>
      </c>
      <c r="O122" s="47">
        <v>8</v>
      </c>
      <c r="P122" s="58">
        <f t="shared" si="145"/>
        <v>6.25</v>
      </c>
      <c r="Q122" s="47">
        <v>6</v>
      </c>
      <c r="R122" s="47">
        <v>6</v>
      </c>
      <c r="S122" s="47">
        <v>5</v>
      </c>
      <c r="T122" s="47">
        <v>8</v>
      </c>
      <c r="U122" s="58">
        <f t="shared" si="146"/>
        <v>6.5</v>
      </c>
      <c r="V122" s="47">
        <v>6</v>
      </c>
      <c r="W122" s="47">
        <v>7</v>
      </c>
      <c r="X122" s="58">
        <f t="shared" si="147"/>
        <v>5.75</v>
      </c>
      <c r="Y122" s="47">
        <v>5</v>
      </c>
      <c r="Z122" s="47">
        <v>5</v>
      </c>
      <c r="AA122" s="47">
        <v>7</v>
      </c>
      <c r="AB122" s="47">
        <v>6</v>
      </c>
      <c r="AC122" s="43">
        <f t="shared" si="148"/>
        <v>6.1071428571428568</v>
      </c>
      <c r="AD122" s="57">
        <f t="shared" si="149"/>
        <v>5</v>
      </c>
      <c r="AE122" s="47">
        <v>5</v>
      </c>
      <c r="AF122" s="57">
        <f t="shared" si="150"/>
        <v>6.75</v>
      </c>
      <c r="AG122" s="47">
        <v>6</v>
      </c>
      <c r="AH122" s="47">
        <v>6</v>
      </c>
      <c r="AI122" s="47">
        <v>8</v>
      </c>
      <c r="AJ122" s="47">
        <v>7</v>
      </c>
      <c r="AK122" s="57">
        <f t="shared" si="151"/>
        <v>6.5</v>
      </c>
      <c r="AL122" s="47">
        <v>7</v>
      </c>
      <c r="AM122" s="47">
        <v>6</v>
      </c>
      <c r="AN122" s="57">
        <f t="shared" si="152"/>
        <v>6</v>
      </c>
      <c r="AO122" s="47">
        <v>6</v>
      </c>
      <c r="AP122" s="47">
        <v>6</v>
      </c>
      <c r="AQ122" s="57">
        <f t="shared" si="153"/>
        <v>6</v>
      </c>
      <c r="AR122" s="47">
        <v>6</v>
      </c>
      <c r="AS122" s="47">
        <v>6</v>
      </c>
      <c r="AT122" s="57">
        <f t="shared" si="154"/>
        <v>7</v>
      </c>
      <c r="AU122" s="47">
        <v>7</v>
      </c>
      <c r="AV122" s="57">
        <f t="shared" si="155"/>
        <v>5.5</v>
      </c>
      <c r="AW122" s="47">
        <v>5</v>
      </c>
      <c r="AX122" s="47">
        <v>6</v>
      </c>
      <c r="AY122" s="56">
        <f>IF(AZ122="-","?",RANK(AZ122,AZ2:AZ130,0))</f>
        <v>66</v>
      </c>
      <c r="AZ122" s="42">
        <f t="shared" si="156"/>
        <v>4.92</v>
      </c>
      <c r="BA122" s="41">
        <f t="shared" si="157"/>
        <v>3.9166666666666665</v>
      </c>
      <c r="BB122" s="47">
        <v>5</v>
      </c>
      <c r="BC122" s="47">
        <v>5</v>
      </c>
      <c r="BD122" s="47">
        <v>3</v>
      </c>
      <c r="BE122" s="47">
        <v>6</v>
      </c>
      <c r="BF122" s="47">
        <v>1</v>
      </c>
      <c r="BG122" s="55">
        <f t="shared" si="158"/>
        <v>3.5</v>
      </c>
      <c r="BH122" s="54">
        <f t="shared" si="159"/>
        <v>5.6833333333333345</v>
      </c>
      <c r="BI122" s="41">
        <f t="shared" si="160"/>
        <v>5.666666666666667</v>
      </c>
      <c r="BJ122" s="47">
        <v>5</v>
      </c>
      <c r="BK122" s="47">
        <v>6</v>
      </c>
      <c r="BL122" s="47">
        <v>6</v>
      </c>
      <c r="BM122" s="41">
        <f t="shared" si="161"/>
        <v>4</v>
      </c>
      <c r="BN122" s="47">
        <v>4</v>
      </c>
      <c r="BO122" s="47">
        <v>4</v>
      </c>
      <c r="BP122" s="47">
        <v>4</v>
      </c>
      <c r="BQ122" s="41">
        <f t="shared" si="162"/>
        <v>6.4</v>
      </c>
      <c r="BR122" s="47">
        <v>9</v>
      </c>
      <c r="BS122" s="47">
        <v>7</v>
      </c>
      <c r="BT122" s="47">
        <v>7</v>
      </c>
      <c r="BU122" s="47">
        <v>5</v>
      </c>
      <c r="BV122" s="47">
        <v>4</v>
      </c>
      <c r="BW122" s="41">
        <f t="shared" si="163"/>
        <v>6.666666666666667</v>
      </c>
      <c r="BX122" s="47">
        <v>6</v>
      </c>
      <c r="BY122" s="47">
        <v>6</v>
      </c>
      <c r="BZ122" s="47">
        <v>8</v>
      </c>
      <c r="CA122" s="47" t="s">
        <v>78</v>
      </c>
      <c r="CB122" s="46" t="s">
        <v>78</v>
      </c>
      <c r="CC122" s="52">
        <v>7.3500000000000005</v>
      </c>
      <c r="CD122" s="52">
        <f t="shared" si="164"/>
        <v>7</v>
      </c>
      <c r="CE122" s="44">
        <f t="shared" si="165"/>
        <v>-0.35000000000000053</v>
      </c>
      <c r="CF122" s="53" t="str">
        <f t="shared" si="166"/>
        <v>â</v>
      </c>
      <c r="CG122" s="52">
        <v>6.4999999999999991</v>
      </c>
      <c r="CH122" s="52">
        <f t="shared" si="167"/>
        <v>6.1071428571428568</v>
      </c>
      <c r="CI122" s="43">
        <f t="shared" si="168"/>
        <v>-0.39285714285714235</v>
      </c>
      <c r="CJ122" s="51" t="str">
        <f t="shared" si="169"/>
        <v>â</v>
      </c>
      <c r="CK122" s="47" t="s">
        <v>78</v>
      </c>
      <c r="CL122" s="46" t="s">
        <v>78</v>
      </c>
      <c r="CM122" s="47">
        <v>8</v>
      </c>
      <c r="CN122" s="47">
        <v>7</v>
      </c>
      <c r="CO122" s="47">
        <v>8</v>
      </c>
      <c r="CP122" s="47">
        <v>8</v>
      </c>
      <c r="CQ122" s="47">
        <v>6</v>
      </c>
      <c r="CR122" s="47">
        <v>8</v>
      </c>
      <c r="CS122" s="49">
        <f t="shared" si="170"/>
        <v>8.5</v>
      </c>
      <c r="CT122" s="48">
        <f t="shared" si="171"/>
        <v>0</v>
      </c>
      <c r="CU122" s="44" t="str">
        <f t="shared" si="172"/>
        <v>Dem.</v>
      </c>
      <c r="CV122" s="47" t="s">
        <v>78</v>
      </c>
      <c r="CW122" s="46" t="s">
        <v>78</v>
      </c>
      <c r="CX122" s="45">
        <f t="shared" si="173"/>
        <v>6.55</v>
      </c>
      <c r="CY122" s="40">
        <f t="shared" si="174"/>
        <v>3</v>
      </c>
      <c r="CZ122" s="39" t="str">
        <f t="shared" si="175"/>
        <v>Limited</v>
      </c>
      <c r="DA122" s="44">
        <f t="shared" si="176"/>
        <v>7</v>
      </c>
      <c r="DB122" s="40">
        <f t="shared" si="177"/>
        <v>2</v>
      </c>
      <c r="DC122" s="39" t="str">
        <f t="shared" si="178"/>
        <v>Defective democracies</v>
      </c>
      <c r="DD122" s="43">
        <f t="shared" si="179"/>
        <v>6.11</v>
      </c>
      <c r="DE122" s="40">
        <f t="shared" si="180"/>
        <v>3</v>
      </c>
      <c r="DF122" s="39" t="str">
        <f t="shared" si="181"/>
        <v>Functional flaws</v>
      </c>
      <c r="DG122" s="42">
        <f t="shared" si="182"/>
        <v>4.92</v>
      </c>
      <c r="DH122" s="40">
        <f t="shared" si="183"/>
        <v>3</v>
      </c>
      <c r="DI122" s="39" t="str">
        <f t="shared" si="184"/>
        <v>Moderate</v>
      </c>
      <c r="DJ122" s="41">
        <f t="shared" si="185"/>
        <v>3.9</v>
      </c>
      <c r="DK122" s="40">
        <f t="shared" si="186"/>
        <v>4</v>
      </c>
      <c r="DL122" s="39" t="str">
        <f t="shared" si="187"/>
        <v>Minor</v>
      </c>
    </row>
    <row r="123" spans="1:116">
      <c r="A123" s="75" t="s">
        <v>222</v>
      </c>
      <c r="B123" s="60">
        <v>4</v>
      </c>
      <c r="C123" s="59">
        <f>IF(D123="-","?",RANK(D123,D2:D130,0))</f>
        <v>60</v>
      </c>
      <c r="D123" s="45">
        <f t="shared" si="141"/>
        <v>5.83</v>
      </c>
      <c r="E123" s="44">
        <f t="shared" si="142"/>
        <v>4.1500000000000004</v>
      </c>
      <c r="F123" s="58">
        <f t="shared" si="143"/>
        <v>8.25</v>
      </c>
      <c r="G123" s="47">
        <v>10</v>
      </c>
      <c r="H123" s="47">
        <v>8</v>
      </c>
      <c r="I123" s="47">
        <v>7</v>
      </c>
      <c r="J123" s="47">
        <v>8</v>
      </c>
      <c r="K123" s="58">
        <f t="shared" si="144"/>
        <v>3</v>
      </c>
      <c r="L123" s="47">
        <v>3</v>
      </c>
      <c r="M123" s="47">
        <v>1</v>
      </c>
      <c r="N123" s="47">
        <v>3</v>
      </c>
      <c r="O123" s="47">
        <v>5</v>
      </c>
      <c r="P123" s="58">
        <f t="shared" si="145"/>
        <v>4.5</v>
      </c>
      <c r="Q123" s="47">
        <v>2</v>
      </c>
      <c r="R123" s="47">
        <v>4</v>
      </c>
      <c r="S123" s="47">
        <v>6</v>
      </c>
      <c r="T123" s="47">
        <v>6</v>
      </c>
      <c r="U123" s="58">
        <f t="shared" si="146"/>
        <v>2</v>
      </c>
      <c r="V123" s="47">
        <v>2</v>
      </c>
      <c r="W123" s="47">
        <v>2</v>
      </c>
      <c r="X123" s="58">
        <f t="shared" si="147"/>
        <v>3</v>
      </c>
      <c r="Y123" s="47">
        <v>1</v>
      </c>
      <c r="Z123" s="47">
        <v>3</v>
      </c>
      <c r="AA123" s="47" t="s">
        <v>100</v>
      </c>
      <c r="AB123" s="47">
        <v>5</v>
      </c>
      <c r="AC123" s="43">
        <f t="shared" si="148"/>
        <v>7.5</v>
      </c>
      <c r="AD123" s="57">
        <f t="shared" si="149"/>
        <v>7</v>
      </c>
      <c r="AE123" s="47">
        <v>7</v>
      </c>
      <c r="AF123" s="57">
        <f t="shared" si="150"/>
        <v>7</v>
      </c>
      <c r="AG123" s="47">
        <v>7</v>
      </c>
      <c r="AH123" s="47">
        <v>4</v>
      </c>
      <c r="AI123" s="47">
        <v>9</v>
      </c>
      <c r="AJ123" s="47">
        <v>8</v>
      </c>
      <c r="AK123" s="57">
        <f t="shared" si="151"/>
        <v>8.5</v>
      </c>
      <c r="AL123" s="47">
        <v>8</v>
      </c>
      <c r="AM123" s="47">
        <v>9</v>
      </c>
      <c r="AN123" s="57">
        <f t="shared" si="152"/>
        <v>6.5</v>
      </c>
      <c r="AO123" s="47">
        <v>6</v>
      </c>
      <c r="AP123" s="47">
        <v>7</v>
      </c>
      <c r="AQ123" s="57">
        <f t="shared" si="153"/>
        <v>8</v>
      </c>
      <c r="AR123" s="47">
        <v>8</v>
      </c>
      <c r="AS123" s="47">
        <v>8</v>
      </c>
      <c r="AT123" s="57">
        <f t="shared" si="154"/>
        <v>9</v>
      </c>
      <c r="AU123" s="47">
        <v>9</v>
      </c>
      <c r="AV123" s="57">
        <f t="shared" si="155"/>
        <v>6.5</v>
      </c>
      <c r="AW123" s="47">
        <v>5</v>
      </c>
      <c r="AX123" s="47">
        <v>8</v>
      </c>
      <c r="AY123" s="56">
        <f>IF(AZ123="-","?",RANK(AZ123,AZ2:AZ130,0))</f>
        <v>54</v>
      </c>
      <c r="AZ123" s="42">
        <f t="shared" si="156"/>
        <v>5.47</v>
      </c>
      <c r="BA123" s="41">
        <f t="shared" si="157"/>
        <v>3.6041666666666665</v>
      </c>
      <c r="BB123" s="47">
        <v>2</v>
      </c>
      <c r="BC123" s="47">
        <v>7</v>
      </c>
      <c r="BD123" s="47">
        <v>3</v>
      </c>
      <c r="BE123" s="47">
        <v>1</v>
      </c>
      <c r="BF123" s="47">
        <v>4</v>
      </c>
      <c r="BG123" s="55">
        <f t="shared" si="158"/>
        <v>4.625</v>
      </c>
      <c r="BH123" s="54">
        <f t="shared" si="159"/>
        <v>6.375</v>
      </c>
      <c r="BI123" s="41">
        <f t="shared" si="160"/>
        <v>5</v>
      </c>
      <c r="BJ123" s="47">
        <v>5</v>
      </c>
      <c r="BK123" s="47">
        <v>5</v>
      </c>
      <c r="BL123" s="47">
        <v>5</v>
      </c>
      <c r="BM123" s="41">
        <f t="shared" si="161"/>
        <v>7</v>
      </c>
      <c r="BN123" s="47">
        <v>6</v>
      </c>
      <c r="BO123" s="47">
        <v>8</v>
      </c>
      <c r="BP123" s="47">
        <v>7</v>
      </c>
      <c r="BQ123" s="41">
        <f t="shared" si="162"/>
        <v>5.5</v>
      </c>
      <c r="BR123" s="77">
        <v>8</v>
      </c>
      <c r="BS123" s="47">
        <v>2</v>
      </c>
      <c r="BT123" s="47">
        <v>8</v>
      </c>
      <c r="BU123" s="47">
        <v>4</v>
      </c>
      <c r="BV123" s="47" t="s">
        <v>100</v>
      </c>
      <c r="BW123" s="41">
        <f t="shared" si="163"/>
        <v>8</v>
      </c>
      <c r="BX123" s="47">
        <v>8</v>
      </c>
      <c r="BY123" s="47">
        <v>7</v>
      </c>
      <c r="BZ123" s="47">
        <v>9</v>
      </c>
      <c r="CA123" s="47" t="s">
        <v>78</v>
      </c>
      <c r="CB123" s="46" t="s">
        <v>78</v>
      </c>
      <c r="CC123" s="52">
        <v>3.4666666666666668</v>
      </c>
      <c r="CD123" s="52">
        <f t="shared" si="164"/>
        <v>4.1500000000000004</v>
      </c>
      <c r="CE123" s="44">
        <f t="shared" si="165"/>
        <v>0.68333333333333357</v>
      </c>
      <c r="CF123" s="53" t="str">
        <f t="shared" si="166"/>
        <v>æ</v>
      </c>
      <c r="CG123" s="52">
        <v>6.9999999999999991</v>
      </c>
      <c r="CH123" s="52">
        <f t="shared" si="167"/>
        <v>7.5</v>
      </c>
      <c r="CI123" s="43">
        <f t="shared" si="168"/>
        <v>0.50000000000000089</v>
      </c>
      <c r="CJ123" s="51" t="str">
        <f t="shared" si="169"/>
        <v>æ</v>
      </c>
      <c r="CK123" s="47" t="s">
        <v>78</v>
      </c>
      <c r="CL123" s="46" t="s">
        <v>78</v>
      </c>
      <c r="CM123" s="50">
        <v>3</v>
      </c>
      <c r="CN123" s="50">
        <v>1</v>
      </c>
      <c r="CO123" s="47">
        <v>3</v>
      </c>
      <c r="CP123" s="47">
        <v>5</v>
      </c>
      <c r="CQ123" s="50">
        <v>2</v>
      </c>
      <c r="CR123" s="47">
        <v>6</v>
      </c>
      <c r="CS123" s="49">
        <f t="shared" si="170"/>
        <v>9</v>
      </c>
      <c r="CT123" s="48">
        <f t="shared" si="171"/>
        <v>3</v>
      </c>
      <c r="CU123" s="44" t="str">
        <f t="shared" si="172"/>
        <v>Aut.</v>
      </c>
      <c r="CV123" s="47" t="s">
        <v>78</v>
      </c>
      <c r="CW123" s="46" t="s">
        <v>78</v>
      </c>
      <c r="CX123" s="45">
        <f t="shared" si="173"/>
        <v>5.83</v>
      </c>
      <c r="CY123" s="40">
        <f t="shared" si="174"/>
        <v>3</v>
      </c>
      <c r="CZ123" s="39" t="str">
        <f t="shared" si="175"/>
        <v>Limited</v>
      </c>
      <c r="DA123" s="44">
        <f t="shared" si="176"/>
        <v>4.1500000000000004</v>
      </c>
      <c r="DB123" s="40">
        <f t="shared" si="177"/>
        <v>4</v>
      </c>
      <c r="DC123" s="39" t="str">
        <f t="shared" si="178"/>
        <v>Moderate autocracies</v>
      </c>
      <c r="DD123" s="43">
        <f t="shared" si="179"/>
        <v>7.5</v>
      </c>
      <c r="DE123" s="40">
        <f t="shared" si="180"/>
        <v>2</v>
      </c>
      <c r="DF123" s="39" t="str">
        <f t="shared" si="181"/>
        <v>Functioning</v>
      </c>
      <c r="DG123" s="42">
        <f t="shared" si="182"/>
        <v>5.47</v>
      </c>
      <c r="DH123" s="40">
        <f t="shared" si="183"/>
        <v>3</v>
      </c>
      <c r="DI123" s="39" t="str">
        <f t="shared" si="184"/>
        <v>Moderate</v>
      </c>
      <c r="DJ123" s="41">
        <f t="shared" si="185"/>
        <v>3.6</v>
      </c>
      <c r="DK123" s="40">
        <f t="shared" si="186"/>
        <v>4</v>
      </c>
      <c r="DL123" s="39" t="str">
        <f t="shared" si="187"/>
        <v>Minor</v>
      </c>
    </row>
    <row r="124" spans="1:116">
      <c r="A124" s="61" t="s">
        <v>223</v>
      </c>
      <c r="B124" s="60">
        <v>2</v>
      </c>
      <c r="C124" s="59">
        <f>IF(D124="-","?",RANK(D124,D2:D130,0))</f>
        <v>5</v>
      </c>
      <c r="D124" s="45">
        <f t="shared" si="141"/>
        <v>9.25</v>
      </c>
      <c r="E124" s="44">
        <f t="shared" si="142"/>
        <v>9.9</v>
      </c>
      <c r="F124" s="58">
        <f t="shared" si="143"/>
        <v>10</v>
      </c>
      <c r="G124" s="47">
        <v>10</v>
      </c>
      <c r="H124" s="47">
        <v>10</v>
      </c>
      <c r="I124" s="47">
        <v>10</v>
      </c>
      <c r="J124" s="47">
        <v>10</v>
      </c>
      <c r="K124" s="58">
        <f t="shared" si="144"/>
        <v>10</v>
      </c>
      <c r="L124" s="47">
        <v>10</v>
      </c>
      <c r="M124" s="47">
        <v>10</v>
      </c>
      <c r="N124" s="47">
        <v>10</v>
      </c>
      <c r="O124" s="47">
        <v>10</v>
      </c>
      <c r="P124" s="58">
        <f t="shared" si="145"/>
        <v>10</v>
      </c>
      <c r="Q124" s="47">
        <v>10</v>
      </c>
      <c r="R124" s="47">
        <v>10</v>
      </c>
      <c r="S124" s="47">
        <v>10</v>
      </c>
      <c r="T124" s="47">
        <v>10</v>
      </c>
      <c r="U124" s="58">
        <f t="shared" si="146"/>
        <v>10</v>
      </c>
      <c r="V124" s="47">
        <v>10</v>
      </c>
      <c r="W124" s="47">
        <v>10</v>
      </c>
      <c r="X124" s="58">
        <f t="shared" si="147"/>
        <v>9.5</v>
      </c>
      <c r="Y124" s="47">
        <v>9</v>
      </c>
      <c r="Z124" s="47">
        <v>10</v>
      </c>
      <c r="AA124" s="47">
        <v>10</v>
      </c>
      <c r="AB124" s="47">
        <v>9</v>
      </c>
      <c r="AC124" s="43">
        <f t="shared" si="148"/>
        <v>8.6071428571428577</v>
      </c>
      <c r="AD124" s="57">
        <f t="shared" si="149"/>
        <v>9</v>
      </c>
      <c r="AE124" s="47">
        <v>9</v>
      </c>
      <c r="AF124" s="57">
        <f t="shared" si="150"/>
        <v>8.25</v>
      </c>
      <c r="AG124" s="47">
        <v>7</v>
      </c>
      <c r="AH124" s="47">
        <v>8</v>
      </c>
      <c r="AI124" s="47">
        <v>9</v>
      </c>
      <c r="AJ124" s="47">
        <v>9</v>
      </c>
      <c r="AK124" s="57">
        <f t="shared" si="151"/>
        <v>9</v>
      </c>
      <c r="AL124" s="47">
        <v>9</v>
      </c>
      <c r="AM124" s="47">
        <v>9</v>
      </c>
      <c r="AN124" s="57">
        <f t="shared" si="152"/>
        <v>9</v>
      </c>
      <c r="AO124" s="47">
        <v>10</v>
      </c>
      <c r="AP124" s="47">
        <v>8</v>
      </c>
      <c r="AQ124" s="57">
        <f t="shared" si="153"/>
        <v>9</v>
      </c>
      <c r="AR124" s="47">
        <v>9</v>
      </c>
      <c r="AS124" s="47">
        <v>9</v>
      </c>
      <c r="AT124" s="57">
        <f t="shared" si="154"/>
        <v>9</v>
      </c>
      <c r="AU124" s="47">
        <v>9</v>
      </c>
      <c r="AV124" s="57">
        <f t="shared" si="155"/>
        <v>7</v>
      </c>
      <c r="AW124" s="47">
        <v>7</v>
      </c>
      <c r="AX124" s="47">
        <v>7</v>
      </c>
      <c r="AY124" s="56">
        <f>IF(AZ124="-","?",RANK(AZ124,AZ2:AZ130,0))</f>
        <v>1</v>
      </c>
      <c r="AZ124" s="42">
        <f t="shared" si="156"/>
        <v>7.52</v>
      </c>
      <c r="BA124" s="41">
        <f t="shared" si="157"/>
        <v>1.6666666666666667</v>
      </c>
      <c r="BB124" s="47">
        <v>2</v>
      </c>
      <c r="BC124" s="47">
        <v>2</v>
      </c>
      <c r="BD124" s="47">
        <v>1</v>
      </c>
      <c r="BE124" s="47">
        <v>3</v>
      </c>
      <c r="BF124" s="47">
        <v>1</v>
      </c>
      <c r="BG124" s="55">
        <f t="shared" si="158"/>
        <v>1</v>
      </c>
      <c r="BH124" s="54">
        <f t="shared" si="159"/>
        <v>9.2333333333333343</v>
      </c>
      <c r="BI124" s="41">
        <f t="shared" si="160"/>
        <v>9.3333333333333339</v>
      </c>
      <c r="BJ124" s="47">
        <v>10</v>
      </c>
      <c r="BK124" s="47">
        <v>9</v>
      </c>
      <c r="BL124" s="47">
        <v>9</v>
      </c>
      <c r="BM124" s="41">
        <f t="shared" si="161"/>
        <v>8</v>
      </c>
      <c r="BN124" s="47">
        <v>8</v>
      </c>
      <c r="BO124" s="47">
        <v>8</v>
      </c>
      <c r="BP124" s="47">
        <v>8</v>
      </c>
      <c r="BQ124" s="41">
        <f t="shared" si="162"/>
        <v>9.6</v>
      </c>
      <c r="BR124" s="47">
        <v>10</v>
      </c>
      <c r="BS124" s="47">
        <v>10</v>
      </c>
      <c r="BT124" s="47">
        <v>9</v>
      </c>
      <c r="BU124" s="47">
        <v>10</v>
      </c>
      <c r="BV124" s="47">
        <v>9</v>
      </c>
      <c r="BW124" s="41">
        <f t="shared" si="163"/>
        <v>10</v>
      </c>
      <c r="BX124" s="47">
        <v>10</v>
      </c>
      <c r="BY124" s="47">
        <v>10</v>
      </c>
      <c r="BZ124" s="47">
        <v>10</v>
      </c>
      <c r="CA124" s="47" t="s">
        <v>78</v>
      </c>
      <c r="CB124" s="46" t="s">
        <v>78</v>
      </c>
      <c r="CC124" s="52">
        <v>9.9</v>
      </c>
      <c r="CD124" s="52">
        <f t="shared" si="164"/>
        <v>9.9</v>
      </c>
      <c r="CE124" s="44">
        <f t="shared" si="165"/>
        <v>0</v>
      </c>
      <c r="CF124" s="53" t="str">
        <f t="shared" si="166"/>
        <v>â</v>
      </c>
      <c r="CG124" s="52">
        <v>7.8928571428571423</v>
      </c>
      <c r="CH124" s="52">
        <f t="shared" si="167"/>
        <v>8.6071428571428577</v>
      </c>
      <c r="CI124" s="43">
        <f t="shared" si="168"/>
        <v>0.7142857142857153</v>
      </c>
      <c r="CJ124" s="51" t="str">
        <f t="shared" si="169"/>
        <v>æ</v>
      </c>
      <c r="CK124" s="47" t="s">
        <v>78</v>
      </c>
      <c r="CL124" s="46" t="s">
        <v>78</v>
      </c>
      <c r="CM124" s="47">
        <v>10</v>
      </c>
      <c r="CN124" s="47">
        <v>10</v>
      </c>
      <c r="CO124" s="47">
        <v>10</v>
      </c>
      <c r="CP124" s="47">
        <v>10</v>
      </c>
      <c r="CQ124" s="47">
        <v>10</v>
      </c>
      <c r="CR124" s="47">
        <v>10</v>
      </c>
      <c r="CS124" s="49">
        <f t="shared" si="170"/>
        <v>10</v>
      </c>
      <c r="CT124" s="48">
        <f t="shared" si="171"/>
        <v>0</v>
      </c>
      <c r="CU124" s="44" t="str">
        <f t="shared" si="172"/>
        <v>Dem.</v>
      </c>
      <c r="CV124" s="47" t="s">
        <v>78</v>
      </c>
      <c r="CW124" s="46" t="s">
        <v>78</v>
      </c>
      <c r="CX124" s="45">
        <f t="shared" si="173"/>
        <v>9.25</v>
      </c>
      <c r="CY124" s="40">
        <f t="shared" si="174"/>
        <v>1</v>
      </c>
      <c r="CZ124" s="39" t="str">
        <f t="shared" si="175"/>
        <v>Highly advanced</v>
      </c>
      <c r="DA124" s="44">
        <f t="shared" si="176"/>
        <v>9.9</v>
      </c>
      <c r="DB124" s="40">
        <f t="shared" si="177"/>
        <v>1</v>
      </c>
      <c r="DC124" s="39" t="str">
        <f t="shared" si="178"/>
        <v>Democracies in consolidation</v>
      </c>
      <c r="DD124" s="43">
        <f t="shared" si="179"/>
        <v>8.61</v>
      </c>
      <c r="DE124" s="40">
        <f t="shared" si="180"/>
        <v>1</v>
      </c>
      <c r="DF124" s="39" t="str">
        <f t="shared" si="181"/>
        <v>Developed</v>
      </c>
      <c r="DG124" s="42">
        <f t="shared" si="182"/>
        <v>7.52</v>
      </c>
      <c r="DH124" s="40">
        <f t="shared" si="183"/>
        <v>1</v>
      </c>
      <c r="DI124" s="39" t="str">
        <f t="shared" si="184"/>
        <v>Very good</v>
      </c>
      <c r="DJ124" s="41">
        <f t="shared" si="185"/>
        <v>1.7</v>
      </c>
      <c r="DK124" s="40">
        <f t="shared" si="186"/>
        <v>5</v>
      </c>
      <c r="DL124" s="39" t="str">
        <f t="shared" si="187"/>
        <v>Negligible</v>
      </c>
    </row>
    <row r="125" spans="1:116">
      <c r="A125" s="61" t="s">
        <v>224</v>
      </c>
      <c r="B125" s="60">
        <v>6</v>
      </c>
      <c r="C125" s="59">
        <f>IF(D125="-","?",RANK(D125,D2:D130,0))</f>
        <v>120</v>
      </c>
      <c r="D125" s="45">
        <f t="shared" si="141"/>
        <v>3.25</v>
      </c>
      <c r="E125" s="44">
        <f t="shared" si="142"/>
        <v>2.9</v>
      </c>
      <c r="F125" s="58">
        <f t="shared" si="143"/>
        <v>7.25</v>
      </c>
      <c r="G125" s="47">
        <v>7</v>
      </c>
      <c r="H125" s="47">
        <v>7</v>
      </c>
      <c r="I125" s="47">
        <v>9</v>
      </c>
      <c r="J125" s="47">
        <v>6</v>
      </c>
      <c r="K125" s="58">
        <f t="shared" si="144"/>
        <v>2</v>
      </c>
      <c r="L125" s="47">
        <v>2</v>
      </c>
      <c r="M125" s="47">
        <v>2</v>
      </c>
      <c r="N125" s="47">
        <v>2</v>
      </c>
      <c r="O125" s="47">
        <v>2</v>
      </c>
      <c r="P125" s="58">
        <f t="shared" si="145"/>
        <v>2.25</v>
      </c>
      <c r="Q125" s="47">
        <v>2</v>
      </c>
      <c r="R125" s="47">
        <v>3</v>
      </c>
      <c r="S125" s="47">
        <v>2</v>
      </c>
      <c r="T125" s="47">
        <v>2</v>
      </c>
      <c r="U125" s="58">
        <f t="shared" si="146"/>
        <v>1</v>
      </c>
      <c r="V125" s="47">
        <v>1</v>
      </c>
      <c r="W125" s="47">
        <v>1</v>
      </c>
      <c r="X125" s="58">
        <f t="shared" si="147"/>
        <v>2</v>
      </c>
      <c r="Y125" s="47">
        <v>1</v>
      </c>
      <c r="Z125" s="47">
        <v>2</v>
      </c>
      <c r="AA125" s="47" t="s">
        <v>100</v>
      </c>
      <c r="AB125" s="47">
        <v>3</v>
      </c>
      <c r="AC125" s="43">
        <f t="shared" si="148"/>
        <v>3.6071428571428572</v>
      </c>
      <c r="AD125" s="57">
        <f t="shared" si="149"/>
        <v>3</v>
      </c>
      <c r="AE125" s="47">
        <v>3</v>
      </c>
      <c r="AF125" s="57">
        <f t="shared" si="150"/>
        <v>2.25</v>
      </c>
      <c r="AG125" s="47">
        <v>2</v>
      </c>
      <c r="AH125" s="47">
        <v>3</v>
      </c>
      <c r="AI125" s="47">
        <v>2</v>
      </c>
      <c r="AJ125" s="47">
        <v>2</v>
      </c>
      <c r="AK125" s="57">
        <f t="shared" si="151"/>
        <v>3.5</v>
      </c>
      <c r="AL125" s="47">
        <v>3</v>
      </c>
      <c r="AM125" s="47">
        <v>4</v>
      </c>
      <c r="AN125" s="57">
        <f t="shared" si="152"/>
        <v>3</v>
      </c>
      <c r="AO125" s="47">
        <v>3</v>
      </c>
      <c r="AP125" s="47">
        <v>3</v>
      </c>
      <c r="AQ125" s="57">
        <f t="shared" si="153"/>
        <v>4.5</v>
      </c>
      <c r="AR125" s="47">
        <v>5</v>
      </c>
      <c r="AS125" s="47">
        <v>4</v>
      </c>
      <c r="AT125" s="57">
        <f t="shared" si="154"/>
        <v>5</v>
      </c>
      <c r="AU125" s="47">
        <v>5</v>
      </c>
      <c r="AV125" s="57">
        <f t="shared" si="155"/>
        <v>4</v>
      </c>
      <c r="AW125" s="47">
        <v>3</v>
      </c>
      <c r="AX125" s="47">
        <v>5</v>
      </c>
      <c r="AY125" s="56">
        <f>IF(AZ125="-","?",RANK(AZ125,AZ2:AZ130,0))</f>
        <v>124</v>
      </c>
      <c r="AZ125" s="42">
        <f t="shared" si="156"/>
        <v>2.1</v>
      </c>
      <c r="BA125" s="41">
        <f t="shared" si="157"/>
        <v>6.041666666666667</v>
      </c>
      <c r="BB125" s="47">
        <v>7</v>
      </c>
      <c r="BC125" s="47">
        <v>8</v>
      </c>
      <c r="BD125" s="47">
        <v>5</v>
      </c>
      <c r="BE125" s="47">
        <v>9</v>
      </c>
      <c r="BF125" s="47">
        <v>1</v>
      </c>
      <c r="BG125" s="55">
        <f t="shared" si="158"/>
        <v>6.25</v>
      </c>
      <c r="BH125" s="54">
        <f t="shared" si="159"/>
        <v>2.3000000000000003</v>
      </c>
      <c r="BI125" s="41">
        <f t="shared" si="160"/>
        <v>2</v>
      </c>
      <c r="BJ125" s="47">
        <v>3</v>
      </c>
      <c r="BK125" s="47">
        <v>2</v>
      </c>
      <c r="BL125" s="47">
        <v>1</v>
      </c>
      <c r="BM125" s="41">
        <f t="shared" si="161"/>
        <v>2.3333333333333335</v>
      </c>
      <c r="BN125" s="47">
        <v>2</v>
      </c>
      <c r="BO125" s="47">
        <v>3</v>
      </c>
      <c r="BP125" s="47">
        <v>2</v>
      </c>
      <c r="BQ125" s="41">
        <f t="shared" si="162"/>
        <v>2.2000000000000002</v>
      </c>
      <c r="BR125" s="47">
        <v>2</v>
      </c>
      <c r="BS125" s="47">
        <v>2</v>
      </c>
      <c r="BT125" s="47">
        <v>3</v>
      </c>
      <c r="BU125" s="47">
        <v>2</v>
      </c>
      <c r="BV125" s="47">
        <v>2</v>
      </c>
      <c r="BW125" s="41">
        <f t="shared" si="163"/>
        <v>2.6666666666666665</v>
      </c>
      <c r="BX125" s="47">
        <v>3</v>
      </c>
      <c r="BY125" s="47">
        <v>2</v>
      </c>
      <c r="BZ125" s="47">
        <v>3</v>
      </c>
      <c r="CA125" s="47" t="s">
        <v>78</v>
      </c>
      <c r="CB125" s="46" t="s">
        <v>78</v>
      </c>
      <c r="CC125" s="52">
        <v>3.2166666666666668</v>
      </c>
      <c r="CD125" s="52">
        <f t="shared" si="164"/>
        <v>2.9</v>
      </c>
      <c r="CE125" s="44">
        <f t="shared" si="165"/>
        <v>-0.31666666666666687</v>
      </c>
      <c r="CF125" s="53" t="str">
        <f t="shared" si="166"/>
        <v>â</v>
      </c>
      <c r="CG125" s="52">
        <v>4.1428571428571432</v>
      </c>
      <c r="CH125" s="52">
        <f t="shared" si="167"/>
        <v>3.6071428571428572</v>
      </c>
      <c r="CI125" s="43">
        <f t="shared" si="168"/>
        <v>-0.53571428571428603</v>
      </c>
      <c r="CJ125" s="51" t="str">
        <f t="shared" si="169"/>
        <v>è</v>
      </c>
      <c r="CK125" s="47" t="s">
        <v>78</v>
      </c>
      <c r="CL125" s="46" t="s">
        <v>78</v>
      </c>
      <c r="CM125" s="50">
        <v>2</v>
      </c>
      <c r="CN125" s="50">
        <v>2</v>
      </c>
      <c r="CO125" s="50">
        <v>2</v>
      </c>
      <c r="CP125" s="50">
        <v>2</v>
      </c>
      <c r="CQ125" s="50">
        <v>2</v>
      </c>
      <c r="CR125" s="50">
        <v>2</v>
      </c>
      <c r="CS125" s="49">
        <f t="shared" si="170"/>
        <v>6.5</v>
      </c>
      <c r="CT125" s="48">
        <f t="shared" si="171"/>
        <v>6</v>
      </c>
      <c r="CU125" s="44" t="str">
        <f t="shared" si="172"/>
        <v>Aut.</v>
      </c>
      <c r="CV125" s="47" t="s">
        <v>78</v>
      </c>
      <c r="CW125" s="46" t="s">
        <v>78</v>
      </c>
      <c r="CX125" s="45">
        <f t="shared" si="173"/>
        <v>3.25</v>
      </c>
      <c r="CY125" s="40">
        <f t="shared" si="174"/>
        <v>5</v>
      </c>
      <c r="CZ125" s="39" t="str">
        <f t="shared" si="175"/>
        <v>Failed</v>
      </c>
      <c r="DA125" s="44">
        <f t="shared" si="176"/>
        <v>2.9</v>
      </c>
      <c r="DB125" s="40">
        <f t="shared" si="177"/>
        <v>5</v>
      </c>
      <c r="DC125" s="39" t="str">
        <f t="shared" si="178"/>
        <v>Hard-line autocracies</v>
      </c>
      <c r="DD125" s="43">
        <f t="shared" si="179"/>
        <v>3.61</v>
      </c>
      <c r="DE125" s="40">
        <f t="shared" si="180"/>
        <v>4</v>
      </c>
      <c r="DF125" s="39" t="str">
        <f t="shared" si="181"/>
        <v>Poorly functioning</v>
      </c>
      <c r="DG125" s="42">
        <f t="shared" si="182"/>
        <v>2.1</v>
      </c>
      <c r="DH125" s="40">
        <f t="shared" si="183"/>
        <v>5</v>
      </c>
      <c r="DI125" s="39" t="str">
        <f t="shared" si="184"/>
        <v>Failed</v>
      </c>
      <c r="DJ125" s="41">
        <f t="shared" si="185"/>
        <v>6</v>
      </c>
      <c r="DK125" s="40">
        <f t="shared" si="186"/>
        <v>3</v>
      </c>
      <c r="DL125" s="39" t="str">
        <f t="shared" si="187"/>
        <v>Moderate</v>
      </c>
    </row>
    <row r="126" spans="1:116">
      <c r="A126" s="75" t="s">
        <v>225</v>
      </c>
      <c r="B126" s="60">
        <v>2</v>
      </c>
      <c r="C126" s="59">
        <f>IF(D126="-","?",RANK(D126,D2:D130,0))</f>
        <v>89</v>
      </c>
      <c r="D126" s="45">
        <f t="shared" si="141"/>
        <v>4.6500000000000004</v>
      </c>
      <c r="E126" s="44">
        <f t="shared" si="142"/>
        <v>4.55</v>
      </c>
      <c r="F126" s="58">
        <f t="shared" si="143"/>
        <v>8.25</v>
      </c>
      <c r="G126" s="47">
        <v>7</v>
      </c>
      <c r="H126" s="47">
        <v>9</v>
      </c>
      <c r="I126" s="47">
        <v>10</v>
      </c>
      <c r="J126" s="47">
        <v>7</v>
      </c>
      <c r="K126" s="58">
        <f t="shared" si="144"/>
        <v>4.5</v>
      </c>
      <c r="L126" s="47">
        <v>6</v>
      </c>
      <c r="M126" s="47">
        <v>2</v>
      </c>
      <c r="N126" s="47">
        <v>6</v>
      </c>
      <c r="O126" s="47">
        <v>4</v>
      </c>
      <c r="P126" s="58">
        <f t="shared" si="145"/>
        <v>3.25</v>
      </c>
      <c r="Q126" s="47">
        <v>2</v>
      </c>
      <c r="R126" s="47">
        <v>3</v>
      </c>
      <c r="S126" s="47">
        <v>2</v>
      </c>
      <c r="T126" s="47">
        <v>6</v>
      </c>
      <c r="U126" s="58">
        <f t="shared" si="146"/>
        <v>2</v>
      </c>
      <c r="V126" s="47">
        <v>2</v>
      </c>
      <c r="W126" s="47">
        <v>2</v>
      </c>
      <c r="X126" s="58">
        <f t="shared" si="147"/>
        <v>4.75</v>
      </c>
      <c r="Y126" s="47">
        <v>3</v>
      </c>
      <c r="Z126" s="47">
        <v>3</v>
      </c>
      <c r="AA126" s="77">
        <v>8</v>
      </c>
      <c r="AB126" s="47">
        <v>5</v>
      </c>
      <c r="AC126" s="43">
        <f t="shared" si="148"/>
        <v>4.75</v>
      </c>
      <c r="AD126" s="57">
        <f t="shared" si="149"/>
        <v>6</v>
      </c>
      <c r="AE126" s="47">
        <v>6</v>
      </c>
      <c r="AF126" s="57">
        <f t="shared" si="150"/>
        <v>4.25</v>
      </c>
      <c r="AG126" s="47">
        <v>3</v>
      </c>
      <c r="AH126" s="47">
        <v>4</v>
      </c>
      <c r="AI126" s="47">
        <v>4</v>
      </c>
      <c r="AJ126" s="47">
        <v>6</v>
      </c>
      <c r="AK126" s="57">
        <f t="shared" si="151"/>
        <v>3</v>
      </c>
      <c r="AL126" s="47">
        <v>3</v>
      </c>
      <c r="AM126" s="47">
        <v>3</v>
      </c>
      <c r="AN126" s="57">
        <f t="shared" si="152"/>
        <v>3</v>
      </c>
      <c r="AO126" s="47">
        <v>3</v>
      </c>
      <c r="AP126" s="47">
        <v>3</v>
      </c>
      <c r="AQ126" s="57">
        <f t="shared" si="153"/>
        <v>6.5</v>
      </c>
      <c r="AR126" s="47">
        <v>6</v>
      </c>
      <c r="AS126" s="47">
        <v>7</v>
      </c>
      <c r="AT126" s="57">
        <f t="shared" si="154"/>
        <v>6</v>
      </c>
      <c r="AU126" s="47">
        <v>6</v>
      </c>
      <c r="AV126" s="57">
        <f t="shared" si="155"/>
        <v>4.5</v>
      </c>
      <c r="AW126" s="47">
        <v>3</v>
      </c>
      <c r="AX126" s="47">
        <v>6</v>
      </c>
      <c r="AY126" s="56">
        <f>IF(AZ126="-","?",RANK(AZ126,AZ2:AZ130,0))</f>
        <v>122</v>
      </c>
      <c r="AZ126" s="42">
        <f t="shared" si="156"/>
        <v>2.17</v>
      </c>
      <c r="BA126" s="41">
        <f t="shared" si="157"/>
        <v>3.7083333333333335</v>
      </c>
      <c r="BB126" s="47">
        <v>4</v>
      </c>
      <c r="BC126" s="47">
        <v>4</v>
      </c>
      <c r="BD126" s="47">
        <v>5</v>
      </c>
      <c r="BE126" s="47">
        <v>2</v>
      </c>
      <c r="BF126" s="47">
        <v>2</v>
      </c>
      <c r="BG126" s="55">
        <f t="shared" si="158"/>
        <v>5.25</v>
      </c>
      <c r="BH126" s="54">
        <f t="shared" si="159"/>
        <v>2.520833333333333</v>
      </c>
      <c r="BI126" s="41">
        <f t="shared" si="160"/>
        <v>2</v>
      </c>
      <c r="BJ126" s="47">
        <v>2</v>
      </c>
      <c r="BK126" s="47">
        <v>2</v>
      </c>
      <c r="BL126" s="47">
        <v>2</v>
      </c>
      <c r="BM126" s="41">
        <f t="shared" si="161"/>
        <v>2.6666666666666665</v>
      </c>
      <c r="BN126" s="47">
        <v>3</v>
      </c>
      <c r="BO126" s="47">
        <v>3</v>
      </c>
      <c r="BP126" s="47">
        <v>2</v>
      </c>
      <c r="BQ126" s="41">
        <f t="shared" si="162"/>
        <v>2.75</v>
      </c>
      <c r="BR126" s="47">
        <v>3</v>
      </c>
      <c r="BS126" s="47">
        <v>3</v>
      </c>
      <c r="BT126" s="47">
        <v>1</v>
      </c>
      <c r="BU126" s="47">
        <v>4</v>
      </c>
      <c r="BV126" s="47" t="s">
        <v>100</v>
      </c>
      <c r="BW126" s="41">
        <f t="shared" si="163"/>
        <v>2.6666666666666665</v>
      </c>
      <c r="BX126" s="47">
        <v>2</v>
      </c>
      <c r="BY126" s="47">
        <v>2</v>
      </c>
      <c r="BZ126" s="47">
        <v>4</v>
      </c>
      <c r="CA126" s="47" t="s">
        <v>78</v>
      </c>
      <c r="CB126" s="46" t="s">
        <v>78</v>
      </c>
      <c r="CC126" s="52">
        <v>5.65</v>
      </c>
      <c r="CD126" s="52">
        <f t="shared" si="164"/>
        <v>4.55</v>
      </c>
      <c r="CE126" s="44">
        <f t="shared" si="165"/>
        <v>-1.1000000000000005</v>
      </c>
      <c r="CF126" s="53" t="str">
        <f t="shared" si="166"/>
        <v>ä</v>
      </c>
      <c r="CG126" s="52">
        <v>4.6428571428571432</v>
      </c>
      <c r="CH126" s="52">
        <f t="shared" si="167"/>
        <v>4.75</v>
      </c>
      <c r="CI126" s="43">
        <f t="shared" si="168"/>
        <v>0.10714285714285676</v>
      </c>
      <c r="CJ126" s="51" t="str">
        <f t="shared" si="169"/>
        <v>â</v>
      </c>
      <c r="CK126" s="47" t="s">
        <v>78</v>
      </c>
      <c r="CL126" s="46" t="s">
        <v>78</v>
      </c>
      <c r="CM126" s="47">
        <v>6</v>
      </c>
      <c r="CN126" s="50">
        <v>2</v>
      </c>
      <c r="CO126" s="47">
        <v>6</v>
      </c>
      <c r="CP126" s="47">
        <v>4</v>
      </c>
      <c r="CQ126" s="50">
        <v>2</v>
      </c>
      <c r="CR126" s="47">
        <v>6</v>
      </c>
      <c r="CS126" s="49">
        <f t="shared" si="170"/>
        <v>7</v>
      </c>
      <c r="CT126" s="48">
        <f t="shared" si="171"/>
        <v>2</v>
      </c>
      <c r="CU126" s="44" t="str">
        <f t="shared" si="172"/>
        <v>Aut.</v>
      </c>
      <c r="CV126" s="47" t="s">
        <v>78</v>
      </c>
      <c r="CW126" s="46" t="s">
        <v>78</v>
      </c>
      <c r="CX126" s="45">
        <f t="shared" si="173"/>
        <v>4.6500000000000004</v>
      </c>
      <c r="CY126" s="40">
        <f t="shared" si="174"/>
        <v>4</v>
      </c>
      <c r="CZ126" s="39" t="str">
        <f t="shared" si="175"/>
        <v>Very limited</v>
      </c>
      <c r="DA126" s="44">
        <f t="shared" si="176"/>
        <v>4.55</v>
      </c>
      <c r="DB126" s="40">
        <f t="shared" si="177"/>
        <v>4</v>
      </c>
      <c r="DC126" s="39" t="str">
        <f t="shared" si="178"/>
        <v>Moderate autocracies</v>
      </c>
      <c r="DD126" s="43">
        <f t="shared" si="179"/>
        <v>4.75</v>
      </c>
      <c r="DE126" s="40">
        <f t="shared" si="180"/>
        <v>4</v>
      </c>
      <c r="DF126" s="39" t="str">
        <f t="shared" si="181"/>
        <v>Poorly functioning</v>
      </c>
      <c r="DG126" s="42">
        <f t="shared" si="182"/>
        <v>2.17</v>
      </c>
      <c r="DH126" s="40">
        <f t="shared" si="183"/>
        <v>5</v>
      </c>
      <c r="DI126" s="39" t="str">
        <f t="shared" si="184"/>
        <v>Failed</v>
      </c>
      <c r="DJ126" s="41">
        <f t="shared" si="185"/>
        <v>3.7</v>
      </c>
      <c r="DK126" s="40">
        <f t="shared" si="186"/>
        <v>4</v>
      </c>
      <c r="DL126" s="39" t="str">
        <f t="shared" si="187"/>
        <v>Minor</v>
      </c>
    </row>
    <row r="127" spans="1:116">
      <c r="A127" s="61" t="s">
        <v>226</v>
      </c>
      <c r="B127" s="60">
        <v>7</v>
      </c>
      <c r="C127" s="59">
        <f>IF(D127="-","?",RANK(D127,D2:D130,0))</f>
        <v>91</v>
      </c>
      <c r="D127" s="45">
        <f t="shared" si="141"/>
        <v>4.6100000000000003</v>
      </c>
      <c r="E127" s="44">
        <f t="shared" si="142"/>
        <v>3.3</v>
      </c>
      <c r="F127" s="58">
        <f t="shared" si="143"/>
        <v>9</v>
      </c>
      <c r="G127" s="47">
        <v>10</v>
      </c>
      <c r="H127" s="47">
        <v>8</v>
      </c>
      <c r="I127" s="47">
        <v>10</v>
      </c>
      <c r="J127" s="47">
        <v>8</v>
      </c>
      <c r="K127" s="58">
        <f t="shared" si="144"/>
        <v>1.75</v>
      </c>
      <c r="L127" s="47">
        <v>1</v>
      </c>
      <c r="M127" s="47">
        <v>2</v>
      </c>
      <c r="N127" s="47">
        <v>2</v>
      </c>
      <c r="O127" s="47">
        <v>2</v>
      </c>
      <c r="P127" s="58">
        <f t="shared" si="145"/>
        <v>2.25</v>
      </c>
      <c r="Q127" s="47">
        <v>1</v>
      </c>
      <c r="R127" s="47">
        <v>2</v>
      </c>
      <c r="S127" s="47">
        <v>3</v>
      </c>
      <c r="T127" s="47">
        <v>3</v>
      </c>
      <c r="U127" s="58">
        <f t="shared" si="146"/>
        <v>1.5</v>
      </c>
      <c r="V127" s="47">
        <v>1</v>
      </c>
      <c r="W127" s="47">
        <v>2</v>
      </c>
      <c r="X127" s="58">
        <f t="shared" si="147"/>
        <v>2</v>
      </c>
      <c r="Y127" s="47">
        <v>1</v>
      </c>
      <c r="Z127" s="47">
        <v>2</v>
      </c>
      <c r="AA127" s="47" t="s">
        <v>100</v>
      </c>
      <c r="AB127" s="47">
        <v>3</v>
      </c>
      <c r="AC127" s="43">
        <f t="shared" si="148"/>
        <v>5.9285714285714288</v>
      </c>
      <c r="AD127" s="57">
        <f t="shared" si="149"/>
        <v>5</v>
      </c>
      <c r="AE127" s="47">
        <v>5</v>
      </c>
      <c r="AF127" s="57">
        <f t="shared" si="150"/>
        <v>5</v>
      </c>
      <c r="AG127" s="47">
        <v>4</v>
      </c>
      <c r="AH127" s="47">
        <v>5</v>
      </c>
      <c r="AI127" s="47">
        <v>7</v>
      </c>
      <c r="AJ127" s="47">
        <v>4</v>
      </c>
      <c r="AK127" s="57">
        <f t="shared" si="151"/>
        <v>6.5</v>
      </c>
      <c r="AL127" s="47">
        <v>6</v>
      </c>
      <c r="AM127" s="47">
        <v>7</v>
      </c>
      <c r="AN127" s="57">
        <f t="shared" si="152"/>
        <v>5</v>
      </c>
      <c r="AO127" s="47">
        <v>5</v>
      </c>
      <c r="AP127" s="47">
        <v>5</v>
      </c>
      <c r="AQ127" s="57">
        <f t="shared" si="153"/>
        <v>5.5</v>
      </c>
      <c r="AR127" s="47">
        <v>6</v>
      </c>
      <c r="AS127" s="47">
        <v>5</v>
      </c>
      <c r="AT127" s="57">
        <f t="shared" si="154"/>
        <v>9</v>
      </c>
      <c r="AU127" s="47">
        <v>9</v>
      </c>
      <c r="AV127" s="57">
        <f t="shared" si="155"/>
        <v>5.5</v>
      </c>
      <c r="AW127" s="47">
        <v>5</v>
      </c>
      <c r="AX127" s="47">
        <v>6</v>
      </c>
      <c r="AY127" s="56">
        <f>IF(AZ127="-","?",RANK(AZ127,AZ2:AZ130,0))</f>
        <v>66</v>
      </c>
      <c r="AZ127" s="42">
        <f t="shared" si="156"/>
        <v>4.92</v>
      </c>
      <c r="BA127" s="41">
        <f t="shared" si="157"/>
        <v>5.729166666666667</v>
      </c>
      <c r="BB127" s="47">
        <v>5</v>
      </c>
      <c r="BC127" s="47">
        <v>9</v>
      </c>
      <c r="BD127" s="47">
        <v>4</v>
      </c>
      <c r="BE127" s="47">
        <v>8</v>
      </c>
      <c r="BF127" s="47">
        <v>3</v>
      </c>
      <c r="BG127" s="55">
        <f t="shared" si="158"/>
        <v>5.375</v>
      </c>
      <c r="BH127" s="54">
        <f t="shared" si="159"/>
        <v>5.4333333333333336</v>
      </c>
      <c r="BI127" s="41">
        <f t="shared" si="160"/>
        <v>5</v>
      </c>
      <c r="BJ127" s="47">
        <v>5</v>
      </c>
      <c r="BK127" s="47">
        <v>5</v>
      </c>
      <c r="BL127" s="47">
        <v>5</v>
      </c>
      <c r="BM127" s="41">
        <f t="shared" si="161"/>
        <v>5</v>
      </c>
      <c r="BN127" s="47">
        <v>5</v>
      </c>
      <c r="BO127" s="47">
        <v>6</v>
      </c>
      <c r="BP127" s="47">
        <v>4</v>
      </c>
      <c r="BQ127" s="41">
        <f t="shared" si="162"/>
        <v>4.4000000000000004</v>
      </c>
      <c r="BR127" s="47">
        <v>6</v>
      </c>
      <c r="BS127" s="47">
        <v>1</v>
      </c>
      <c r="BT127" s="47">
        <v>7</v>
      </c>
      <c r="BU127" s="47">
        <v>4</v>
      </c>
      <c r="BV127" s="47">
        <v>4</v>
      </c>
      <c r="BW127" s="41">
        <f t="shared" si="163"/>
        <v>7.333333333333333</v>
      </c>
      <c r="BX127" s="47">
        <v>6</v>
      </c>
      <c r="BY127" s="47">
        <v>8</v>
      </c>
      <c r="BZ127" s="47">
        <v>8</v>
      </c>
      <c r="CA127" s="47" t="s">
        <v>78</v>
      </c>
      <c r="CB127" s="46" t="s">
        <v>78</v>
      </c>
      <c r="CC127" s="52">
        <v>3.1499999999999995</v>
      </c>
      <c r="CD127" s="52">
        <f t="shared" si="164"/>
        <v>3.3</v>
      </c>
      <c r="CE127" s="44">
        <f t="shared" si="165"/>
        <v>0.15000000000000036</v>
      </c>
      <c r="CF127" s="53" t="str">
        <f t="shared" si="166"/>
        <v>â</v>
      </c>
      <c r="CG127" s="52">
        <v>5.75</v>
      </c>
      <c r="CH127" s="52">
        <f t="shared" si="167"/>
        <v>5.9285714285714288</v>
      </c>
      <c r="CI127" s="43">
        <f t="shared" si="168"/>
        <v>0.17857142857142883</v>
      </c>
      <c r="CJ127" s="51" t="str">
        <f t="shared" si="169"/>
        <v>â</v>
      </c>
      <c r="CK127" s="47" t="s">
        <v>78</v>
      </c>
      <c r="CL127" s="46" t="s">
        <v>78</v>
      </c>
      <c r="CM127" s="50">
        <v>1</v>
      </c>
      <c r="CN127" s="50">
        <v>2</v>
      </c>
      <c r="CO127" s="50">
        <v>2</v>
      </c>
      <c r="CP127" s="50">
        <v>2</v>
      </c>
      <c r="CQ127" s="50">
        <v>1</v>
      </c>
      <c r="CR127" s="47">
        <v>3</v>
      </c>
      <c r="CS127" s="49">
        <f t="shared" si="170"/>
        <v>9</v>
      </c>
      <c r="CT127" s="48">
        <f t="shared" si="171"/>
        <v>5</v>
      </c>
      <c r="CU127" s="44" t="str">
        <f t="shared" si="172"/>
        <v>Aut.</v>
      </c>
      <c r="CV127" s="47" t="s">
        <v>78</v>
      </c>
      <c r="CW127" s="46" t="s">
        <v>78</v>
      </c>
      <c r="CX127" s="45">
        <f t="shared" si="173"/>
        <v>4.6100000000000003</v>
      </c>
      <c r="CY127" s="40">
        <f t="shared" si="174"/>
        <v>4</v>
      </c>
      <c r="CZ127" s="39" t="str">
        <f t="shared" si="175"/>
        <v>Very limited</v>
      </c>
      <c r="DA127" s="44">
        <f t="shared" si="176"/>
        <v>3.3</v>
      </c>
      <c r="DB127" s="40">
        <f t="shared" si="177"/>
        <v>5</v>
      </c>
      <c r="DC127" s="39" t="str">
        <f t="shared" si="178"/>
        <v>Hard-line autocracies</v>
      </c>
      <c r="DD127" s="43">
        <f t="shared" si="179"/>
        <v>5.93</v>
      </c>
      <c r="DE127" s="40">
        <f t="shared" si="180"/>
        <v>3</v>
      </c>
      <c r="DF127" s="39" t="str">
        <f t="shared" si="181"/>
        <v>Functional flaws</v>
      </c>
      <c r="DG127" s="42">
        <f t="shared" si="182"/>
        <v>4.92</v>
      </c>
      <c r="DH127" s="40">
        <f t="shared" si="183"/>
        <v>3</v>
      </c>
      <c r="DI127" s="39" t="str">
        <f t="shared" si="184"/>
        <v>Moderate</v>
      </c>
      <c r="DJ127" s="41">
        <f t="shared" si="185"/>
        <v>5.7</v>
      </c>
      <c r="DK127" s="40">
        <f t="shared" si="186"/>
        <v>3</v>
      </c>
      <c r="DL127" s="39" t="str">
        <f t="shared" si="187"/>
        <v>Moderate</v>
      </c>
    </row>
    <row r="128" spans="1:116">
      <c r="A128" s="61" t="s">
        <v>227</v>
      </c>
      <c r="B128" s="60">
        <v>4</v>
      </c>
      <c r="C128" s="59">
        <f>IF(D128="-","?",RANK(D128,D2:D130,0))</f>
        <v>105</v>
      </c>
      <c r="D128" s="45">
        <f t="shared" si="141"/>
        <v>4.08</v>
      </c>
      <c r="E128" s="44">
        <f t="shared" si="142"/>
        <v>4.2333333333333334</v>
      </c>
      <c r="F128" s="58">
        <f t="shared" si="143"/>
        <v>6.25</v>
      </c>
      <c r="G128" s="47">
        <v>7</v>
      </c>
      <c r="H128" s="47">
        <v>8</v>
      </c>
      <c r="I128" s="47">
        <v>6</v>
      </c>
      <c r="J128" s="47">
        <v>4</v>
      </c>
      <c r="K128" s="58">
        <f t="shared" si="144"/>
        <v>4.25</v>
      </c>
      <c r="L128" s="47">
        <v>5</v>
      </c>
      <c r="M128" s="47">
        <v>2</v>
      </c>
      <c r="N128" s="47">
        <v>6</v>
      </c>
      <c r="O128" s="47">
        <v>4</v>
      </c>
      <c r="P128" s="58">
        <f t="shared" si="145"/>
        <v>4</v>
      </c>
      <c r="Q128" s="47">
        <v>4</v>
      </c>
      <c r="R128" s="47">
        <v>4</v>
      </c>
      <c r="S128" s="47">
        <v>4</v>
      </c>
      <c r="T128" s="47">
        <v>4</v>
      </c>
      <c r="U128" s="58">
        <f t="shared" si="146"/>
        <v>2</v>
      </c>
      <c r="V128" s="47">
        <v>2</v>
      </c>
      <c r="W128" s="47">
        <v>2</v>
      </c>
      <c r="X128" s="58">
        <f t="shared" si="147"/>
        <v>4.666666666666667</v>
      </c>
      <c r="Y128" s="47">
        <v>4</v>
      </c>
      <c r="Z128" s="47">
        <v>5</v>
      </c>
      <c r="AA128" s="47" t="s">
        <v>100</v>
      </c>
      <c r="AB128" s="47">
        <v>5</v>
      </c>
      <c r="AC128" s="43">
        <f t="shared" si="148"/>
        <v>3.9285714285714284</v>
      </c>
      <c r="AD128" s="57">
        <f t="shared" si="149"/>
        <v>2</v>
      </c>
      <c r="AE128" s="47">
        <v>2</v>
      </c>
      <c r="AF128" s="57">
        <f t="shared" si="150"/>
        <v>4.5</v>
      </c>
      <c r="AG128" s="47">
        <v>5</v>
      </c>
      <c r="AH128" s="47">
        <v>3</v>
      </c>
      <c r="AI128" s="47">
        <v>6</v>
      </c>
      <c r="AJ128" s="47">
        <v>4</v>
      </c>
      <c r="AK128" s="57">
        <f t="shared" si="151"/>
        <v>6</v>
      </c>
      <c r="AL128" s="47">
        <v>6</v>
      </c>
      <c r="AM128" s="47">
        <v>6</v>
      </c>
      <c r="AN128" s="57">
        <f t="shared" si="152"/>
        <v>5</v>
      </c>
      <c r="AO128" s="47">
        <v>4</v>
      </c>
      <c r="AP128" s="47">
        <v>6</v>
      </c>
      <c r="AQ128" s="57">
        <f t="shared" si="153"/>
        <v>3</v>
      </c>
      <c r="AR128" s="47">
        <v>3</v>
      </c>
      <c r="AS128" s="47">
        <v>3</v>
      </c>
      <c r="AT128" s="57">
        <f t="shared" si="154"/>
        <v>4</v>
      </c>
      <c r="AU128" s="47">
        <v>4</v>
      </c>
      <c r="AV128" s="57">
        <f t="shared" si="155"/>
        <v>3</v>
      </c>
      <c r="AW128" s="47">
        <v>3</v>
      </c>
      <c r="AX128" s="47">
        <v>3</v>
      </c>
      <c r="AY128" s="56">
        <f>IF(AZ128="-","?",RANK(AZ128,AZ2:AZ130,0))</f>
        <v>96</v>
      </c>
      <c r="AZ128" s="42">
        <f t="shared" si="156"/>
        <v>4.04</v>
      </c>
      <c r="BA128" s="41">
        <f t="shared" si="157"/>
        <v>7.3125</v>
      </c>
      <c r="BB128" s="47">
        <v>8</v>
      </c>
      <c r="BC128" s="47">
        <v>6</v>
      </c>
      <c r="BD128" s="47">
        <v>6</v>
      </c>
      <c r="BE128" s="47">
        <v>9</v>
      </c>
      <c r="BF128" s="47">
        <v>9</v>
      </c>
      <c r="BG128" s="55">
        <f t="shared" si="158"/>
        <v>5.875</v>
      </c>
      <c r="BH128" s="54">
        <f t="shared" si="159"/>
        <v>4.3000000000000007</v>
      </c>
      <c r="BI128" s="41">
        <f t="shared" si="160"/>
        <v>3.3333333333333335</v>
      </c>
      <c r="BJ128" s="47">
        <v>3</v>
      </c>
      <c r="BK128" s="47">
        <v>3</v>
      </c>
      <c r="BL128" s="47">
        <v>4</v>
      </c>
      <c r="BM128" s="41">
        <f t="shared" si="161"/>
        <v>3</v>
      </c>
      <c r="BN128" s="47">
        <v>3</v>
      </c>
      <c r="BO128" s="47">
        <v>3</v>
      </c>
      <c r="BP128" s="47">
        <v>3</v>
      </c>
      <c r="BQ128" s="41">
        <f t="shared" si="162"/>
        <v>4.2</v>
      </c>
      <c r="BR128" s="47">
        <v>5</v>
      </c>
      <c r="BS128" s="47">
        <v>2</v>
      </c>
      <c r="BT128" s="47">
        <v>4</v>
      </c>
      <c r="BU128" s="47">
        <v>4</v>
      </c>
      <c r="BV128" s="47">
        <v>6</v>
      </c>
      <c r="BW128" s="41">
        <f t="shared" si="163"/>
        <v>6.666666666666667</v>
      </c>
      <c r="BX128" s="47">
        <v>5</v>
      </c>
      <c r="BY128" s="47">
        <v>6</v>
      </c>
      <c r="BZ128" s="47">
        <v>9</v>
      </c>
      <c r="CA128" s="47" t="s">
        <v>78</v>
      </c>
      <c r="CB128" s="46" t="s">
        <v>78</v>
      </c>
      <c r="CC128" s="52">
        <v>3.9000000000000004</v>
      </c>
      <c r="CD128" s="52">
        <f t="shared" si="164"/>
        <v>4.2333333333333334</v>
      </c>
      <c r="CE128" s="44">
        <f t="shared" si="165"/>
        <v>0.33333333333333304</v>
      </c>
      <c r="CF128" s="53" t="str">
        <f t="shared" si="166"/>
        <v>â</v>
      </c>
      <c r="CG128" s="52">
        <v>3.9285714285714284</v>
      </c>
      <c r="CH128" s="52">
        <f t="shared" si="167"/>
        <v>3.9285714285714284</v>
      </c>
      <c r="CI128" s="43">
        <f t="shared" si="168"/>
        <v>0</v>
      </c>
      <c r="CJ128" s="51" t="str">
        <f t="shared" si="169"/>
        <v>â</v>
      </c>
      <c r="CK128" s="47" t="s">
        <v>78</v>
      </c>
      <c r="CL128" s="46" t="s">
        <v>78</v>
      </c>
      <c r="CM128" s="50">
        <v>5</v>
      </c>
      <c r="CN128" s="50">
        <v>2</v>
      </c>
      <c r="CO128" s="47">
        <v>6</v>
      </c>
      <c r="CP128" s="47">
        <v>4</v>
      </c>
      <c r="CQ128" s="47">
        <v>4</v>
      </c>
      <c r="CR128" s="47">
        <v>4</v>
      </c>
      <c r="CS128" s="49">
        <f t="shared" si="170"/>
        <v>5.5</v>
      </c>
      <c r="CT128" s="48">
        <f t="shared" si="171"/>
        <v>2</v>
      </c>
      <c r="CU128" s="44" t="str">
        <f t="shared" si="172"/>
        <v>Aut.</v>
      </c>
      <c r="CV128" s="47" t="s">
        <v>78</v>
      </c>
      <c r="CW128" s="46" t="s">
        <v>78</v>
      </c>
      <c r="CX128" s="45">
        <f t="shared" si="173"/>
        <v>4.08</v>
      </c>
      <c r="CY128" s="40">
        <f t="shared" si="174"/>
        <v>4</v>
      </c>
      <c r="CZ128" s="39" t="str">
        <f t="shared" si="175"/>
        <v>Very limited</v>
      </c>
      <c r="DA128" s="44">
        <f t="shared" si="176"/>
        <v>4.2300000000000004</v>
      </c>
      <c r="DB128" s="40">
        <f t="shared" si="177"/>
        <v>4</v>
      </c>
      <c r="DC128" s="39" t="str">
        <f t="shared" si="178"/>
        <v>Moderate autocracies</v>
      </c>
      <c r="DD128" s="43">
        <f t="shared" si="179"/>
        <v>3.93</v>
      </c>
      <c r="DE128" s="40">
        <f t="shared" si="180"/>
        <v>4</v>
      </c>
      <c r="DF128" s="39" t="str">
        <f t="shared" si="181"/>
        <v>Poorly functioning</v>
      </c>
      <c r="DG128" s="42">
        <f t="shared" si="182"/>
        <v>4.04</v>
      </c>
      <c r="DH128" s="40">
        <f t="shared" si="183"/>
        <v>4</v>
      </c>
      <c r="DI128" s="39" t="str">
        <f t="shared" si="184"/>
        <v>Weak</v>
      </c>
      <c r="DJ128" s="41">
        <f t="shared" si="185"/>
        <v>7.3</v>
      </c>
      <c r="DK128" s="40">
        <f t="shared" si="186"/>
        <v>2</v>
      </c>
      <c r="DL128" s="39" t="str">
        <f t="shared" si="187"/>
        <v>Substantial</v>
      </c>
    </row>
    <row r="129" spans="1:116">
      <c r="A129" s="61" t="s">
        <v>228</v>
      </c>
      <c r="B129" s="60">
        <v>5</v>
      </c>
      <c r="C129" s="59">
        <f>IF(D129="-","?",RANK(D129,D2:D130,0))</f>
        <v>53</v>
      </c>
      <c r="D129" s="45">
        <f t="shared" si="141"/>
        <v>5.99</v>
      </c>
      <c r="E129" s="44">
        <f t="shared" si="142"/>
        <v>6.65</v>
      </c>
      <c r="F129" s="58">
        <f t="shared" si="143"/>
        <v>8</v>
      </c>
      <c r="G129" s="47">
        <v>8</v>
      </c>
      <c r="H129" s="47">
        <v>9</v>
      </c>
      <c r="I129" s="47">
        <v>8</v>
      </c>
      <c r="J129" s="47">
        <v>7</v>
      </c>
      <c r="K129" s="58">
        <f t="shared" si="144"/>
        <v>7</v>
      </c>
      <c r="L129" s="47">
        <v>7</v>
      </c>
      <c r="M129" s="47">
        <v>7</v>
      </c>
      <c r="N129" s="47">
        <v>7</v>
      </c>
      <c r="O129" s="47">
        <v>7</v>
      </c>
      <c r="P129" s="58">
        <f t="shared" si="145"/>
        <v>6.25</v>
      </c>
      <c r="Q129" s="47">
        <v>7</v>
      </c>
      <c r="R129" s="47">
        <v>6</v>
      </c>
      <c r="S129" s="47">
        <v>5</v>
      </c>
      <c r="T129" s="47">
        <v>7</v>
      </c>
      <c r="U129" s="58">
        <f t="shared" si="146"/>
        <v>6.5</v>
      </c>
      <c r="V129" s="47">
        <v>6</v>
      </c>
      <c r="W129" s="47">
        <v>7</v>
      </c>
      <c r="X129" s="58">
        <f t="shared" si="147"/>
        <v>5.5</v>
      </c>
      <c r="Y129" s="47">
        <v>4</v>
      </c>
      <c r="Z129" s="47">
        <v>5</v>
      </c>
      <c r="AA129" s="47">
        <v>7</v>
      </c>
      <c r="AB129" s="47">
        <v>6</v>
      </c>
      <c r="AC129" s="43">
        <f t="shared" si="148"/>
        <v>5.3214285714285712</v>
      </c>
      <c r="AD129" s="57">
        <f t="shared" si="149"/>
        <v>3</v>
      </c>
      <c r="AE129" s="47">
        <v>3</v>
      </c>
      <c r="AF129" s="57">
        <f t="shared" si="150"/>
        <v>6.25</v>
      </c>
      <c r="AG129" s="47">
        <v>6</v>
      </c>
      <c r="AH129" s="47">
        <v>6</v>
      </c>
      <c r="AI129" s="47">
        <v>7</v>
      </c>
      <c r="AJ129" s="47">
        <v>6</v>
      </c>
      <c r="AK129" s="57">
        <f t="shared" si="151"/>
        <v>7</v>
      </c>
      <c r="AL129" s="47">
        <v>7</v>
      </c>
      <c r="AM129" s="47">
        <v>7</v>
      </c>
      <c r="AN129" s="57">
        <f t="shared" si="152"/>
        <v>6.5</v>
      </c>
      <c r="AO129" s="47">
        <v>6</v>
      </c>
      <c r="AP129" s="47">
        <v>7</v>
      </c>
      <c r="AQ129" s="57">
        <f t="shared" si="153"/>
        <v>4.5</v>
      </c>
      <c r="AR129" s="47">
        <v>4</v>
      </c>
      <c r="AS129" s="47">
        <v>5</v>
      </c>
      <c r="AT129" s="57">
        <f t="shared" si="154"/>
        <v>6</v>
      </c>
      <c r="AU129" s="47">
        <v>6</v>
      </c>
      <c r="AV129" s="57">
        <f t="shared" si="155"/>
        <v>4</v>
      </c>
      <c r="AW129" s="47">
        <v>4</v>
      </c>
      <c r="AX129" s="47">
        <v>4</v>
      </c>
      <c r="AY129" s="56">
        <f>IF(AZ129="-","?",RANK(AZ129,AZ2:AZ130,0))</f>
        <v>41</v>
      </c>
      <c r="AZ129" s="42">
        <f t="shared" si="156"/>
        <v>5.69</v>
      </c>
      <c r="BA129" s="41">
        <f t="shared" si="157"/>
        <v>5.8125</v>
      </c>
      <c r="BB129" s="47">
        <v>7</v>
      </c>
      <c r="BC129" s="47">
        <v>6</v>
      </c>
      <c r="BD129" s="47">
        <v>3</v>
      </c>
      <c r="BE129" s="47">
        <v>9</v>
      </c>
      <c r="BF129" s="47">
        <v>6</v>
      </c>
      <c r="BG129" s="55">
        <f t="shared" si="158"/>
        <v>3.875</v>
      </c>
      <c r="BH129" s="54">
        <f t="shared" si="159"/>
        <v>6.270833333333333</v>
      </c>
      <c r="BI129" s="41">
        <f t="shared" si="160"/>
        <v>6.333333333333333</v>
      </c>
      <c r="BJ129" s="47">
        <v>7</v>
      </c>
      <c r="BK129" s="47">
        <v>6</v>
      </c>
      <c r="BL129" s="47">
        <v>6</v>
      </c>
      <c r="BM129" s="41">
        <f t="shared" si="161"/>
        <v>4.666666666666667</v>
      </c>
      <c r="BN129" s="47">
        <v>5</v>
      </c>
      <c r="BO129" s="47">
        <v>5</v>
      </c>
      <c r="BP129" s="47">
        <v>4</v>
      </c>
      <c r="BQ129" s="41">
        <f t="shared" si="162"/>
        <v>6.75</v>
      </c>
      <c r="BR129" s="47">
        <v>7</v>
      </c>
      <c r="BS129" s="47">
        <v>7</v>
      </c>
      <c r="BT129" s="47">
        <v>7</v>
      </c>
      <c r="BU129" s="47">
        <v>6</v>
      </c>
      <c r="BV129" s="47" t="s">
        <v>100</v>
      </c>
      <c r="BW129" s="41">
        <f t="shared" si="163"/>
        <v>7.333333333333333</v>
      </c>
      <c r="BX129" s="47">
        <v>7</v>
      </c>
      <c r="BY129" s="47">
        <v>7</v>
      </c>
      <c r="BZ129" s="47">
        <v>8</v>
      </c>
      <c r="CA129" s="47" t="s">
        <v>78</v>
      </c>
      <c r="CB129" s="46" t="s">
        <v>78</v>
      </c>
      <c r="CC129" s="52">
        <v>6.8000000000000007</v>
      </c>
      <c r="CD129" s="52">
        <f t="shared" si="164"/>
        <v>6.65</v>
      </c>
      <c r="CE129" s="44">
        <f t="shared" si="165"/>
        <v>-0.15000000000000036</v>
      </c>
      <c r="CF129" s="53" t="str">
        <f t="shared" si="166"/>
        <v>â</v>
      </c>
      <c r="CG129" s="52">
        <v>5.1428571428571423</v>
      </c>
      <c r="CH129" s="52">
        <f t="shared" si="167"/>
        <v>5.3214285714285712</v>
      </c>
      <c r="CI129" s="43">
        <f t="shared" si="168"/>
        <v>0.17857142857142883</v>
      </c>
      <c r="CJ129" s="51" t="str">
        <f t="shared" si="169"/>
        <v>â</v>
      </c>
      <c r="CK129" s="47" t="s">
        <v>78</v>
      </c>
      <c r="CL129" s="46" t="s">
        <v>78</v>
      </c>
      <c r="CM129" s="47">
        <v>7</v>
      </c>
      <c r="CN129" s="47">
        <v>7</v>
      </c>
      <c r="CO129" s="47">
        <v>7</v>
      </c>
      <c r="CP129" s="47">
        <v>7</v>
      </c>
      <c r="CQ129" s="47">
        <v>7</v>
      </c>
      <c r="CR129" s="47">
        <v>7</v>
      </c>
      <c r="CS129" s="49">
        <f t="shared" si="170"/>
        <v>7.5</v>
      </c>
      <c r="CT129" s="48">
        <f t="shared" si="171"/>
        <v>0</v>
      </c>
      <c r="CU129" s="44" t="str">
        <f t="shared" si="172"/>
        <v>Dem.</v>
      </c>
      <c r="CV129" s="47" t="s">
        <v>78</v>
      </c>
      <c r="CW129" s="46" t="s">
        <v>78</v>
      </c>
      <c r="CX129" s="45">
        <f t="shared" si="173"/>
        <v>5.99</v>
      </c>
      <c r="CY129" s="40">
        <f t="shared" si="174"/>
        <v>3</v>
      </c>
      <c r="CZ129" s="39" t="str">
        <f t="shared" si="175"/>
        <v>Limited</v>
      </c>
      <c r="DA129" s="44">
        <f t="shared" si="176"/>
        <v>6.65</v>
      </c>
      <c r="DB129" s="40">
        <f t="shared" si="177"/>
        <v>2</v>
      </c>
      <c r="DC129" s="39" t="str">
        <f t="shared" si="178"/>
        <v>Defective democracies</v>
      </c>
      <c r="DD129" s="43">
        <f t="shared" si="179"/>
        <v>5.32</v>
      </c>
      <c r="DE129" s="40">
        <f t="shared" si="180"/>
        <v>3</v>
      </c>
      <c r="DF129" s="39" t="str">
        <f t="shared" si="181"/>
        <v>Functional flaws</v>
      </c>
      <c r="DG129" s="42">
        <f t="shared" si="182"/>
        <v>5.69</v>
      </c>
      <c r="DH129" s="40">
        <f t="shared" si="183"/>
        <v>2</v>
      </c>
      <c r="DI129" s="39" t="str">
        <f t="shared" si="184"/>
        <v>Good</v>
      </c>
      <c r="DJ129" s="41">
        <f t="shared" si="185"/>
        <v>5.8</v>
      </c>
      <c r="DK129" s="40">
        <f t="shared" si="186"/>
        <v>3</v>
      </c>
      <c r="DL129" s="39" t="str">
        <f t="shared" si="187"/>
        <v>Moderate</v>
      </c>
    </row>
    <row r="130" spans="1:116">
      <c r="A130" s="75" t="s">
        <v>229</v>
      </c>
      <c r="B130" s="60">
        <v>5</v>
      </c>
      <c r="C130" s="59">
        <f>IF(D130="-","?",RANK(D130,D2:D130,0))</f>
        <v>122</v>
      </c>
      <c r="D130" s="45">
        <f>IF(ISERROR(ROUND(AVERAGE(E130,AC130),2)),"-",ROUND(AVERAGE(E130,AC130),2))</f>
        <v>3.01</v>
      </c>
      <c r="E130" s="44">
        <f>IF(ISERROR(AVERAGE(F130,K130,P130,U130,X130)),"-",AVERAGE(F130,K130,P130,U130,X130))</f>
        <v>3.95</v>
      </c>
      <c r="F130" s="58">
        <f>IF(ISERROR(AVERAGE(G130:J130)),"-",AVERAGE(G130:J130))</f>
        <v>7</v>
      </c>
      <c r="G130" s="47">
        <v>6</v>
      </c>
      <c r="H130" s="47">
        <v>9</v>
      </c>
      <c r="I130" s="47">
        <v>9</v>
      </c>
      <c r="J130" s="47">
        <v>4</v>
      </c>
      <c r="K130" s="58">
        <f>IF(ISERROR(AVERAGE(L130:O130)),"-",AVERAGE(L130:O130))</f>
        <v>3</v>
      </c>
      <c r="L130" s="47">
        <v>3</v>
      </c>
      <c r="M130" s="47">
        <v>2</v>
      </c>
      <c r="N130" s="47">
        <v>4</v>
      </c>
      <c r="O130" s="47">
        <v>3</v>
      </c>
      <c r="P130" s="58">
        <f>IF(ISERROR(AVERAGE(Q130:T130)),"-",AVERAGE(Q130:T130))</f>
        <v>2.75</v>
      </c>
      <c r="Q130" s="47">
        <v>3</v>
      </c>
      <c r="R130" s="47">
        <v>3</v>
      </c>
      <c r="S130" s="47">
        <v>3</v>
      </c>
      <c r="T130" s="47">
        <v>2</v>
      </c>
      <c r="U130" s="58">
        <f>IF(ISERROR(AVERAGE(V130:W130)),"-",AVERAGE(V130:W130))</f>
        <v>2</v>
      </c>
      <c r="V130" s="47">
        <v>2</v>
      </c>
      <c r="W130" s="47">
        <v>2</v>
      </c>
      <c r="X130" s="58">
        <f>IF(ISERROR(AVERAGE(Y130:AB130)),"-",AVERAGE(Y130:AB130))</f>
        <v>5</v>
      </c>
      <c r="Y130" s="47">
        <v>6</v>
      </c>
      <c r="Z130" s="47">
        <v>4</v>
      </c>
      <c r="AA130" s="77">
        <v>5</v>
      </c>
      <c r="AB130" s="47">
        <v>5</v>
      </c>
      <c r="AC130" s="43">
        <f>IF(ISERROR(AVERAGE(AD130,AF130,AK130,AN130,AQ130,AT130,AV130)),"-",AVERAGE(AD130,AF130,AK130,AN130,AQ130,AT130,AV130))</f>
        <v>2.0714285714285716</v>
      </c>
      <c r="AD130" s="57">
        <f>IF(ISERROR(AVERAGE(AE130)),"-",AVERAGE(AE130))</f>
        <v>2</v>
      </c>
      <c r="AE130" s="47">
        <v>2</v>
      </c>
      <c r="AF130" s="57">
        <f>IF(ISERROR(AVERAGE(AG130:AJ130)),"-",AVERAGE(AG130:AJ130))</f>
        <v>2.5</v>
      </c>
      <c r="AG130" s="47">
        <v>2</v>
      </c>
      <c r="AH130" s="47">
        <v>2</v>
      </c>
      <c r="AI130" s="47">
        <v>2</v>
      </c>
      <c r="AJ130" s="47">
        <v>4</v>
      </c>
      <c r="AK130" s="57">
        <f>IF(ISERROR(AVERAGE(AL130:AM130)),"-",AVERAGE(AL130:AM130))</f>
        <v>1</v>
      </c>
      <c r="AL130" s="47">
        <v>1</v>
      </c>
      <c r="AM130" s="47">
        <v>1</v>
      </c>
      <c r="AN130" s="57">
        <f>IF(ISERROR(AVERAGE(AO130:AP130)),"-",AVERAGE(AO130:AP130))</f>
        <v>2.5</v>
      </c>
      <c r="AO130" s="47">
        <v>2</v>
      </c>
      <c r="AP130" s="47">
        <v>3</v>
      </c>
      <c r="AQ130" s="57">
        <f>IF(ISERROR(AVERAGE(AR130:AS130)),"-",AVERAGE(AR130:AS130))</f>
        <v>2.5</v>
      </c>
      <c r="AR130" s="47">
        <v>2</v>
      </c>
      <c r="AS130" s="47">
        <v>3</v>
      </c>
      <c r="AT130" s="57">
        <f>IF(ISERROR(AVERAGE(AU130)),"-",AVERAGE(AU130))</f>
        <v>1</v>
      </c>
      <c r="AU130" s="47">
        <v>1</v>
      </c>
      <c r="AV130" s="57">
        <f>IF(ISERROR(AVERAGE(AW130:AX130)),"-",AVERAGE(AW130:AX130))</f>
        <v>3</v>
      </c>
      <c r="AW130" s="47">
        <v>3</v>
      </c>
      <c r="AX130" s="47">
        <v>3</v>
      </c>
      <c r="AY130" s="56">
        <f>IF(AZ130="-","?",RANK(AZ130,AZ2:AZ130,0))</f>
        <v>127</v>
      </c>
      <c r="AZ130" s="42">
        <f>IF(OR(ISERROR(AVERAGE(BA130)),ISERROR(AVERAGE(BH130))),"-",ROUND(BH130*(1+(BA130-1)*(0.25/9))*10/12.5,2))</f>
        <v>1.49</v>
      </c>
      <c r="BA130" s="41">
        <f>IF(ISERROR(AVERAGE(BB130:BG130)),"-",AVERAGE(BB130:BG130))</f>
        <v>6.520833333333333</v>
      </c>
      <c r="BB130" s="47">
        <v>7</v>
      </c>
      <c r="BC130" s="47">
        <v>7</v>
      </c>
      <c r="BD130" s="47">
        <v>6</v>
      </c>
      <c r="BE130" s="47">
        <v>9</v>
      </c>
      <c r="BF130" s="47">
        <v>4</v>
      </c>
      <c r="BG130" s="55">
        <f t="shared" si="158"/>
        <v>6.125</v>
      </c>
      <c r="BH130" s="54">
        <f>IF(ISERROR(AVERAGE(BI130,BM130,BQ130,BW130)),"-",AVERAGE(BI130,BM130,BQ130,BW130))</f>
        <v>1.6166666666666667</v>
      </c>
      <c r="BI130" s="41">
        <f>IF(ISERROR(AVERAGE(BJ130:BL130)),"-",AVERAGE(BJ130:BL130))</f>
        <v>1.3333333333333333</v>
      </c>
      <c r="BJ130" s="47">
        <v>2</v>
      </c>
      <c r="BK130" s="47">
        <v>1</v>
      </c>
      <c r="BL130" s="47">
        <v>1</v>
      </c>
      <c r="BM130" s="41">
        <f>IF(ISERROR(AVERAGE(BN130:BP130)),"-",AVERAGE(BN130:BP130))</f>
        <v>1.3333333333333333</v>
      </c>
      <c r="BN130" s="47">
        <v>1</v>
      </c>
      <c r="BO130" s="47">
        <v>2</v>
      </c>
      <c r="BP130" s="47">
        <v>1</v>
      </c>
      <c r="BQ130" s="41">
        <f>IF(ISERROR(AVERAGE(BR130:BV130)),"-",AVERAGE(BR130:BV130))</f>
        <v>1.8</v>
      </c>
      <c r="BR130" s="47">
        <v>3</v>
      </c>
      <c r="BS130" s="47">
        <v>3</v>
      </c>
      <c r="BT130" s="47">
        <v>1</v>
      </c>
      <c r="BU130" s="47">
        <v>1</v>
      </c>
      <c r="BV130" s="47">
        <v>1</v>
      </c>
      <c r="BW130" s="41">
        <f>IF(ISERROR(AVERAGE(BX130:BZ130)),"-",AVERAGE(BX130:BZ130))</f>
        <v>2</v>
      </c>
      <c r="BX130" s="47">
        <v>2</v>
      </c>
      <c r="BY130" s="47">
        <v>1</v>
      </c>
      <c r="BZ130" s="47">
        <v>3</v>
      </c>
      <c r="CA130" s="47" t="s">
        <v>78</v>
      </c>
      <c r="CB130" s="46" t="s">
        <v>78</v>
      </c>
      <c r="CC130" s="52">
        <v>3.9666666666666668</v>
      </c>
      <c r="CD130" s="52">
        <f t="shared" si="164"/>
        <v>3.95</v>
      </c>
      <c r="CE130" s="44">
        <f>IF(OR(CC130="-",CD130="-"),"-",(SUM(CD130-CC130)))</f>
        <v>-1.6666666666666607E-2</v>
      </c>
      <c r="CF130" s="53" t="str">
        <f>IF(CE130="-","",IF(CE130&gt;=1,"ã",IF(CE130&gt;=0.5,"æ",IF(CE130&gt;=-0.49,"â",IF(CE130&gt;=-0.99,"è","ä")))))</f>
        <v>â</v>
      </c>
      <c r="CG130" s="52">
        <v>2.8214285714285712</v>
      </c>
      <c r="CH130" s="52">
        <f t="shared" si="167"/>
        <v>2.0714285714285716</v>
      </c>
      <c r="CI130" s="43">
        <f>IF(OR(CG130="-",CH130="-"),"-",(SUM(CH130-CG130)))</f>
        <v>-0.74999999999999956</v>
      </c>
      <c r="CJ130" s="51" t="str">
        <f>IF(CI130="-","",IF(CI130&gt;=1,"ã",IF(CI130&gt;=0.5,"æ",IF(CI130&gt;=-0.49,"â",IF(CI130&gt;=-0.99,"è","ä")))))</f>
        <v>è</v>
      </c>
      <c r="CK130" s="47" t="s">
        <v>78</v>
      </c>
      <c r="CL130" s="46" t="s">
        <v>78</v>
      </c>
      <c r="CM130" s="50">
        <v>3</v>
      </c>
      <c r="CN130" s="50">
        <v>2</v>
      </c>
      <c r="CO130" s="47">
        <v>4</v>
      </c>
      <c r="CP130" s="47">
        <v>3</v>
      </c>
      <c r="CQ130" s="47">
        <v>3</v>
      </c>
      <c r="CR130" s="50">
        <v>2</v>
      </c>
      <c r="CS130" s="49">
        <f t="shared" si="170"/>
        <v>5</v>
      </c>
      <c r="CT130" s="48">
        <f>IF(CM130="-","-",(IF(CM130&lt;6,1,0)+IF(CN130&lt;3,1,0)+IF(CO130&lt;3,1,0)+IF(CP130&lt;3,1,0)+IF(CQ130&lt;3,1,0)+IF(CR130&lt;3,1,0)+IF(CS130&lt;3,1,0)))</f>
        <v>3</v>
      </c>
      <c r="CU130" s="44" t="str">
        <f>IF(CT130="-","",IF(CT130=0,"Dem.","Aut."))</f>
        <v>Aut.</v>
      </c>
      <c r="CV130" s="47" t="s">
        <v>78</v>
      </c>
      <c r="CW130" s="46" t="s">
        <v>78</v>
      </c>
      <c r="CX130" s="45">
        <f t="shared" si="173"/>
        <v>3.01</v>
      </c>
      <c r="CY130" s="40">
        <f>IF(CX130="-","-",IF(CX130&gt;=8.5,1,IF(CX130&gt;=7,2,IF(CX130&gt;=5.5,3,IF(CX130&gt;=4,4,5)))))</f>
        <v>5</v>
      </c>
      <c r="CZ130" s="39" t="str">
        <f>IF(CY130="-","",IF(CY130=1,"Highly advanced",IF(CY130=2,"Advanced",IF(CY130=3,"Limited",IF(CY130=4,"Very limited","Failed")))))</f>
        <v>Failed</v>
      </c>
      <c r="DA130" s="44">
        <f t="shared" si="176"/>
        <v>3.95</v>
      </c>
      <c r="DB130" s="40">
        <f>IF(OR(DA130="-",CT130="-"),"-",IF(AND(DA130&gt;=8,CT130=0),1,IF(AND(DA130&gt;=6,CT130=0),2,IF(AND(DA130&gt;=1,CT130=0),3,IF(AND(DA130&gt;=4,CT130&gt;0),4,5)))))</f>
        <v>5</v>
      </c>
      <c r="DC130" s="39" t="str">
        <f>IF(DB130="-","",IF(DB130=1,"Democracies in consolidation",IF(DB130=2,"Defective democracies",IF(DB130=3,"Highly defective democracies",IF(DB130=4,"Moderate autocracies","Hard-line autocracies")))))</f>
        <v>Hard-line autocracies</v>
      </c>
      <c r="DD130" s="43">
        <f t="shared" si="179"/>
        <v>2.0699999999999998</v>
      </c>
      <c r="DE130" s="40">
        <f>IF(DD130="-","-",IF(DD130&gt;=8,1,IF(DD130&gt;=7,2,IF(DD130&gt;=5,3,IF(DD130&gt;=3,4,5)))))</f>
        <v>5</v>
      </c>
      <c r="DF130" s="39" t="str">
        <f>IF(DE130="-","",IF(DE130=1,"Developed",IF(DE130=2,"Functioning",IF(DE130=3,"Functional flaws",IF(DE130=4,"Poorly functioning","Rudimentary")))))</f>
        <v>Rudimentary</v>
      </c>
      <c r="DG130" s="42">
        <f t="shared" si="182"/>
        <v>1.49</v>
      </c>
      <c r="DH130" s="40">
        <f>IF(DG130="-","-",IF(DG130&gt;=7,1,IF(DG130&gt;=5.6,2,IF(DG130&gt;=4.3,3,IF(DG130&gt;=3,4,5)))))</f>
        <v>5</v>
      </c>
      <c r="DI130" s="39" t="str">
        <f>IF(DH130="-","",IF(DH130=1,"Very good",IF(DH130=2,"Good",IF(DH130=3,"Moderate",IF(DH130=4,"Weak","Failed")))))</f>
        <v>Failed</v>
      </c>
      <c r="DJ130" s="41">
        <f t="shared" si="185"/>
        <v>6.5</v>
      </c>
      <c r="DK130" s="40">
        <f>IF(DJ130="-","-",IF(DJ130&gt;=8.5,1,IF(DJ130&gt;=6.5,2,IF(DJ130&gt;=4.5,3,IF(DJ130&gt;=2.5,4,5)))))</f>
        <v>2</v>
      </c>
      <c r="DL130" s="39" t="str">
        <f>IF(DK130="-","",IF(DK130=1,"Massive",IF(DK130=2,"Substantial",IF(DK130=3,"Moderate",IF(DK130=4,"Minor","Negligible")))))</f>
        <v>Substantial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L130"/>
  <sheetViews>
    <sheetView workbookViewId="0" xr3:uid="{51F8DEE0-4D01-5F28-A812-FC0BD7CAC4A5}">
      <pane xSplit="1" ySplit="1" topLeftCell="B2" activePane="bottomRight" state="frozenSplit"/>
      <selection pane="bottomLeft"/>
      <selection pane="topRight"/>
      <selection pane="bottomRight" activeCell="A34" sqref="A34"/>
    </sheetView>
  </sheetViews>
  <sheetFormatPr defaultColWidth="11.42578125" defaultRowHeight="12.75"/>
  <cols>
    <col min="1" max="1" width="25.7109375" style="38" customWidth="1"/>
    <col min="2" max="2" width="2.7109375" style="38" customWidth="1"/>
    <col min="3" max="3" width="4.7109375" style="38" customWidth="1"/>
    <col min="4" max="5" width="7.7109375" style="38" customWidth="1"/>
    <col min="6" max="6" width="5.7109375" style="38" customWidth="1"/>
    <col min="7" max="10" width="3.7109375" style="38" customWidth="1"/>
    <col min="11" max="11" width="5.7109375" style="38" customWidth="1"/>
    <col min="12" max="15" width="3.7109375" style="38" customWidth="1"/>
    <col min="16" max="16" width="5.7109375" style="38" customWidth="1"/>
    <col min="17" max="20" width="3.7109375" style="38" customWidth="1"/>
    <col min="21" max="21" width="5.7109375" style="38" customWidth="1"/>
    <col min="22" max="23" width="3.7109375" style="38" customWidth="1"/>
    <col min="24" max="24" width="5.7109375" style="38" customWidth="1"/>
    <col min="25" max="28" width="3.7109375" style="38" customWidth="1"/>
    <col min="29" max="29" width="7.7109375" style="38" customWidth="1"/>
    <col min="30" max="30" width="5.7109375" style="38" customWidth="1"/>
    <col min="31" max="31" width="3.7109375" style="38" customWidth="1"/>
    <col min="32" max="32" width="5.7109375" style="38" customWidth="1"/>
    <col min="33" max="36" width="3.7109375" style="38" customWidth="1"/>
    <col min="37" max="37" width="5.7109375" style="38" customWidth="1"/>
    <col min="38" max="39" width="3.7109375" style="38" customWidth="1"/>
    <col min="40" max="40" width="5.7109375" style="38" customWidth="1"/>
    <col min="41" max="42" width="3.7109375" style="38" customWidth="1"/>
    <col min="43" max="43" width="5.7109375" style="38" customWidth="1"/>
    <col min="44" max="45" width="3.7109375" style="38" customWidth="1"/>
    <col min="46" max="46" width="5.7109375" style="38" customWidth="1"/>
    <col min="47" max="47" width="3.7109375" style="38" customWidth="1"/>
    <col min="48" max="48" width="5.7109375" style="38" customWidth="1"/>
    <col min="49" max="50" width="3.7109375" style="38" customWidth="1"/>
    <col min="51" max="51" width="4.7109375" style="38" customWidth="1"/>
    <col min="52" max="52" width="7.7109375" style="38" customWidth="1"/>
    <col min="53" max="53" width="5.7109375" style="38" customWidth="1"/>
    <col min="54" max="58" width="3.7109375" style="38" customWidth="1"/>
    <col min="59" max="59" width="4.7109375" style="38" customWidth="1"/>
    <col min="60" max="60" width="7.7109375" style="38" customWidth="1"/>
    <col min="61" max="61" width="5.7109375" style="38" customWidth="1"/>
    <col min="62" max="64" width="3.7109375" style="38" customWidth="1"/>
    <col min="65" max="65" width="5.7109375" style="38" customWidth="1"/>
    <col min="66" max="68" width="3.7109375" style="38" customWidth="1"/>
    <col min="69" max="69" width="5.7109375" style="38" customWidth="1"/>
    <col min="70" max="74" width="3.7109375" style="38" customWidth="1"/>
    <col min="75" max="75" width="5.7109375" style="38" customWidth="1"/>
    <col min="76" max="78" width="3.7109375" style="38" customWidth="1"/>
    <col min="79" max="79" width="10.7109375" style="38" customWidth="1"/>
    <col min="80" max="80" width="7.7109375" style="38" customWidth="1"/>
    <col min="81" max="88" width="5.7109375" style="38" customWidth="1"/>
    <col min="89" max="89" width="10.7109375" style="38" customWidth="1"/>
    <col min="90" max="90" width="7.7109375" style="38" customWidth="1"/>
    <col min="91" max="97" width="3.7109375" style="38" customWidth="1"/>
    <col min="98" max="99" width="5.7109375" style="38" customWidth="1"/>
    <col min="100" max="100" width="10.7109375" style="38" customWidth="1"/>
    <col min="101" max="102" width="7.7109375" style="38" customWidth="1"/>
    <col min="103" max="103" width="5.7109375" style="38" customWidth="1"/>
    <col min="104" max="104" width="15.7109375" style="38" customWidth="1"/>
    <col min="105" max="105" width="7.7109375" style="38" customWidth="1"/>
    <col min="106" max="106" width="5.7109375" style="38" customWidth="1"/>
    <col min="107" max="107" width="15.7109375" style="38" customWidth="1"/>
    <col min="108" max="108" width="7.7109375" style="38" customWidth="1"/>
    <col min="109" max="109" width="5.7109375" style="38" customWidth="1"/>
    <col min="110" max="110" width="15.7109375" style="38" customWidth="1"/>
    <col min="111" max="111" width="7.7109375" style="38" customWidth="1"/>
    <col min="112" max="112" width="5.7109375" style="38" customWidth="1"/>
    <col min="113" max="113" width="15.7109375" style="38" customWidth="1"/>
    <col min="114" max="114" width="7.7109375" style="38" customWidth="1"/>
    <col min="115" max="115" width="5.7109375" style="38" customWidth="1"/>
    <col min="116" max="116" width="15.7109375" style="38" customWidth="1"/>
    <col min="117" max="16384" width="11.42578125" style="38"/>
  </cols>
  <sheetData>
    <row r="1" spans="1:116" ht="200.1" customHeight="1" thickBot="1">
      <c r="A1" s="73" t="s">
        <v>0</v>
      </c>
      <c r="B1" s="72" t="s">
        <v>1</v>
      </c>
      <c r="C1" s="66" t="s">
        <v>2</v>
      </c>
      <c r="D1" s="66" t="s">
        <v>3</v>
      </c>
      <c r="E1" s="65" t="s">
        <v>4</v>
      </c>
      <c r="F1" s="71" t="s">
        <v>5</v>
      </c>
      <c r="G1" s="68" t="s">
        <v>6</v>
      </c>
      <c r="H1" s="68" t="s">
        <v>7</v>
      </c>
      <c r="I1" s="68" t="s">
        <v>8</v>
      </c>
      <c r="J1" s="68" t="s">
        <v>9</v>
      </c>
      <c r="K1" s="71" t="s">
        <v>10</v>
      </c>
      <c r="L1" s="68" t="s">
        <v>11</v>
      </c>
      <c r="M1" s="68" t="s">
        <v>12</v>
      </c>
      <c r="N1" s="68" t="s">
        <v>13</v>
      </c>
      <c r="O1" s="68" t="s">
        <v>14</v>
      </c>
      <c r="P1" s="71" t="s">
        <v>15</v>
      </c>
      <c r="Q1" s="68" t="s">
        <v>16</v>
      </c>
      <c r="R1" s="68" t="s">
        <v>17</v>
      </c>
      <c r="S1" s="68" t="s">
        <v>18</v>
      </c>
      <c r="T1" s="68" t="s">
        <v>19</v>
      </c>
      <c r="U1" s="71" t="s">
        <v>20</v>
      </c>
      <c r="V1" s="68" t="s">
        <v>21</v>
      </c>
      <c r="W1" s="68" t="s">
        <v>22</v>
      </c>
      <c r="X1" s="71" t="s">
        <v>23</v>
      </c>
      <c r="Y1" s="68" t="s">
        <v>24</v>
      </c>
      <c r="Z1" s="68" t="s">
        <v>25</v>
      </c>
      <c r="AA1" s="68" t="s">
        <v>26</v>
      </c>
      <c r="AB1" s="68" t="s">
        <v>27</v>
      </c>
      <c r="AC1" s="64" t="s">
        <v>28</v>
      </c>
      <c r="AD1" s="70" t="s">
        <v>29</v>
      </c>
      <c r="AE1" s="68" t="s">
        <v>30</v>
      </c>
      <c r="AF1" s="70" t="s">
        <v>31</v>
      </c>
      <c r="AG1" s="68" t="s">
        <v>32</v>
      </c>
      <c r="AH1" s="68" t="s">
        <v>33</v>
      </c>
      <c r="AI1" s="68" t="s">
        <v>34</v>
      </c>
      <c r="AJ1" s="68" t="s">
        <v>35</v>
      </c>
      <c r="AK1" s="70" t="s">
        <v>36</v>
      </c>
      <c r="AL1" s="68" t="s">
        <v>37</v>
      </c>
      <c r="AM1" s="68" t="s">
        <v>38</v>
      </c>
      <c r="AN1" s="70" t="s">
        <v>39</v>
      </c>
      <c r="AO1" s="68" t="s">
        <v>40</v>
      </c>
      <c r="AP1" s="68" t="s">
        <v>41</v>
      </c>
      <c r="AQ1" s="70" t="s">
        <v>42</v>
      </c>
      <c r="AR1" s="68" t="s">
        <v>43</v>
      </c>
      <c r="AS1" s="68" t="s">
        <v>44</v>
      </c>
      <c r="AT1" s="70" t="s">
        <v>45</v>
      </c>
      <c r="AU1" s="68" t="s">
        <v>46</v>
      </c>
      <c r="AV1" s="70" t="s">
        <v>47</v>
      </c>
      <c r="AW1" s="68" t="s">
        <v>48</v>
      </c>
      <c r="AX1" s="68" t="s">
        <v>49</v>
      </c>
      <c r="AY1" s="63" t="s">
        <v>50</v>
      </c>
      <c r="AZ1" s="63" t="s">
        <v>51</v>
      </c>
      <c r="BA1" s="62" t="s">
        <v>52</v>
      </c>
      <c r="BB1" s="68" t="s">
        <v>53</v>
      </c>
      <c r="BC1" s="68" t="s">
        <v>54</v>
      </c>
      <c r="BD1" s="68" t="s">
        <v>55</v>
      </c>
      <c r="BE1" s="68" t="s">
        <v>56</v>
      </c>
      <c r="BF1" s="68" t="s">
        <v>57</v>
      </c>
      <c r="BG1" s="68" t="s">
        <v>58</v>
      </c>
      <c r="BH1" s="69" t="s">
        <v>59</v>
      </c>
      <c r="BI1" s="62" t="s">
        <v>60</v>
      </c>
      <c r="BJ1" s="68" t="s">
        <v>61</v>
      </c>
      <c r="BK1" s="68" t="s">
        <v>62</v>
      </c>
      <c r="BL1" s="68" t="s">
        <v>63</v>
      </c>
      <c r="BM1" s="62" t="s">
        <v>64</v>
      </c>
      <c r="BN1" s="68" t="s">
        <v>65</v>
      </c>
      <c r="BO1" s="68" t="s">
        <v>66</v>
      </c>
      <c r="BP1" s="68" t="s">
        <v>67</v>
      </c>
      <c r="BQ1" s="62" t="s">
        <v>68</v>
      </c>
      <c r="BR1" s="68" t="s">
        <v>69</v>
      </c>
      <c r="BS1" s="68" t="s">
        <v>70</v>
      </c>
      <c r="BT1" s="68" t="s">
        <v>71</v>
      </c>
      <c r="BU1" s="68" t="s">
        <v>72</v>
      </c>
      <c r="BV1" s="68" t="s">
        <v>73</v>
      </c>
      <c r="BW1" s="62" t="s">
        <v>74</v>
      </c>
      <c r="BX1" s="68" t="s">
        <v>75</v>
      </c>
      <c r="BY1" s="68" t="s">
        <v>76</v>
      </c>
      <c r="BZ1" s="68" t="s">
        <v>77</v>
      </c>
      <c r="CA1" s="68" t="s">
        <v>78</v>
      </c>
      <c r="CB1" s="67" t="s">
        <v>79</v>
      </c>
      <c r="CC1" s="68" t="s">
        <v>236</v>
      </c>
      <c r="CD1" s="68" t="s">
        <v>233</v>
      </c>
      <c r="CE1" s="65" t="s">
        <v>82</v>
      </c>
      <c r="CF1" s="65" t="s">
        <v>78</v>
      </c>
      <c r="CG1" s="68" t="s">
        <v>237</v>
      </c>
      <c r="CH1" s="68" t="s">
        <v>238</v>
      </c>
      <c r="CI1" s="64" t="s">
        <v>85</v>
      </c>
      <c r="CJ1" s="64" t="s">
        <v>78</v>
      </c>
      <c r="CK1" s="68" t="s">
        <v>78</v>
      </c>
      <c r="CL1" s="67" t="s">
        <v>86</v>
      </c>
      <c r="CM1" s="68" t="s">
        <v>87</v>
      </c>
      <c r="CN1" s="68" t="s">
        <v>88</v>
      </c>
      <c r="CO1" s="68" t="s">
        <v>89</v>
      </c>
      <c r="CP1" s="68" t="s">
        <v>90</v>
      </c>
      <c r="CQ1" s="68" t="s">
        <v>91</v>
      </c>
      <c r="CR1" s="68" t="s">
        <v>92</v>
      </c>
      <c r="CS1" s="68" t="s">
        <v>93</v>
      </c>
      <c r="CT1" s="65" t="s">
        <v>94</v>
      </c>
      <c r="CU1" s="65" t="s">
        <v>95</v>
      </c>
      <c r="CV1" s="68" t="s">
        <v>78</v>
      </c>
      <c r="CW1" s="67" t="s">
        <v>96</v>
      </c>
      <c r="CX1" s="66" t="s">
        <v>3</v>
      </c>
      <c r="CY1" s="66" t="s">
        <v>97</v>
      </c>
      <c r="CZ1" s="66" t="s">
        <v>98</v>
      </c>
      <c r="DA1" s="65" t="s">
        <v>4</v>
      </c>
      <c r="DB1" s="65" t="s">
        <v>97</v>
      </c>
      <c r="DC1" s="65" t="s">
        <v>98</v>
      </c>
      <c r="DD1" s="64" t="s">
        <v>28</v>
      </c>
      <c r="DE1" s="64" t="s">
        <v>97</v>
      </c>
      <c r="DF1" s="64" t="s">
        <v>98</v>
      </c>
      <c r="DG1" s="63" t="s">
        <v>51</v>
      </c>
      <c r="DH1" s="63" t="s">
        <v>97</v>
      </c>
      <c r="DI1" s="63" t="s">
        <v>98</v>
      </c>
      <c r="DJ1" s="62" t="s">
        <v>52</v>
      </c>
      <c r="DK1" s="62" t="s">
        <v>97</v>
      </c>
      <c r="DL1" s="62" t="s">
        <v>98</v>
      </c>
    </row>
    <row r="2" spans="1:116">
      <c r="A2" s="75" t="s">
        <v>99</v>
      </c>
      <c r="B2" s="60">
        <v>7</v>
      </c>
      <c r="C2" s="59">
        <f>IF(D2="-","?",RANK(D2,D2:D130,0))</f>
        <v>119</v>
      </c>
      <c r="D2" s="45">
        <f t="shared" ref="D2:D33" si="0">IF(ISERROR(ROUND(AVERAGE(E2,AC2),2)),"-",ROUND(AVERAGE(E2,AC2),2))</f>
        <v>3.21</v>
      </c>
      <c r="E2" s="44">
        <f t="shared" ref="E2:E33" si="1">IF(ISERROR(AVERAGE(F2,K2,P2,U2,X2)),"-",AVERAGE(F2,K2,P2,U2,X2))</f>
        <v>3.5666666666666664</v>
      </c>
      <c r="F2" s="58">
        <f t="shared" ref="F2:F33" si="2">IF(ISERROR(AVERAGE(G2:J2)),"-",AVERAGE(G2:J2))</f>
        <v>3.25</v>
      </c>
      <c r="G2" s="47">
        <v>2</v>
      </c>
      <c r="H2" s="47">
        <v>6</v>
      </c>
      <c r="I2" s="47">
        <v>3</v>
      </c>
      <c r="J2" s="47">
        <v>2</v>
      </c>
      <c r="K2" s="58">
        <f t="shared" ref="K2:K33" si="3">IF(ISERROR(AVERAGE(L2:O2)),"-",AVERAGE(L2:O2))</f>
        <v>5</v>
      </c>
      <c r="L2" s="47">
        <v>6</v>
      </c>
      <c r="M2" s="77">
        <v>4</v>
      </c>
      <c r="N2" s="47">
        <v>6</v>
      </c>
      <c r="O2" s="47">
        <v>4</v>
      </c>
      <c r="P2" s="58">
        <f t="shared" ref="P2:P33" si="4">IF(ISERROR(AVERAGE(Q2:T2)),"-",AVERAGE(Q2:T2))</f>
        <v>3.75</v>
      </c>
      <c r="Q2" s="47">
        <v>5</v>
      </c>
      <c r="R2" s="47">
        <v>4</v>
      </c>
      <c r="S2" s="47">
        <v>3</v>
      </c>
      <c r="T2" s="47">
        <v>3</v>
      </c>
      <c r="U2" s="58">
        <f t="shared" ref="U2:U33" si="5">IF(ISERROR(AVERAGE(V2:W2)),"-",AVERAGE(V2:W2))</f>
        <v>3.5</v>
      </c>
      <c r="V2" s="77">
        <v>4</v>
      </c>
      <c r="W2" s="47">
        <v>3</v>
      </c>
      <c r="X2" s="58">
        <f t="shared" ref="X2:X33" si="6">IF(ISERROR(AVERAGE(Y2:AB2)),"-",AVERAGE(Y2:AB2))</f>
        <v>2.3333333333333335</v>
      </c>
      <c r="Y2" s="47">
        <v>2</v>
      </c>
      <c r="Z2" s="47">
        <v>1</v>
      </c>
      <c r="AA2" s="47" t="s">
        <v>100</v>
      </c>
      <c r="AB2" s="47">
        <v>4</v>
      </c>
      <c r="AC2" s="43">
        <f t="shared" ref="AC2:AC33" si="7">IF(ISERROR(AVERAGE(AD2,AF2,AK2,AN2,AQ2,AT2,AV2)),"-",AVERAGE(AD2,AF2,AK2,AN2,AQ2,AT2,AV2))</f>
        <v>2.8571428571428572</v>
      </c>
      <c r="AD2" s="57">
        <f t="shared" ref="AD2:AD33" si="8">IF(ISERROR(AVERAGE(AE2)),"-",AVERAGE(AE2))</f>
        <v>1</v>
      </c>
      <c r="AE2" s="47">
        <v>1</v>
      </c>
      <c r="AF2" s="57">
        <f t="shared" ref="AF2:AF33" si="9">IF(ISERROR(AVERAGE(AG2:AJ2)),"-",AVERAGE(AG2:AJ2))</f>
        <v>3</v>
      </c>
      <c r="AG2" s="47">
        <v>3</v>
      </c>
      <c r="AH2" s="47">
        <v>2</v>
      </c>
      <c r="AI2" s="47">
        <v>5</v>
      </c>
      <c r="AJ2" s="47">
        <v>2</v>
      </c>
      <c r="AK2" s="57">
        <f t="shared" ref="AK2:AK33" si="10">IF(ISERROR(AVERAGE(AL2:AM2)),"-",AVERAGE(AL2:AM2))</f>
        <v>4.5</v>
      </c>
      <c r="AL2" s="47">
        <v>5</v>
      </c>
      <c r="AM2" s="47">
        <v>4</v>
      </c>
      <c r="AN2" s="57">
        <f t="shared" ref="AN2:AN33" si="11">IF(ISERROR(AVERAGE(AO2:AP2)),"-",AVERAGE(AO2:AP2))</f>
        <v>3.5</v>
      </c>
      <c r="AO2" s="47">
        <v>2</v>
      </c>
      <c r="AP2" s="47">
        <v>5</v>
      </c>
      <c r="AQ2" s="57">
        <f t="shared" ref="AQ2:AQ33" si="12">IF(ISERROR(AVERAGE(AR2:AS2)),"-",AVERAGE(AR2:AS2))</f>
        <v>1.5</v>
      </c>
      <c r="AR2" s="47">
        <v>1</v>
      </c>
      <c r="AS2" s="47">
        <v>2</v>
      </c>
      <c r="AT2" s="57">
        <f t="shared" ref="AT2:AT33" si="13">IF(ISERROR(AVERAGE(AU2)),"-",AVERAGE(AU2))</f>
        <v>5</v>
      </c>
      <c r="AU2" s="47">
        <v>5</v>
      </c>
      <c r="AV2" s="57">
        <f t="shared" ref="AV2:AV33" si="14">IF(ISERROR(AVERAGE(AW2:AX2)),"-",AVERAGE(AW2:AX2))</f>
        <v>1.5</v>
      </c>
      <c r="AW2" s="47">
        <v>2</v>
      </c>
      <c r="AX2" s="47">
        <v>1</v>
      </c>
      <c r="AY2" s="56">
        <f>IF(AZ2="-","?",RANK(AZ2,AZ2:AZ130,0))</f>
        <v>89</v>
      </c>
      <c r="AZ2" s="42">
        <f t="shared" ref="AZ2:AZ33" si="15">IF(OR(ISERROR(AVERAGE(BA2)),ISERROR(AVERAGE(BH2))),"-",ROUND(BH2*(1+(BA2-1)*(0.25/9))*10/12.5,2))</f>
        <v>4.4400000000000004</v>
      </c>
      <c r="BA2" s="41">
        <f t="shared" ref="BA2:BA33" si="16">IF(ISERROR(AVERAGE(BB2:BG2)),"-",AVERAGE(BB2:BG2))</f>
        <v>9.4166666666666661</v>
      </c>
      <c r="BB2" s="47">
        <v>10</v>
      </c>
      <c r="BC2" s="47">
        <v>10</v>
      </c>
      <c r="BD2" s="47">
        <v>9</v>
      </c>
      <c r="BE2" s="47">
        <v>10</v>
      </c>
      <c r="BF2" s="47">
        <v>10</v>
      </c>
      <c r="BG2" s="55">
        <f t="shared" ref="BG2:BG33" si="17">IF(OR(F2="-",P2="-"),"-",11-(F2+P2)/2)</f>
        <v>7.5</v>
      </c>
      <c r="BH2" s="54">
        <f t="shared" ref="BH2:BH33" si="18">IF(ISERROR(AVERAGE(BI2,BM2,BQ2,BW2)),"-",AVERAGE(BI2,BM2,BQ2,BW2))</f>
        <v>4.5</v>
      </c>
      <c r="BI2" s="41">
        <f t="shared" ref="BI2:BI33" si="19">IF(ISERROR(AVERAGE(BJ2:BL2)),"-",AVERAGE(BJ2:BL2))</f>
        <v>4.333333333333333</v>
      </c>
      <c r="BJ2" s="47">
        <v>4</v>
      </c>
      <c r="BK2" s="47">
        <v>4</v>
      </c>
      <c r="BL2" s="47">
        <v>5</v>
      </c>
      <c r="BM2" s="41">
        <f t="shared" ref="BM2:BM33" si="20">IF(ISERROR(AVERAGE(BN2:BP2)),"-",AVERAGE(BN2:BP2))</f>
        <v>2.3333333333333335</v>
      </c>
      <c r="BN2" s="47">
        <v>3</v>
      </c>
      <c r="BO2" s="47">
        <v>3</v>
      </c>
      <c r="BP2" s="47">
        <v>1</v>
      </c>
      <c r="BQ2" s="41">
        <f t="shared" ref="BQ2:BQ33" si="21">IF(ISERROR(AVERAGE(BR2:BV2)),"-",AVERAGE(BR2:BV2))</f>
        <v>4</v>
      </c>
      <c r="BR2" s="47">
        <v>3</v>
      </c>
      <c r="BS2" s="47">
        <v>4</v>
      </c>
      <c r="BT2" s="47">
        <v>4</v>
      </c>
      <c r="BU2" s="47">
        <v>4</v>
      </c>
      <c r="BV2" s="47">
        <v>5</v>
      </c>
      <c r="BW2" s="41">
        <f t="shared" ref="BW2:BW33" si="22">IF(ISERROR(AVERAGE(BX2:BZ2)),"-",AVERAGE(BX2:BZ2))</f>
        <v>7.333333333333333</v>
      </c>
      <c r="BX2" s="47">
        <v>8</v>
      </c>
      <c r="BY2" s="47">
        <v>7</v>
      </c>
      <c r="BZ2" s="47">
        <v>7</v>
      </c>
      <c r="CA2" s="47" t="s">
        <v>78</v>
      </c>
      <c r="CB2" s="46" t="s">
        <v>78</v>
      </c>
      <c r="CC2" s="52">
        <v>2.9666666666666668</v>
      </c>
      <c r="CD2" s="52">
        <f t="shared" ref="CD2:CD33" si="23">IF(ISERROR(AVERAGE(F2,K2,P2,U2,X2)),"-",AVERAGE(F2,K2,P2,U2,X2))</f>
        <v>3.5666666666666664</v>
      </c>
      <c r="CE2" s="44">
        <f t="shared" ref="CE2:CE33" si="24">IF(OR(CC2="-",CD2="-"),"-",(SUM(CD2-CC2)))</f>
        <v>0.59999999999999964</v>
      </c>
      <c r="CF2" s="53" t="str">
        <f t="shared" ref="CF2:CF33" si="25">IF(CE2="-","",IF(CE2&gt;=1,"ã",IF(CE2&gt;=0.5,"æ",IF(CE2&gt;=-0.49,"â",IF(CE2&gt;=-0.99,"è","ä")))))</f>
        <v>æ</v>
      </c>
      <c r="CG2" s="52">
        <v>3.0714285714285716</v>
      </c>
      <c r="CH2" s="52">
        <f t="shared" ref="CH2:CH33" si="26">IF(ISERROR(AVERAGE(AD2,AF2,AK2,AN2,AQ2,AT2,AV2)),"-",AVERAGE(AD2,AF2,AK2,AN2,AQ2,AT2,AV2))</f>
        <v>2.8571428571428572</v>
      </c>
      <c r="CI2" s="43">
        <f t="shared" ref="CI2:CI33" si="27">IF(OR(CG2="-",CH2="-"),"-",(SUM(CH2-CG2)))</f>
        <v>-0.21428571428571441</v>
      </c>
      <c r="CJ2" s="51" t="str">
        <f t="shared" ref="CJ2:CJ33" si="28">IF(CI2="-","",IF(CI2&gt;=1,"ã",IF(CI2&gt;=0.5,"æ",IF(CI2&gt;=-0.49,"â",IF(CI2&gt;=-0.99,"è","ä")))))</f>
        <v>â</v>
      </c>
      <c r="CK2" s="47" t="s">
        <v>78</v>
      </c>
      <c r="CL2" s="46" t="s">
        <v>78</v>
      </c>
      <c r="CM2" s="47">
        <v>6</v>
      </c>
      <c r="CN2" s="47">
        <v>4</v>
      </c>
      <c r="CO2" s="47">
        <v>6</v>
      </c>
      <c r="CP2" s="47">
        <v>4</v>
      </c>
      <c r="CQ2" s="47">
        <v>5</v>
      </c>
      <c r="CR2" s="47">
        <v>3</v>
      </c>
      <c r="CS2" s="50">
        <f t="shared" ref="CS2:CS33" si="29">IF(OR(G2="-",J2="-",G2="",J2=""),"-",(G2+J2)/2)</f>
        <v>2</v>
      </c>
      <c r="CT2" s="48">
        <f t="shared" ref="CT2:CT33" si="30">IF(CM2="-","-",(IF(CM2&lt;6,1,0)+IF(CN2&lt;3,1,0)+IF(CO2&lt;3,1,0)+IF(CP2&lt;3,1,0)+IF(CQ2&lt;3,1,0)+IF(CR2&lt;3,1,0)+IF(CS2&lt;3,1,0)))</f>
        <v>1</v>
      </c>
      <c r="CU2" s="44" t="str">
        <f t="shared" ref="CU2:CU33" si="31">IF(CT2="-","",IF(CT2=0,"Dem.","Aut."))</f>
        <v>Aut.</v>
      </c>
      <c r="CV2" s="47" t="s">
        <v>78</v>
      </c>
      <c r="CW2" s="46" t="s">
        <v>78</v>
      </c>
      <c r="CX2" s="45">
        <f t="shared" ref="CX2:CX33" si="32">IF(ISERROR(ROUND(AVERAGE(E2,AC2),2)),"-",ROUND(AVERAGE(E2,AC2),2))</f>
        <v>3.21</v>
      </c>
      <c r="CY2" s="40">
        <f t="shared" ref="CY2:CY33" si="33">IF(CX2="-","-",IF(CX2&gt;=8.5,1,IF(CX2&gt;=7,2,IF(CX2&gt;=5.5,3,IF(CX2&gt;=4,4,5)))))</f>
        <v>5</v>
      </c>
      <c r="CZ2" s="39" t="str">
        <f t="shared" ref="CZ2:CZ33" si="34">IF(CY2="-","",IF(CY2=1,"Highly advanced",IF(CY2=2,"Advanced",IF(CY2=3,"Limited",IF(CY2=4,"Very limited","Failed")))))</f>
        <v>Failed</v>
      </c>
      <c r="DA2" s="44">
        <f t="shared" ref="DA2:DA33" si="35">IF(ISERROR(ROUND(AVERAGE(F2,K2,P2,U2,X2),2)),"-",ROUND(AVERAGE(F2,K2,P2,U2,X2),2))</f>
        <v>3.57</v>
      </c>
      <c r="DB2" s="40">
        <f t="shared" ref="DB2:DB33" si="36">IF(OR(DA2="-",CT2="-"),"-",IF(AND(DA2&gt;=8,CT2=0),1,IF(AND(DA2&gt;=6,CT2=0),2,IF(AND(DA2&gt;=1,CT2=0),3,IF(AND(DA2&gt;=4,CT2&gt;0),4,5)))))</f>
        <v>5</v>
      </c>
      <c r="DC2" s="39" t="str">
        <f t="shared" ref="DC2:DC33" si="37">IF(DB2="-","",IF(DB2=1,"Democracies in consolidation",IF(DB2=2,"Defective democracies",IF(DB2=3,"Highly defective democracies",IF(DB2=4,"Moderate autocracies","Hard-line autocracies")))))</f>
        <v>Hard-line autocracies</v>
      </c>
      <c r="DD2" s="43">
        <f t="shared" ref="DD2:DD33" si="38">IF(ISERROR(ROUND(AVERAGE(AD2,AF2,AK2,AN2,AQ2,AT2,AV2),2)),"-",ROUND(AVERAGE(AD2,AF2,AK2,AN2,AQ2,AT2,AV2),2))</f>
        <v>2.86</v>
      </c>
      <c r="DE2" s="40">
        <f t="shared" ref="DE2:DE33" si="39">IF(DD2="-","-",IF(DD2&gt;=8,1,IF(DD2&gt;=7,2,IF(DD2&gt;=5,3,IF(DD2&gt;=3,4,5)))))</f>
        <v>5</v>
      </c>
      <c r="DF2" s="39" t="str">
        <f t="shared" ref="DF2:DF33" si="40">IF(DE2="-","",IF(DE2=1,"Developed",IF(DE2=2,"Functioning",IF(DE2=3,"Functional flaws",IF(DE2=4,"Poorly functioning","Rudimentary")))))</f>
        <v>Rudimentary</v>
      </c>
      <c r="DG2" s="42">
        <f t="shared" ref="DG2:DG33" si="41">IF(OR(ISERROR(AVERAGE(BA2)),ISERROR(AVERAGE(BH2))),"-",ROUND(BH2*(1+(BA2-1)*(0.25/9))*10/12.5,2))</f>
        <v>4.4400000000000004</v>
      </c>
      <c r="DH2" s="40">
        <f t="shared" ref="DH2:DH33" si="42">IF(DG2="-","-",IF(DG2&gt;=7,1,IF(DG2&gt;=5.6,2,IF(DG2&gt;=4.3,3,IF(DG2&gt;=3,4,5)))))</f>
        <v>3</v>
      </c>
      <c r="DI2" s="39" t="str">
        <f t="shared" ref="DI2:DI33" si="43">IF(DH2="-","",IF(DH2=1,"Very good",IF(DH2=2,"Good",IF(DH2=3,"Moderate",IF(DH2=4,"Weak","Failed")))))</f>
        <v>Moderate</v>
      </c>
      <c r="DJ2" s="41">
        <f t="shared" ref="DJ2:DJ33" si="44">IF(ISERROR(IF(BA2="-","-",ROUND(BA2,1))),"-",IF(BA2="-","-",ROUND(BA2,1)))</f>
        <v>9.4</v>
      </c>
      <c r="DK2" s="40">
        <f t="shared" ref="DK2:DK33" si="45">IF(DJ2="-","-",IF(DJ2&gt;=8.5,1,IF(DJ2&gt;=6.5,2,IF(DJ2&gt;=4.5,3,IF(DJ2&gt;=2.5,4,5)))))</f>
        <v>1</v>
      </c>
      <c r="DL2" s="39" t="str">
        <f t="shared" ref="DL2:DL33" si="46">IF(DK2="-","",IF(DK2=1,"Massive",IF(DK2=2,"Substantial",IF(DK2=3,"Moderate",IF(DK2=4,"Minor","Negligible")))))</f>
        <v>Massive</v>
      </c>
    </row>
    <row r="3" spans="1:116">
      <c r="A3" s="61" t="s">
        <v>101</v>
      </c>
      <c r="B3" s="60">
        <v>1</v>
      </c>
      <c r="C3" s="59">
        <f>IF(D3="-","?",RANK(D3,D2:D130,0))</f>
        <v>33</v>
      </c>
      <c r="D3" s="45">
        <f t="shared" si="0"/>
        <v>7.07</v>
      </c>
      <c r="E3" s="44">
        <f t="shared" si="1"/>
        <v>7.5</v>
      </c>
      <c r="F3" s="58">
        <f t="shared" si="2"/>
        <v>8.5</v>
      </c>
      <c r="G3" s="47">
        <v>8</v>
      </c>
      <c r="H3" s="47">
        <v>9</v>
      </c>
      <c r="I3" s="47">
        <v>10</v>
      </c>
      <c r="J3" s="47">
        <v>7</v>
      </c>
      <c r="K3" s="58">
        <f t="shared" si="3"/>
        <v>8.25</v>
      </c>
      <c r="L3" s="47">
        <v>8</v>
      </c>
      <c r="M3" s="47">
        <v>8</v>
      </c>
      <c r="N3" s="47">
        <v>9</v>
      </c>
      <c r="O3" s="47">
        <v>8</v>
      </c>
      <c r="P3" s="58">
        <f t="shared" si="4"/>
        <v>6.25</v>
      </c>
      <c r="Q3" s="47">
        <v>7</v>
      </c>
      <c r="R3" s="47">
        <v>5</v>
      </c>
      <c r="S3" s="47">
        <v>5</v>
      </c>
      <c r="T3" s="47">
        <v>8</v>
      </c>
      <c r="U3" s="58">
        <f t="shared" si="5"/>
        <v>8</v>
      </c>
      <c r="V3" s="47">
        <v>7</v>
      </c>
      <c r="W3" s="47">
        <v>9</v>
      </c>
      <c r="X3" s="58">
        <f t="shared" si="6"/>
        <v>6.5</v>
      </c>
      <c r="Y3" s="47">
        <v>6</v>
      </c>
      <c r="Z3" s="47">
        <v>6</v>
      </c>
      <c r="AA3" s="47">
        <v>8</v>
      </c>
      <c r="AB3" s="47">
        <v>6</v>
      </c>
      <c r="AC3" s="43">
        <f t="shared" si="7"/>
        <v>6.6428571428571432</v>
      </c>
      <c r="AD3" s="57">
        <f t="shared" si="8"/>
        <v>6</v>
      </c>
      <c r="AE3" s="47">
        <v>6</v>
      </c>
      <c r="AF3" s="57">
        <f t="shared" si="9"/>
        <v>7.5</v>
      </c>
      <c r="AG3" s="47">
        <v>6</v>
      </c>
      <c r="AH3" s="47">
        <v>7</v>
      </c>
      <c r="AI3" s="47">
        <v>10</v>
      </c>
      <c r="AJ3" s="47">
        <v>7</v>
      </c>
      <c r="AK3" s="57">
        <f t="shared" si="10"/>
        <v>8.5</v>
      </c>
      <c r="AL3" s="47">
        <v>9</v>
      </c>
      <c r="AM3" s="47">
        <v>8</v>
      </c>
      <c r="AN3" s="57">
        <f t="shared" si="11"/>
        <v>6.5</v>
      </c>
      <c r="AO3" s="47">
        <v>6</v>
      </c>
      <c r="AP3" s="47">
        <v>7</v>
      </c>
      <c r="AQ3" s="57">
        <f t="shared" si="12"/>
        <v>6</v>
      </c>
      <c r="AR3" s="47">
        <v>6</v>
      </c>
      <c r="AS3" s="47">
        <v>6</v>
      </c>
      <c r="AT3" s="57">
        <f t="shared" si="13"/>
        <v>7</v>
      </c>
      <c r="AU3" s="47">
        <v>7</v>
      </c>
      <c r="AV3" s="57">
        <f t="shared" si="14"/>
        <v>5</v>
      </c>
      <c r="AW3" s="47">
        <v>5</v>
      </c>
      <c r="AX3" s="47">
        <v>5</v>
      </c>
      <c r="AY3" s="56">
        <f>IF(AZ3="-","?",RANK(AZ3,AZ2:AZ130,0))</f>
        <v>46</v>
      </c>
      <c r="AZ3" s="42">
        <f t="shared" si="15"/>
        <v>5.6</v>
      </c>
      <c r="BA3" s="41">
        <f t="shared" si="16"/>
        <v>4.604166666666667</v>
      </c>
      <c r="BB3" s="47">
        <v>6</v>
      </c>
      <c r="BC3" s="47">
        <v>7</v>
      </c>
      <c r="BD3" s="47">
        <v>2</v>
      </c>
      <c r="BE3" s="47">
        <v>7</v>
      </c>
      <c r="BF3" s="47">
        <v>2</v>
      </c>
      <c r="BG3" s="55">
        <f t="shared" si="17"/>
        <v>3.625</v>
      </c>
      <c r="BH3" s="54">
        <f t="shared" si="18"/>
        <v>6.3666666666666671</v>
      </c>
      <c r="BI3" s="41">
        <f t="shared" si="19"/>
        <v>6.333333333333333</v>
      </c>
      <c r="BJ3" s="47">
        <v>7</v>
      </c>
      <c r="BK3" s="47">
        <v>6</v>
      </c>
      <c r="BL3" s="47">
        <v>6</v>
      </c>
      <c r="BM3" s="41">
        <f t="shared" si="20"/>
        <v>4.666666666666667</v>
      </c>
      <c r="BN3" s="47">
        <v>4</v>
      </c>
      <c r="BO3" s="47">
        <v>6</v>
      </c>
      <c r="BP3" s="47">
        <v>4</v>
      </c>
      <c r="BQ3" s="41">
        <f t="shared" si="21"/>
        <v>6.8</v>
      </c>
      <c r="BR3" s="47">
        <v>9</v>
      </c>
      <c r="BS3" s="47">
        <v>7</v>
      </c>
      <c r="BT3" s="47">
        <v>5</v>
      </c>
      <c r="BU3" s="47">
        <v>7</v>
      </c>
      <c r="BV3" s="47">
        <v>6</v>
      </c>
      <c r="BW3" s="41">
        <f t="shared" si="22"/>
        <v>7.666666666666667</v>
      </c>
      <c r="BX3" s="47">
        <v>7</v>
      </c>
      <c r="BY3" s="47">
        <v>7</v>
      </c>
      <c r="BZ3" s="47">
        <v>9</v>
      </c>
      <c r="CA3" s="47" t="s">
        <v>78</v>
      </c>
      <c r="CB3" s="46" t="s">
        <v>78</v>
      </c>
      <c r="CC3" s="52">
        <v>7.2500000000000009</v>
      </c>
      <c r="CD3" s="52">
        <f t="shared" si="23"/>
        <v>7.5</v>
      </c>
      <c r="CE3" s="44">
        <f t="shared" si="24"/>
        <v>0.24999999999999911</v>
      </c>
      <c r="CF3" s="53" t="str">
        <f t="shared" si="25"/>
        <v>â</v>
      </c>
      <c r="CG3" s="52">
        <v>5.9642857142857144</v>
      </c>
      <c r="CH3" s="52">
        <f t="shared" si="26"/>
        <v>6.6428571428571432</v>
      </c>
      <c r="CI3" s="43">
        <f t="shared" si="27"/>
        <v>0.67857142857142883</v>
      </c>
      <c r="CJ3" s="51" t="str">
        <f t="shared" si="28"/>
        <v>æ</v>
      </c>
      <c r="CK3" s="47" t="s">
        <v>78</v>
      </c>
      <c r="CL3" s="46" t="s">
        <v>78</v>
      </c>
      <c r="CM3" s="47">
        <v>8</v>
      </c>
      <c r="CN3" s="47">
        <v>8</v>
      </c>
      <c r="CO3" s="47">
        <v>9</v>
      </c>
      <c r="CP3" s="47">
        <v>8</v>
      </c>
      <c r="CQ3" s="47">
        <v>7</v>
      </c>
      <c r="CR3" s="47">
        <v>8</v>
      </c>
      <c r="CS3" s="49">
        <f t="shared" si="29"/>
        <v>7.5</v>
      </c>
      <c r="CT3" s="48">
        <f t="shared" si="30"/>
        <v>0</v>
      </c>
      <c r="CU3" s="44" t="str">
        <f t="shared" si="31"/>
        <v>Dem.</v>
      </c>
      <c r="CV3" s="47" t="s">
        <v>78</v>
      </c>
      <c r="CW3" s="46" t="s">
        <v>78</v>
      </c>
      <c r="CX3" s="45">
        <f t="shared" si="32"/>
        <v>7.07</v>
      </c>
      <c r="CY3" s="40">
        <f t="shared" si="33"/>
        <v>2</v>
      </c>
      <c r="CZ3" s="39" t="str">
        <f t="shared" si="34"/>
        <v>Advanced</v>
      </c>
      <c r="DA3" s="44">
        <f t="shared" si="35"/>
        <v>7.5</v>
      </c>
      <c r="DB3" s="40">
        <f t="shared" si="36"/>
        <v>2</v>
      </c>
      <c r="DC3" s="39" t="str">
        <f t="shared" si="37"/>
        <v>Defective democracies</v>
      </c>
      <c r="DD3" s="43">
        <f t="shared" si="38"/>
        <v>6.64</v>
      </c>
      <c r="DE3" s="40">
        <f t="shared" si="39"/>
        <v>3</v>
      </c>
      <c r="DF3" s="39" t="str">
        <f t="shared" si="40"/>
        <v>Functional flaws</v>
      </c>
      <c r="DG3" s="42">
        <f t="shared" si="41"/>
        <v>5.6</v>
      </c>
      <c r="DH3" s="40">
        <f t="shared" si="42"/>
        <v>2</v>
      </c>
      <c r="DI3" s="39" t="str">
        <f t="shared" si="43"/>
        <v>Good</v>
      </c>
      <c r="DJ3" s="41">
        <f t="shared" si="44"/>
        <v>4.5999999999999996</v>
      </c>
      <c r="DK3" s="40">
        <f t="shared" si="45"/>
        <v>3</v>
      </c>
      <c r="DL3" s="39" t="str">
        <f t="shared" si="46"/>
        <v>Moderate</v>
      </c>
    </row>
    <row r="4" spans="1:116">
      <c r="A4" s="61" t="s">
        <v>102</v>
      </c>
      <c r="B4" s="60">
        <v>4</v>
      </c>
      <c r="C4" s="59">
        <f>IF(D4="-","?",RANK(D4,D2:D130,0))</f>
        <v>84</v>
      </c>
      <c r="D4" s="45">
        <f t="shared" si="0"/>
        <v>4.72</v>
      </c>
      <c r="E4" s="44">
        <f t="shared" si="1"/>
        <v>4.2666666666666666</v>
      </c>
      <c r="F4" s="58">
        <f t="shared" si="2"/>
        <v>6.75</v>
      </c>
      <c r="G4" s="47">
        <v>6</v>
      </c>
      <c r="H4" s="47">
        <v>8</v>
      </c>
      <c r="I4" s="47">
        <v>7</v>
      </c>
      <c r="J4" s="47">
        <v>6</v>
      </c>
      <c r="K4" s="58">
        <f t="shared" si="3"/>
        <v>4</v>
      </c>
      <c r="L4" s="47">
        <v>4</v>
      </c>
      <c r="M4" s="47">
        <v>2</v>
      </c>
      <c r="N4" s="47">
        <v>5</v>
      </c>
      <c r="O4" s="47">
        <v>5</v>
      </c>
      <c r="P4" s="58">
        <f t="shared" si="4"/>
        <v>4.25</v>
      </c>
      <c r="Q4" s="47">
        <v>4</v>
      </c>
      <c r="R4" s="47">
        <v>4</v>
      </c>
      <c r="S4" s="47">
        <v>4</v>
      </c>
      <c r="T4" s="47">
        <v>5</v>
      </c>
      <c r="U4" s="58">
        <f t="shared" si="5"/>
        <v>2</v>
      </c>
      <c r="V4" s="47">
        <v>2</v>
      </c>
      <c r="W4" s="47">
        <v>2</v>
      </c>
      <c r="X4" s="58">
        <f t="shared" si="6"/>
        <v>4.333333333333333</v>
      </c>
      <c r="Y4" s="47">
        <v>4</v>
      </c>
      <c r="Z4" s="47">
        <v>5</v>
      </c>
      <c r="AA4" s="47" t="s">
        <v>100</v>
      </c>
      <c r="AB4" s="47">
        <v>4</v>
      </c>
      <c r="AC4" s="43">
        <f t="shared" si="7"/>
        <v>5.1785714285714288</v>
      </c>
      <c r="AD4" s="57">
        <f t="shared" si="8"/>
        <v>5</v>
      </c>
      <c r="AE4" s="47">
        <v>5</v>
      </c>
      <c r="AF4" s="57">
        <f t="shared" si="9"/>
        <v>4.25</v>
      </c>
      <c r="AG4" s="47">
        <v>4</v>
      </c>
      <c r="AH4" s="47">
        <v>4</v>
      </c>
      <c r="AI4" s="47">
        <v>6</v>
      </c>
      <c r="AJ4" s="47">
        <v>3</v>
      </c>
      <c r="AK4" s="57">
        <f t="shared" si="10"/>
        <v>7.5</v>
      </c>
      <c r="AL4" s="47">
        <v>7</v>
      </c>
      <c r="AM4" s="47">
        <v>8</v>
      </c>
      <c r="AN4" s="57">
        <f t="shared" si="11"/>
        <v>5</v>
      </c>
      <c r="AO4" s="47">
        <v>6</v>
      </c>
      <c r="AP4" s="47">
        <v>4</v>
      </c>
      <c r="AQ4" s="57">
        <f t="shared" si="12"/>
        <v>4.5</v>
      </c>
      <c r="AR4" s="47">
        <v>5</v>
      </c>
      <c r="AS4" s="47">
        <v>4</v>
      </c>
      <c r="AT4" s="57">
        <f t="shared" si="13"/>
        <v>6</v>
      </c>
      <c r="AU4" s="47">
        <v>6</v>
      </c>
      <c r="AV4" s="57">
        <f t="shared" si="14"/>
        <v>4</v>
      </c>
      <c r="AW4" s="47">
        <v>4</v>
      </c>
      <c r="AX4" s="47">
        <v>4</v>
      </c>
      <c r="AY4" s="56">
        <f>IF(AZ4="-","?",RANK(AZ4,AZ2:AZ130,0))</f>
        <v>97</v>
      </c>
      <c r="AZ4" s="42">
        <f t="shared" si="15"/>
        <v>3.88</v>
      </c>
      <c r="BA4" s="41">
        <f t="shared" si="16"/>
        <v>6.083333333333333</v>
      </c>
      <c r="BB4" s="47">
        <v>7</v>
      </c>
      <c r="BC4" s="47">
        <v>6</v>
      </c>
      <c r="BD4" s="47">
        <v>7</v>
      </c>
      <c r="BE4" s="47">
        <v>6</v>
      </c>
      <c r="BF4" s="47">
        <v>5</v>
      </c>
      <c r="BG4" s="55">
        <f t="shared" si="17"/>
        <v>5.5</v>
      </c>
      <c r="BH4" s="54">
        <f t="shared" si="18"/>
        <v>4.25</v>
      </c>
      <c r="BI4" s="41">
        <f t="shared" si="19"/>
        <v>4</v>
      </c>
      <c r="BJ4" s="47">
        <v>4</v>
      </c>
      <c r="BK4" s="47">
        <v>4</v>
      </c>
      <c r="BL4" s="47">
        <v>4</v>
      </c>
      <c r="BM4" s="41">
        <f t="shared" si="20"/>
        <v>3.6666666666666665</v>
      </c>
      <c r="BN4" s="47">
        <v>3</v>
      </c>
      <c r="BO4" s="47">
        <v>4</v>
      </c>
      <c r="BP4" s="47">
        <v>4</v>
      </c>
      <c r="BQ4" s="41">
        <f t="shared" si="21"/>
        <v>4</v>
      </c>
      <c r="BR4" s="47">
        <v>4</v>
      </c>
      <c r="BS4" s="47">
        <v>3</v>
      </c>
      <c r="BT4" s="47">
        <v>3</v>
      </c>
      <c r="BU4" s="47">
        <v>4</v>
      </c>
      <c r="BV4" s="47">
        <v>6</v>
      </c>
      <c r="BW4" s="41">
        <f t="shared" si="22"/>
        <v>5.333333333333333</v>
      </c>
      <c r="BX4" s="47">
        <v>5</v>
      </c>
      <c r="BY4" s="47">
        <v>6</v>
      </c>
      <c r="BZ4" s="47">
        <v>5</v>
      </c>
      <c r="CA4" s="47" t="s">
        <v>78</v>
      </c>
      <c r="CB4" s="46" t="s">
        <v>78</v>
      </c>
      <c r="CC4" s="52">
        <v>4.2333333333333334</v>
      </c>
      <c r="CD4" s="52">
        <f t="shared" si="23"/>
        <v>4.2666666666666666</v>
      </c>
      <c r="CE4" s="44">
        <f t="shared" si="24"/>
        <v>3.3333333333333215E-2</v>
      </c>
      <c r="CF4" s="53" t="str">
        <f t="shared" si="25"/>
        <v>â</v>
      </c>
      <c r="CG4" s="52">
        <v>4.6071428571428568</v>
      </c>
      <c r="CH4" s="52">
        <f t="shared" si="26"/>
        <v>5.1785714285714288</v>
      </c>
      <c r="CI4" s="43">
        <f t="shared" si="27"/>
        <v>0.57142857142857206</v>
      </c>
      <c r="CJ4" s="51" t="str">
        <f t="shared" si="28"/>
        <v>æ</v>
      </c>
      <c r="CK4" s="47" t="s">
        <v>78</v>
      </c>
      <c r="CL4" s="46" t="s">
        <v>78</v>
      </c>
      <c r="CM4" s="50">
        <v>4</v>
      </c>
      <c r="CN4" s="50">
        <v>2</v>
      </c>
      <c r="CO4" s="47">
        <v>5</v>
      </c>
      <c r="CP4" s="47">
        <v>5</v>
      </c>
      <c r="CQ4" s="47">
        <v>4</v>
      </c>
      <c r="CR4" s="47">
        <v>5</v>
      </c>
      <c r="CS4" s="49">
        <f t="shared" si="29"/>
        <v>6</v>
      </c>
      <c r="CT4" s="48">
        <f t="shared" si="30"/>
        <v>2</v>
      </c>
      <c r="CU4" s="44" t="str">
        <f t="shared" si="31"/>
        <v>Aut.</v>
      </c>
      <c r="CV4" s="47" t="s">
        <v>78</v>
      </c>
      <c r="CW4" s="46" t="s">
        <v>78</v>
      </c>
      <c r="CX4" s="45">
        <f t="shared" si="32"/>
        <v>4.72</v>
      </c>
      <c r="CY4" s="40">
        <f t="shared" si="33"/>
        <v>4</v>
      </c>
      <c r="CZ4" s="39" t="str">
        <f t="shared" si="34"/>
        <v>Very limited</v>
      </c>
      <c r="DA4" s="44">
        <f t="shared" si="35"/>
        <v>4.2699999999999996</v>
      </c>
      <c r="DB4" s="40">
        <f t="shared" si="36"/>
        <v>4</v>
      </c>
      <c r="DC4" s="39" t="str">
        <f t="shared" si="37"/>
        <v>Moderate autocracies</v>
      </c>
      <c r="DD4" s="43">
        <f t="shared" si="38"/>
        <v>5.18</v>
      </c>
      <c r="DE4" s="40">
        <f t="shared" si="39"/>
        <v>3</v>
      </c>
      <c r="DF4" s="39" t="str">
        <f t="shared" si="40"/>
        <v>Functional flaws</v>
      </c>
      <c r="DG4" s="42">
        <f t="shared" si="41"/>
        <v>3.88</v>
      </c>
      <c r="DH4" s="40">
        <f t="shared" si="42"/>
        <v>4</v>
      </c>
      <c r="DI4" s="39" t="str">
        <f t="shared" si="43"/>
        <v>Weak</v>
      </c>
      <c r="DJ4" s="41">
        <f t="shared" si="44"/>
        <v>6.1</v>
      </c>
      <c r="DK4" s="40">
        <f t="shared" si="45"/>
        <v>3</v>
      </c>
      <c r="DL4" s="39" t="str">
        <f t="shared" si="46"/>
        <v>Moderate</v>
      </c>
    </row>
    <row r="5" spans="1:116">
      <c r="A5" s="61" t="s">
        <v>103</v>
      </c>
      <c r="B5" s="60">
        <v>5</v>
      </c>
      <c r="C5" s="59">
        <f>IF(D5="-","?",RANK(D5,D2:D130,0))</f>
        <v>105</v>
      </c>
      <c r="D5" s="45">
        <f t="shared" si="0"/>
        <v>3.82</v>
      </c>
      <c r="E5" s="44">
        <f t="shared" si="1"/>
        <v>3.9666666666666663</v>
      </c>
      <c r="F5" s="58">
        <f t="shared" si="2"/>
        <v>7.25</v>
      </c>
      <c r="G5" s="47">
        <v>6</v>
      </c>
      <c r="H5" s="47">
        <v>9</v>
      </c>
      <c r="I5" s="47">
        <v>10</v>
      </c>
      <c r="J5" s="47">
        <v>4</v>
      </c>
      <c r="K5" s="58">
        <f t="shared" si="3"/>
        <v>3.5</v>
      </c>
      <c r="L5" s="47">
        <v>1</v>
      </c>
      <c r="M5" s="47">
        <v>2</v>
      </c>
      <c r="N5" s="47">
        <v>6</v>
      </c>
      <c r="O5" s="47">
        <v>5</v>
      </c>
      <c r="P5" s="58">
        <f t="shared" si="4"/>
        <v>2.75</v>
      </c>
      <c r="Q5" s="47">
        <v>3</v>
      </c>
      <c r="R5" s="47">
        <v>2</v>
      </c>
      <c r="S5" s="47">
        <v>3</v>
      </c>
      <c r="T5" s="47">
        <v>3</v>
      </c>
      <c r="U5" s="58">
        <f t="shared" si="5"/>
        <v>2</v>
      </c>
      <c r="V5" s="47">
        <v>2</v>
      </c>
      <c r="W5" s="47">
        <v>2</v>
      </c>
      <c r="X5" s="58">
        <f t="shared" si="6"/>
        <v>4.333333333333333</v>
      </c>
      <c r="Y5" s="47">
        <v>3</v>
      </c>
      <c r="Z5" s="47">
        <v>5</v>
      </c>
      <c r="AA5" s="47" t="s">
        <v>100</v>
      </c>
      <c r="AB5" s="47">
        <v>5</v>
      </c>
      <c r="AC5" s="43">
        <f t="shared" si="7"/>
        <v>3.6785714285714284</v>
      </c>
      <c r="AD5" s="57">
        <f t="shared" si="8"/>
        <v>2</v>
      </c>
      <c r="AE5" s="47">
        <v>2</v>
      </c>
      <c r="AF5" s="57">
        <f t="shared" si="9"/>
        <v>3.25</v>
      </c>
      <c r="AG5" s="47">
        <v>3</v>
      </c>
      <c r="AH5" s="47">
        <v>2</v>
      </c>
      <c r="AI5" s="47">
        <v>3</v>
      </c>
      <c r="AJ5" s="47">
        <v>5</v>
      </c>
      <c r="AK5" s="57">
        <f t="shared" si="10"/>
        <v>6</v>
      </c>
      <c r="AL5" s="47">
        <v>5</v>
      </c>
      <c r="AM5" s="47">
        <v>7</v>
      </c>
      <c r="AN5" s="57">
        <f t="shared" si="11"/>
        <v>4.5</v>
      </c>
      <c r="AO5" s="47">
        <v>4</v>
      </c>
      <c r="AP5" s="47">
        <v>5</v>
      </c>
      <c r="AQ5" s="57">
        <f t="shared" si="12"/>
        <v>2</v>
      </c>
      <c r="AR5" s="47">
        <v>2</v>
      </c>
      <c r="AS5" s="47">
        <v>2</v>
      </c>
      <c r="AT5" s="57">
        <f t="shared" si="13"/>
        <v>6</v>
      </c>
      <c r="AU5" s="47">
        <v>6</v>
      </c>
      <c r="AV5" s="57">
        <f t="shared" si="14"/>
        <v>2</v>
      </c>
      <c r="AW5" s="47">
        <v>2</v>
      </c>
      <c r="AX5" s="47">
        <v>2</v>
      </c>
      <c r="AY5" s="56">
        <f>IF(AZ5="-","?",RANK(AZ5,AZ2:AZ130,0))</f>
        <v>108</v>
      </c>
      <c r="AZ5" s="42">
        <f t="shared" si="15"/>
        <v>3.13</v>
      </c>
      <c r="BA5" s="41">
        <f t="shared" si="16"/>
        <v>7</v>
      </c>
      <c r="BB5" s="47">
        <v>7</v>
      </c>
      <c r="BC5" s="47">
        <v>8</v>
      </c>
      <c r="BD5" s="47">
        <v>3</v>
      </c>
      <c r="BE5" s="47">
        <v>9</v>
      </c>
      <c r="BF5" s="47">
        <v>9</v>
      </c>
      <c r="BG5" s="55">
        <f t="shared" si="17"/>
        <v>6</v>
      </c>
      <c r="BH5" s="54">
        <f t="shared" si="18"/>
        <v>3.3499999999999996</v>
      </c>
      <c r="BI5" s="41">
        <f t="shared" si="19"/>
        <v>2.6666666666666665</v>
      </c>
      <c r="BJ5" s="47">
        <v>2</v>
      </c>
      <c r="BK5" s="47">
        <v>3</v>
      </c>
      <c r="BL5" s="47">
        <v>3</v>
      </c>
      <c r="BM5" s="41">
        <f t="shared" si="20"/>
        <v>2.6666666666666665</v>
      </c>
      <c r="BN5" s="47">
        <v>2</v>
      </c>
      <c r="BO5" s="47">
        <v>4</v>
      </c>
      <c r="BP5" s="47">
        <v>2</v>
      </c>
      <c r="BQ5" s="41">
        <f t="shared" si="21"/>
        <v>3.4</v>
      </c>
      <c r="BR5" s="47">
        <v>3</v>
      </c>
      <c r="BS5" s="47">
        <v>3</v>
      </c>
      <c r="BT5" s="47">
        <v>3</v>
      </c>
      <c r="BU5" s="47">
        <v>5</v>
      </c>
      <c r="BV5" s="47">
        <v>3</v>
      </c>
      <c r="BW5" s="41">
        <f t="shared" si="22"/>
        <v>4.666666666666667</v>
      </c>
      <c r="BX5" s="47">
        <v>3</v>
      </c>
      <c r="BY5" s="47">
        <v>5</v>
      </c>
      <c r="BZ5" s="47">
        <v>6</v>
      </c>
      <c r="CA5" s="47" t="s">
        <v>78</v>
      </c>
      <c r="CB5" s="46" t="s">
        <v>78</v>
      </c>
      <c r="CC5" s="52">
        <v>3.3833333333333333</v>
      </c>
      <c r="CD5" s="52">
        <f t="shared" si="23"/>
        <v>3.9666666666666663</v>
      </c>
      <c r="CE5" s="44">
        <f t="shared" si="24"/>
        <v>0.58333333333333304</v>
      </c>
      <c r="CF5" s="53" t="str">
        <f t="shared" si="25"/>
        <v>æ</v>
      </c>
      <c r="CG5" s="52">
        <v>3.4285714285714288</v>
      </c>
      <c r="CH5" s="52">
        <f t="shared" si="26"/>
        <v>3.6785714285714284</v>
      </c>
      <c r="CI5" s="43">
        <f t="shared" si="27"/>
        <v>0.24999999999999956</v>
      </c>
      <c r="CJ5" s="51" t="str">
        <f t="shared" si="28"/>
        <v>â</v>
      </c>
      <c r="CK5" s="47" t="s">
        <v>78</v>
      </c>
      <c r="CL5" s="46" t="s">
        <v>78</v>
      </c>
      <c r="CM5" s="50">
        <v>1</v>
      </c>
      <c r="CN5" s="50">
        <v>2</v>
      </c>
      <c r="CO5" s="47">
        <v>6</v>
      </c>
      <c r="CP5" s="47">
        <v>5</v>
      </c>
      <c r="CQ5" s="47">
        <v>3</v>
      </c>
      <c r="CR5" s="47">
        <v>3</v>
      </c>
      <c r="CS5" s="49">
        <f t="shared" si="29"/>
        <v>5</v>
      </c>
      <c r="CT5" s="48">
        <f t="shared" si="30"/>
        <v>2</v>
      </c>
      <c r="CU5" s="44" t="str">
        <f t="shared" si="31"/>
        <v>Aut.</v>
      </c>
      <c r="CV5" s="47" t="s">
        <v>78</v>
      </c>
      <c r="CW5" s="46" t="s">
        <v>78</v>
      </c>
      <c r="CX5" s="45">
        <f t="shared" si="32"/>
        <v>3.82</v>
      </c>
      <c r="CY5" s="40">
        <f t="shared" si="33"/>
        <v>5</v>
      </c>
      <c r="CZ5" s="39" t="str">
        <f t="shared" si="34"/>
        <v>Failed</v>
      </c>
      <c r="DA5" s="44">
        <f t="shared" si="35"/>
        <v>3.97</v>
      </c>
      <c r="DB5" s="40">
        <f t="shared" si="36"/>
        <v>5</v>
      </c>
      <c r="DC5" s="39" t="str">
        <f t="shared" si="37"/>
        <v>Hard-line autocracies</v>
      </c>
      <c r="DD5" s="43">
        <f t="shared" si="38"/>
        <v>3.68</v>
      </c>
      <c r="DE5" s="40">
        <f t="shared" si="39"/>
        <v>4</v>
      </c>
      <c r="DF5" s="39" t="str">
        <f t="shared" si="40"/>
        <v>Poorly functioning</v>
      </c>
      <c r="DG5" s="42">
        <f t="shared" si="41"/>
        <v>3.13</v>
      </c>
      <c r="DH5" s="40">
        <f t="shared" si="42"/>
        <v>4</v>
      </c>
      <c r="DI5" s="39" t="str">
        <f t="shared" si="43"/>
        <v>Weak</v>
      </c>
      <c r="DJ5" s="41">
        <f t="shared" si="44"/>
        <v>7</v>
      </c>
      <c r="DK5" s="40">
        <f t="shared" si="45"/>
        <v>2</v>
      </c>
      <c r="DL5" s="39" t="str">
        <f t="shared" si="46"/>
        <v>Substantial</v>
      </c>
    </row>
    <row r="6" spans="1:116">
      <c r="A6" s="61" t="s">
        <v>104</v>
      </c>
      <c r="B6" s="60">
        <v>2</v>
      </c>
      <c r="C6" s="59">
        <f>IF(D6="-","?",RANK(D6,D2:D130,0))</f>
        <v>26</v>
      </c>
      <c r="D6" s="45">
        <f t="shared" si="0"/>
        <v>7.34</v>
      </c>
      <c r="E6" s="44">
        <f t="shared" si="1"/>
        <v>7.85</v>
      </c>
      <c r="F6" s="58">
        <f t="shared" si="2"/>
        <v>9</v>
      </c>
      <c r="G6" s="47">
        <v>8</v>
      </c>
      <c r="H6" s="47">
        <v>10</v>
      </c>
      <c r="I6" s="47">
        <v>10</v>
      </c>
      <c r="J6" s="47">
        <v>8</v>
      </c>
      <c r="K6" s="58">
        <f t="shared" si="3"/>
        <v>9.5</v>
      </c>
      <c r="L6" s="47">
        <v>10</v>
      </c>
      <c r="M6" s="47">
        <v>10</v>
      </c>
      <c r="N6" s="47">
        <v>10</v>
      </c>
      <c r="O6" s="47">
        <v>8</v>
      </c>
      <c r="P6" s="58">
        <f t="shared" si="4"/>
        <v>5.75</v>
      </c>
      <c r="Q6" s="47">
        <v>5</v>
      </c>
      <c r="R6" s="47">
        <v>6</v>
      </c>
      <c r="S6" s="47">
        <v>5</v>
      </c>
      <c r="T6" s="47">
        <v>7</v>
      </c>
      <c r="U6" s="58">
        <f t="shared" si="5"/>
        <v>8</v>
      </c>
      <c r="V6" s="47">
        <v>7</v>
      </c>
      <c r="W6" s="47">
        <v>9</v>
      </c>
      <c r="X6" s="58">
        <f t="shared" si="6"/>
        <v>7</v>
      </c>
      <c r="Y6" s="47">
        <v>6</v>
      </c>
      <c r="Z6" s="47">
        <v>6</v>
      </c>
      <c r="AA6" s="47">
        <v>9</v>
      </c>
      <c r="AB6" s="47">
        <v>7</v>
      </c>
      <c r="AC6" s="43">
        <f t="shared" si="7"/>
        <v>6.8214285714285712</v>
      </c>
      <c r="AD6" s="57">
        <f t="shared" si="8"/>
        <v>7</v>
      </c>
      <c r="AE6" s="47">
        <v>7</v>
      </c>
      <c r="AF6" s="57">
        <f t="shared" si="9"/>
        <v>6.25</v>
      </c>
      <c r="AG6" s="47">
        <v>6</v>
      </c>
      <c r="AH6" s="47">
        <v>5</v>
      </c>
      <c r="AI6" s="47">
        <v>7</v>
      </c>
      <c r="AJ6" s="47">
        <v>7</v>
      </c>
      <c r="AK6" s="57">
        <f t="shared" si="10"/>
        <v>6.5</v>
      </c>
      <c r="AL6" s="47">
        <v>7</v>
      </c>
      <c r="AM6" s="47">
        <v>6</v>
      </c>
      <c r="AN6" s="57">
        <f t="shared" si="11"/>
        <v>7</v>
      </c>
      <c r="AO6" s="47">
        <v>7</v>
      </c>
      <c r="AP6" s="47">
        <v>7</v>
      </c>
      <c r="AQ6" s="57">
        <f t="shared" si="12"/>
        <v>6.5</v>
      </c>
      <c r="AR6" s="47">
        <v>6</v>
      </c>
      <c r="AS6" s="47">
        <v>7</v>
      </c>
      <c r="AT6" s="57">
        <f t="shared" si="13"/>
        <v>9</v>
      </c>
      <c r="AU6" s="47">
        <v>9</v>
      </c>
      <c r="AV6" s="57">
        <f t="shared" si="14"/>
        <v>5.5</v>
      </c>
      <c r="AW6" s="47">
        <v>5</v>
      </c>
      <c r="AX6" s="47">
        <v>6</v>
      </c>
      <c r="AY6" s="56">
        <f>IF(AZ6="-","?",RANK(AZ6,AZ2:AZ130,0))</f>
        <v>36</v>
      </c>
      <c r="AZ6" s="42">
        <f t="shared" si="15"/>
        <v>5.81</v>
      </c>
      <c r="BA6" s="41">
        <f t="shared" si="16"/>
        <v>2.7708333333333335</v>
      </c>
      <c r="BB6" s="47">
        <v>4</v>
      </c>
      <c r="BC6" s="47">
        <v>4</v>
      </c>
      <c r="BD6" s="47">
        <v>3</v>
      </c>
      <c r="BE6" s="47">
        <v>1</v>
      </c>
      <c r="BF6" s="47">
        <v>1</v>
      </c>
      <c r="BG6" s="55">
        <f t="shared" si="17"/>
        <v>3.625</v>
      </c>
      <c r="BH6" s="54">
        <f t="shared" si="18"/>
        <v>6.916666666666667</v>
      </c>
      <c r="BI6" s="41">
        <f t="shared" si="19"/>
        <v>6.666666666666667</v>
      </c>
      <c r="BJ6" s="47">
        <v>7</v>
      </c>
      <c r="BK6" s="47">
        <v>7</v>
      </c>
      <c r="BL6" s="47">
        <v>6</v>
      </c>
      <c r="BM6" s="41">
        <f t="shared" si="20"/>
        <v>6</v>
      </c>
      <c r="BN6" s="47">
        <v>6</v>
      </c>
      <c r="BO6" s="47">
        <v>7</v>
      </c>
      <c r="BP6" s="47">
        <v>5</v>
      </c>
      <c r="BQ6" s="41">
        <f t="shared" si="21"/>
        <v>8</v>
      </c>
      <c r="BR6" s="47">
        <v>9</v>
      </c>
      <c r="BS6" s="47">
        <v>9</v>
      </c>
      <c r="BT6" s="47">
        <v>8</v>
      </c>
      <c r="BU6" s="47">
        <v>6</v>
      </c>
      <c r="BV6" s="47">
        <v>8</v>
      </c>
      <c r="BW6" s="41">
        <f t="shared" si="22"/>
        <v>7</v>
      </c>
      <c r="BX6" s="47">
        <v>7</v>
      </c>
      <c r="BY6" s="47">
        <v>6</v>
      </c>
      <c r="BZ6" s="47">
        <v>8</v>
      </c>
      <c r="CA6" s="47" t="s">
        <v>78</v>
      </c>
      <c r="CB6" s="46" t="s">
        <v>78</v>
      </c>
      <c r="CC6" s="52">
        <v>7.85</v>
      </c>
      <c r="CD6" s="52">
        <f t="shared" si="23"/>
        <v>7.85</v>
      </c>
      <c r="CE6" s="44">
        <f t="shared" si="24"/>
        <v>0</v>
      </c>
      <c r="CF6" s="53" t="str">
        <f t="shared" si="25"/>
        <v>â</v>
      </c>
      <c r="CG6" s="52">
        <v>6.5714285714285712</v>
      </c>
      <c r="CH6" s="52">
        <f t="shared" si="26"/>
        <v>6.8214285714285712</v>
      </c>
      <c r="CI6" s="43">
        <f t="shared" si="27"/>
        <v>0.25</v>
      </c>
      <c r="CJ6" s="51" t="str">
        <f t="shared" si="28"/>
        <v>â</v>
      </c>
      <c r="CK6" s="47" t="s">
        <v>78</v>
      </c>
      <c r="CL6" s="46" t="s">
        <v>78</v>
      </c>
      <c r="CM6" s="47">
        <v>10</v>
      </c>
      <c r="CN6" s="47">
        <v>10</v>
      </c>
      <c r="CO6" s="47">
        <v>10</v>
      </c>
      <c r="CP6" s="47">
        <v>8</v>
      </c>
      <c r="CQ6" s="47">
        <v>5</v>
      </c>
      <c r="CR6" s="47">
        <v>7</v>
      </c>
      <c r="CS6" s="49">
        <f t="shared" si="29"/>
        <v>8</v>
      </c>
      <c r="CT6" s="48">
        <f t="shared" si="30"/>
        <v>0</v>
      </c>
      <c r="CU6" s="44" t="str">
        <f t="shared" si="31"/>
        <v>Dem.</v>
      </c>
      <c r="CV6" s="47" t="s">
        <v>78</v>
      </c>
      <c r="CW6" s="46" t="s">
        <v>78</v>
      </c>
      <c r="CX6" s="45">
        <f t="shared" si="32"/>
        <v>7.34</v>
      </c>
      <c r="CY6" s="40">
        <f t="shared" si="33"/>
        <v>2</v>
      </c>
      <c r="CZ6" s="39" t="str">
        <f t="shared" si="34"/>
        <v>Advanced</v>
      </c>
      <c r="DA6" s="44">
        <f t="shared" si="35"/>
        <v>7.85</v>
      </c>
      <c r="DB6" s="40">
        <f t="shared" si="36"/>
        <v>2</v>
      </c>
      <c r="DC6" s="39" t="str">
        <f t="shared" si="37"/>
        <v>Defective democracies</v>
      </c>
      <c r="DD6" s="43">
        <f t="shared" si="38"/>
        <v>6.82</v>
      </c>
      <c r="DE6" s="40">
        <f t="shared" si="39"/>
        <v>3</v>
      </c>
      <c r="DF6" s="39" t="str">
        <f t="shared" si="40"/>
        <v>Functional flaws</v>
      </c>
      <c r="DG6" s="42">
        <f t="shared" si="41"/>
        <v>5.81</v>
      </c>
      <c r="DH6" s="40">
        <f t="shared" si="42"/>
        <v>2</v>
      </c>
      <c r="DI6" s="39" t="str">
        <f t="shared" si="43"/>
        <v>Good</v>
      </c>
      <c r="DJ6" s="41">
        <f t="shared" si="44"/>
        <v>2.8</v>
      </c>
      <c r="DK6" s="40">
        <f t="shared" si="45"/>
        <v>4</v>
      </c>
      <c r="DL6" s="39" t="str">
        <f t="shared" si="46"/>
        <v>Minor</v>
      </c>
    </row>
    <row r="7" spans="1:116">
      <c r="A7" s="61" t="s">
        <v>105</v>
      </c>
      <c r="B7" s="60">
        <v>6</v>
      </c>
      <c r="C7" s="59">
        <f>IF(D7="-","?",RANK(D7,D2:D130,0))</f>
        <v>41</v>
      </c>
      <c r="D7" s="45">
        <f t="shared" si="0"/>
        <v>6.41</v>
      </c>
      <c r="E7" s="44">
        <f t="shared" si="1"/>
        <v>6</v>
      </c>
      <c r="F7" s="58">
        <f t="shared" si="2"/>
        <v>8.75</v>
      </c>
      <c r="G7" s="47">
        <v>9</v>
      </c>
      <c r="H7" s="47">
        <v>9</v>
      </c>
      <c r="I7" s="47">
        <v>9</v>
      </c>
      <c r="J7" s="47">
        <v>8</v>
      </c>
      <c r="K7" s="58">
        <f t="shared" si="3"/>
        <v>5.25</v>
      </c>
      <c r="L7" s="47">
        <v>6</v>
      </c>
      <c r="M7" s="47">
        <v>5</v>
      </c>
      <c r="N7" s="47">
        <v>6</v>
      </c>
      <c r="O7" s="47">
        <v>4</v>
      </c>
      <c r="P7" s="58">
        <f t="shared" si="4"/>
        <v>4.5</v>
      </c>
      <c r="Q7" s="47">
        <v>4</v>
      </c>
      <c r="R7" s="47">
        <v>4</v>
      </c>
      <c r="S7" s="47">
        <v>4</v>
      </c>
      <c r="T7" s="47">
        <v>6</v>
      </c>
      <c r="U7" s="58">
        <f t="shared" si="5"/>
        <v>6</v>
      </c>
      <c r="V7" s="47">
        <v>6</v>
      </c>
      <c r="W7" s="47">
        <v>6</v>
      </c>
      <c r="X7" s="58">
        <f t="shared" si="6"/>
        <v>5.5</v>
      </c>
      <c r="Y7" s="47">
        <v>6</v>
      </c>
      <c r="Z7" s="47">
        <v>5</v>
      </c>
      <c r="AA7" s="47">
        <v>7</v>
      </c>
      <c r="AB7" s="47">
        <v>4</v>
      </c>
      <c r="AC7" s="43">
        <f t="shared" si="7"/>
        <v>6.8214285714285712</v>
      </c>
      <c r="AD7" s="57">
        <f t="shared" si="8"/>
        <v>4</v>
      </c>
      <c r="AE7" s="47">
        <v>4</v>
      </c>
      <c r="AF7" s="57">
        <f t="shared" si="9"/>
        <v>6.75</v>
      </c>
      <c r="AG7" s="47">
        <v>6</v>
      </c>
      <c r="AH7" s="47">
        <v>4</v>
      </c>
      <c r="AI7" s="47">
        <v>10</v>
      </c>
      <c r="AJ7" s="47">
        <v>7</v>
      </c>
      <c r="AK7" s="57">
        <f t="shared" si="10"/>
        <v>9</v>
      </c>
      <c r="AL7" s="47">
        <v>9</v>
      </c>
      <c r="AM7" s="47">
        <v>9</v>
      </c>
      <c r="AN7" s="57">
        <f t="shared" si="11"/>
        <v>8</v>
      </c>
      <c r="AO7" s="47">
        <v>8</v>
      </c>
      <c r="AP7" s="47">
        <v>8</v>
      </c>
      <c r="AQ7" s="57">
        <f t="shared" si="12"/>
        <v>5.5</v>
      </c>
      <c r="AR7" s="47">
        <v>6</v>
      </c>
      <c r="AS7" s="47">
        <v>5</v>
      </c>
      <c r="AT7" s="57">
        <f t="shared" si="13"/>
        <v>9</v>
      </c>
      <c r="AU7" s="47">
        <v>9</v>
      </c>
      <c r="AV7" s="57">
        <f t="shared" si="14"/>
        <v>5.5</v>
      </c>
      <c r="AW7" s="47">
        <v>6</v>
      </c>
      <c r="AX7" s="47">
        <v>5</v>
      </c>
      <c r="AY7" s="56">
        <f>IF(AZ7="-","?",RANK(AZ7,AZ2:AZ130,0))</f>
        <v>56</v>
      </c>
      <c r="AZ7" s="42">
        <f t="shared" si="15"/>
        <v>5.14</v>
      </c>
      <c r="BA7" s="41">
        <f t="shared" si="16"/>
        <v>4.229166666666667</v>
      </c>
      <c r="BB7" s="47">
        <v>6</v>
      </c>
      <c r="BC7" s="47">
        <v>4</v>
      </c>
      <c r="BD7" s="47">
        <v>3</v>
      </c>
      <c r="BE7" s="47">
        <v>7</v>
      </c>
      <c r="BF7" s="47">
        <v>1</v>
      </c>
      <c r="BG7" s="55">
        <f t="shared" si="17"/>
        <v>4.375</v>
      </c>
      <c r="BH7" s="54">
        <f t="shared" si="18"/>
        <v>5.9</v>
      </c>
      <c r="BI7" s="41">
        <f t="shared" si="19"/>
        <v>6</v>
      </c>
      <c r="BJ7" s="47">
        <v>6</v>
      </c>
      <c r="BK7" s="47">
        <v>6</v>
      </c>
      <c r="BL7" s="47">
        <v>6</v>
      </c>
      <c r="BM7" s="41">
        <f t="shared" si="20"/>
        <v>5</v>
      </c>
      <c r="BN7" s="47">
        <v>6</v>
      </c>
      <c r="BO7" s="47">
        <v>5</v>
      </c>
      <c r="BP7" s="47">
        <v>4</v>
      </c>
      <c r="BQ7" s="41">
        <f t="shared" si="21"/>
        <v>5.6</v>
      </c>
      <c r="BR7" s="47">
        <v>7</v>
      </c>
      <c r="BS7" s="47">
        <v>7</v>
      </c>
      <c r="BT7" s="47">
        <v>6</v>
      </c>
      <c r="BU7" s="47">
        <v>4</v>
      </c>
      <c r="BV7" s="47">
        <v>4</v>
      </c>
      <c r="BW7" s="41">
        <f t="shared" si="22"/>
        <v>7</v>
      </c>
      <c r="BX7" s="47">
        <v>7</v>
      </c>
      <c r="BY7" s="47">
        <v>8</v>
      </c>
      <c r="BZ7" s="47">
        <v>6</v>
      </c>
      <c r="CA7" s="47" t="s">
        <v>78</v>
      </c>
      <c r="CB7" s="46" t="s">
        <v>78</v>
      </c>
      <c r="CC7" s="52">
        <v>6.1</v>
      </c>
      <c r="CD7" s="52">
        <f t="shared" si="23"/>
        <v>6</v>
      </c>
      <c r="CE7" s="44">
        <f t="shared" si="24"/>
        <v>-9.9999999999999645E-2</v>
      </c>
      <c r="CF7" s="53" t="str">
        <f t="shared" si="25"/>
        <v>â</v>
      </c>
      <c r="CG7" s="52">
        <v>6.4285714285714279</v>
      </c>
      <c r="CH7" s="52">
        <f t="shared" si="26"/>
        <v>6.8214285714285712</v>
      </c>
      <c r="CI7" s="43">
        <f t="shared" si="27"/>
        <v>0.39285714285714324</v>
      </c>
      <c r="CJ7" s="51" t="str">
        <f t="shared" si="28"/>
        <v>â</v>
      </c>
      <c r="CK7" s="47" t="s">
        <v>78</v>
      </c>
      <c r="CL7" s="46" t="s">
        <v>78</v>
      </c>
      <c r="CM7" s="47">
        <v>6</v>
      </c>
      <c r="CN7" s="47">
        <v>5</v>
      </c>
      <c r="CO7" s="47">
        <v>6</v>
      </c>
      <c r="CP7" s="47">
        <v>4</v>
      </c>
      <c r="CQ7" s="47">
        <v>4</v>
      </c>
      <c r="CR7" s="47">
        <v>6</v>
      </c>
      <c r="CS7" s="49">
        <f t="shared" si="29"/>
        <v>8.5</v>
      </c>
      <c r="CT7" s="48">
        <f t="shared" si="30"/>
        <v>0</v>
      </c>
      <c r="CU7" s="44" t="str">
        <f t="shared" si="31"/>
        <v>Dem.</v>
      </c>
      <c r="CV7" s="47" t="s">
        <v>78</v>
      </c>
      <c r="CW7" s="46" t="s">
        <v>78</v>
      </c>
      <c r="CX7" s="45">
        <f t="shared" si="32"/>
        <v>6.41</v>
      </c>
      <c r="CY7" s="40">
        <f t="shared" si="33"/>
        <v>3</v>
      </c>
      <c r="CZ7" s="39" t="str">
        <f t="shared" si="34"/>
        <v>Limited</v>
      </c>
      <c r="DA7" s="44">
        <f t="shared" si="35"/>
        <v>6</v>
      </c>
      <c r="DB7" s="40">
        <f t="shared" si="36"/>
        <v>2</v>
      </c>
      <c r="DC7" s="39" t="str">
        <f t="shared" si="37"/>
        <v>Defective democracies</v>
      </c>
      <c r="DD7" s="43">
        <f t="shared" si="38"/>
        <v>6.82</v>
      </c>
      <c r="DE7" s="40">
        <f t="shared" si="39"/>
        <v>3</v>
      </c>
      <c r="DF7" s="39" t="str">
        <f t="shared" si="40"/>
        <v>Functional flaws</v>
      </c>
      <c r="DG7" s="42">
        <f t="shared" si="41"/>
        <v>5.14</v>
      </c>
      <c r="DH7" s="40">
        <f t="shared" si="42"/>
        <v>3</v>
      </c>
      <c r="DI7" s="39" t="str">
        <f t="shared" si="43"/>
        <v>Moderate</v>
      </c>
      <c r="DJ7" s="41">
        <f t="shared" si="44"/>
        <v>4.2</v>
      </c>
      <c r="DK7" s="40">
        <f t="shared" si="45"/>
        <v>4</v>
      </c>
      <c r="DL7" s="39" t="str">
        <f t="shared" si="46"/>
        <v>Minor</v>
      </c>
    </row>
    <row r="8" spans="1:116">
      <c r="A8" s="61" t="s">
        <v>106</v>
      </c>
      <c r="B8" s="60">
        <v>6</v>
      </c>
      <c r="C8" s="59">
        <f>IF(D8="-","?",RANK(D8,D2:D130,0))</f>
        <v>87</v>
      </c>
      <c r="D8" s="45">
        <f t="shared" si="0"/>
        <v>4.51</v>
      </c>
      <c r="E8" s="44">
        <f t="shared" si="1"/>
        <v>3.8</v>
      </c>
      <c r="F8" s="58">
        <f t="shared" si="2"/>
        <v>6.75</v>
      </c>
      <c r="G8" s="47">
        <v>6</v>
      </c>
      <c r="H8" s="47">
        <v>6</v>
      </c>
      <c r="I8" s="47">
        <v>9</v>
      </c>
      <c r="J8" s="47">
        <v>6</v>
      </c>
      <c r="K8" s="58">
        <f t="shared" si="3"/>
        <v>3</v>
      </c>
      <c r="L8" s="47">
        <v>3</v>
      </c>
      <c r="M8" s="47">
        <v>2</v>
      </c>
      <c r="N8" s="47">
        <v>3</v>
      </c>
      <c r="O8" s="47">
        <v>4</v>
      </c>
      <c r="P8" s="58">
        <f t="shared" si="4"/>
        <v>4.25</v>
      </c>
      <c r="Q8" s="47">
        <v>4</v>
      </c>
      <c r="R8" s="47">
        <v>4</v>
      </c>
      <c r="S8" s="47">
        <v>4</v>
      </c>
      <c r="T8" s="47">
        <v>5</v>
      </c>
      <c r="U8" s="58">
        <f t="shared" si="5"/>
        <v>2</v>
      </c>
      <c r="V8" s="47">
        <v>2</v>
      </c>
      <c r="W8" s="47">
        <v>2</v>
      </c>
      <c r="X8" s="58">
        <f t="shared" si="6"/>
        <v>3</v>
      </c>
      <c r="Y8" s="47">
        <v>3</v>
      </c>
      <c r="Z8" s="47">
        <v>3</v>
      </c>
      <c r="AA8" s="47" t="s">
        <v>100</v>
      </c>
      <c r="AB8" s="47">
        <v>3</v>
      </c>
      <c r="AC8" s="43">
        <f t="shared" si="7"/>
        <v>5.2142857142857144</v>
      </c>
      <c r="AD8" s="57">
        <f t="shared" si="8"/>
        <v>4</v>
      </c>
      <c r="AE8" s="47">
        <v>4</v>
      </c>
      <c r="AF8" s="57">
        <f t="shared" si="9"/>
        <v>5</v>
      </c>
      <c r="AG8" s="47">
        <v>5</v>
      </c>
      <c r="AH8" s="47">
        <v>4</v>
      </c>
      <c r="AI8" s="47">
        <v>6</v>
      </c>
      <c r="AJ8" s="47">
        <v>5</v>
      </c>
      <c r="AK8" s="57">
        <f t="shared" si="10"/>
        <v>7</v>
      </c>
      <c r="AL8" s="47">
        <v>7</v>
      </c>
      <c r="AM8" s="47">
        <v>7</v>
      </c>
      <c r="AN8" s="57">
        <f t="shared" si="11"/>
        <v>5</v>
      </c>
      <c r="AO8" s="47">
        <v>5</v>
      </c>
      <c r="AP8" s="47">
        <v>5</v>
      </c>
      <c r="AQ8" s="57">
        <f t="shared" si="12"/>
        <v>4.5</v>
      </c>
      <c r="AR8" s="47">
        <v>4</v>
      </c>
      <c r="AS8" s="47">
        <v>5</v>
      </c>
      <c r="AT8" s="57">
        <f t="shared" si="13"/>
        <v>7</v>
      </c>
      <c r="AU8" s="47">
        <v>7</v>
      </c>
      <c r="AV8" s="57">
        <f t="shared" si="14"/>
        <v>4</v>
      </c>
      <c r="AW8" s="47">
        <v>4</v>
      </c>
      <c r="AX8" s="47">
        <v>4</v>
      </c>
      <c r="AY8" s="56">
        <f>IF(AZ8="-","?",RANK(AZ8,AZ2:AZ130,0))</f>
        <v>99</v>
      </c>
      <c r="AZ8" s="42">
        <f t="shared" si="15"/>
        <v>3.83</v>
      </c>
      <c r="BA8" s="41">
        <f t="shared" si="16"/>
        <v>5.25</v>
      </c>
      <c r="BB8" s="47">
        <v>6</v>
      </c>
      <c r="BC8" s="47">
        <v>7</v>
      </c>
      <c r="BD8" s="47">
        <v>4</v>
      </c>
      <c r="BE8" s="47">
        <v>7</v>
      </c>
      <c r="BF8" s="47">
        <v>2</v>
      </c>
      <c r="BG8" s="55">
        <f t="shared" si="17"/>
        <v>5.5</v>
      </c>
      <c r="BH8" s="54">
        <f t="shared" si="18"/>
        <v>4.2833333333333332</v>
      </c>
      <c r="BI8" s="41">
        <f t="shared" si="19"/>
        <v>3.6666666666666665</v>
      </c>
      <c r="BJ8" s="47">
        <v>3</v>
      </c>
      <c r="BK8" s="47">
        <v>4</v>
      </c>
      <c r="BL8" s="47">
        <v>4</v>
      </c>
      <c r="BM8" s="41">
        <f t="shared" si="20"/>
        <v>4</v>
      </c>
      <c r="BN8" s="47">
        <v>4</v>
      </c>
      <c r="BO8" s="47">
        <v>5</v>
      </c>
      <c r="BP8" s="47">
        <v>3</v>
      </c>
      <c r="BQ8" s="41">
        <f t="shared" si="21"/>
        <v>3.8</v>
      </c>
      <c r="BR8" s="47">
        <v>5</v>
      </c>
      <c r="BS8" s="47">
        <v>4</v>
      </c>
      <c r="BT8" s="47">
        <v>4</v>
      </c>
      <c r="BU8" s="47">
        <v>3</v>
      </c>
      <c r="BV8" s="47">
        <v>3</v>
      </c>
      <c r="BW8" s="41">
        <f t="shared" si="22"/>
        <v>5.666666666666667</v>
      </c>
      <c r="BX8" s="47">
        <v>6</v>
      </c>
      <c r="BY8" s="47">
        <v>6</v>
      </c>
      <c r="BZ8" s="47">
        <v>5</v>
      </c>
      <c r="CA8" s="47" t="s">
        <v>78</v>
      </c>
      <c r="CB8" s="46" t="s">
        <v>78</v>
      </c>
      <c r="CC8" s="52">
        <v>3.8000000000000003</v>
      </c>
      <c r="CD8" s="52">
        <f t="shared" si="23"/>
        <v>3.8</v>
      </c>
      <c r="CE8" s="44">
        <f t="shared" si="24"/>
        <v>-4.4408920985006262E-16</v>
      </c>
      <c r="CF8" s="53" t="str">
        <f t="shared" si="25"/>
        <v>â</v>
      </c>
      <c r="CG8" s="52">
        <v>5.2142857142857144</v>
      </c>
      <c r="CH8" s="52">
        <f t="shared" si="26"/>
        <v>5.2142857142857144</v>
      </c>
      <c r="CI8" s="43">
        <f t="shared" si="27"/>
        <v>0</v>
      </c>
      <c r="CJ8" s="51" t="str">
        <f t="shared" si="28"/>
        <v>â</v>
      </c>
      <c r="CK8" s="47" t="s">
        <v>78</v>
      </c>
      <c r="CL8" s="46" t="s">
        <v>78</v>
      </c>
      <c r="CM8" s="50">
        <v>3</v>
      </c>
      <c r="CN8" s="50">
        <v>2</v>
      </c>
      <c r="CO8" s="47">
        <v>3</v>
      </c>
      <c r="CP8" s="47">
        <v>4</v>
      </c>
      <c r="CQ8" s="47">
        <v>4</v>
      </c>
      <c r="CR8" s="47">
        <v>5</v>
      </c>
      <c r="CS8" s="49">
        <f t="shared" si="29"/>
        <v>6</v>
      </c>
      <c r="CT8" s="48">
        <f t="shared" si="30"/>
        <v>2</v>
      </c>
      <c r="CU8" s="44" t="str">
        <f t="shared" si="31"/>
        <v>Aut.</v>
      </c>
      <c r="CV8" s="47" t="s">
        <v>78</v>
      </c>
      <c r="CW8" s="46" t="s">
        <v>78</v>
      </c>
      <c r="CX8" s="45">
        <f t="shared" si="32"/>
        <v>4.51</v>
      </c>
      <c r="CY8" s="40">
        <f t="shared" si="33"/>
        <v>4</v>
      </c>
      <c r="CZ8" s="39" t="str">
        <f t="shared" si="34"/>
        <v>Very limited</v>
      </c>
      <c r="DA8" s="44">
        <f t="shared" si="35"/>
        <v>3.8</v>
      </c>
      <c r="DB8" s="40">
        <f t="shared" si="36"/>
        <v>5</v>
      </c>
      <c r="DC8" s="39" t="str">
        <f t="shared" si="37"/>
        <v>Hard-line autocracies</v>
      </c>
      <c r="DD8" s="43">
        <f t="shared" si="38"/>
        <v>5.21</v>
      </c>
      <c r="DE8" s="40">
        <f t="shared" si="39"/>
        <v>3</v>
      </c>
      <c r="DF8" s="39" t="str">
        <f t="shared" si="40"/>
        <v>Functional flaws</v>
      </c>
      <c r="DG8" s="42">
        <f t="shared" si="41"/>
        <v>3.83</v>
      </c>
      <c r="DH8" s="40">
        <f t="shared" si="42"/>
        <v>4</v>
      </c>
      <c r="DI8" s="39" t="str">
        <f t="shared" si="43"/>
        <v>Weak</v>
      </c>
      <c r="DJ8" s="41">
        <f t="shared" si="44"/>
        <v>5.3</v>
      </c>
      <c r="DK8" s="40">
        <f t="shared" si="45"/>
        <v>3</v>
      </c>
      <c r="DL8" s="39" t="str">
        <f t="shared" si="46"/>
        <v>Moderate</v>
      </c>
    </row>
    <row r="9" spans="1:116">
      <c r="A9" s="61" t="s">
        <v>107</v>
      </c>
      <c r="B9" s="60">
        <v>4</v>
      </c>
      <c r="C9" s="59">
        <f>IF(D9="-","?",RANK(D9,D2:D130,0))</f>
        <v>57</v>
      </c>
      <c r="D9" s="45">
        <f t="shared" si="0"/>
        <v>6.01</v>
      </c>
      <c r="E9" s="44">
        <f t="shared" si="1"/>
        <v>4.6333333333333337</v>
      </c>
      <c r="F9" s="58">
        <f t="shared" si="2"/>
        <v>8.25</v>
      </c>
      <c r="G9" s="47">
        <v>10</v>
      </c>
      <c r="H9" s="47">
        <v>7</v>
      </c>
      <c r="I9" s="47">
        <v>7</v>
      </c>
      <c r="J9" s="47">
        <v>9</v>
      </c>
      <c r="K9" s="58">
        <f t="shared" si="3"/>
        <v>3.25</v>
      </c>
      <c r="L9" s="47">
        <v>3</v>
      </c>
      <c r="M9" s="47">
        <v>2</v>
      </c>
      <c r="N9" s="47">
        <v>4</v>
      </c>
      <c r="O9" s="47">
        <v>4</v>
      </c>
      <c r="P9" s="58">
        <f t="shared" si="4"/>
        <v>5</v>
      </c>
      <c r="Q9" s="47">
        <v>4</v>
      </c>
      <c r="R9" s="47">
        <v>5</v>
      </c>
      <c r="S9" s="47">
        <v>4</v>
      </c>
      <c r="T9" s="47">
        <v>7</v>
      </c>
      <c r="U9" s="58">
        <f t="shared" si="5"/>
        <v>2</v>
      </c>
      <c r="V9" s="47">
        <v>2</v>
      </c>
      <c r="W9" s="47">
        <v>2</v>
      </c>
      <c r="X9" s="58">
        <f t="shared" si="6"/>
        <v>4.666666666666667</v>
      </c>
      <c r="Y9" s="47">
        <v>3</v>
      </c>
      <c r="Z9" s="47">
        <v>5</v>
      </c>
      <c r="AA9" s="47" t="s">
        <v>100</v>
      </c>
      <c r="AB9" s="47">
        <v>6</v>
      </c>
      <c r="AC9" s="43">
        <f t="shared" si="7"/>
        <v>7.3928571428571432</v>
      </c>
      <c r="AD9" s="57">
        <f t="shared" si="8"/>
        <v>7</v>
      </c>
      <c r="AE9" s="47">
        <v>7</v>
      </c>
      <c r="AF9" s="57">
        <f t="shared" si="9"/>
        <v>7.75</v>
      </c>
      <c r="AG9" s="47">
        <v>8</v>
      </c>
      <c r="AH9" s="47">
        <v>6</v>
      </c>
      <c r="AI9" s="47">
        <v>8</v>
      </c>
      <c r="AJ9" s="47">
        <v>9</v>
      </c>
      <c r="AK9" s="57">
        <f t="shared" si="10"/>
        <v>9</v>
      </c>
      <c r="AL9" s="47">
        <v>9</v>
      </c>
      <c r="AM9" s="47">
        <v>9</v>
      </c>
      <c r="AN9" s="57">
        <f t="shared" si="11"/>
        <v>7.5</v>
      </c>
      <c r="AO9" s="47">
        <v>8</v>
      </c>
      <c r="AP9" s="47">
        <v>7</v>
      </c>
      <c r="AQ9" s="57">
        <f t="shared" si="12"/>
        <v>6</v>
      </c>
      <c r="AR9" s="47">
        <v>7</v>
      </c>
      <c r="AS9" s="47">
        <v>5</v>
      </c>
      <c r="AT9" s="57">
        <f t="shared" si="13"/>
        <v>8</v>
      </c>
      <c r="AU9" s="47">
        <v>8</v>
      </c>
      <c r="AV9" s="57">
        <f t="shared" si="14"/>
        <v>6.5</v>
      </c>
      <c r="AW9" s="47">
        <v>4</v>
      </c>
      <c r="AX9" s="47">
        <v>9</v>
      </c>
      <c r="AY9" s="56">
        <f>IF(AZ9="-","?",RANK(AZ9,AZ2:AZ130,0))</f>
        <v>78</v>
      </c>
      <c r="AZ9" s="42">
        <f t="shared" si="15"/>
        <v>4.66</v>
      </c>
      <c r="BA9" s="41">
        <f t="shared" si="16"/>
        <v>3.5625</v>
      </c>
      <c r="BB9" s="47">
        <v>4</v>
      </c>
      <c r="BC9" s="47">
        <v>5</v>
      </c>
      <c r="BD9" s="47">
        <v>5</v>
      </c>
      <c r="BE9" s="47">
        <v>1</v>
      </c>
      <c r="BF9" s="47">
        <v>2</v>
      </c>
      <c r="BG9" s="55">
        <f t="shared" si="17"/>
        <v>4.375</v>
      </c>
      <c r="BH9" s="54">
        <f t="shared" si="18"/>
        <v>5.4333333333333336</v>
      </c>
      <c r="BI9" s="41">
        <f t="shared" si="19"/>
        <v>4.666666666666667</v>
      </c>
      <c r="BJ9" s="47">
        <v>4</v>
      </c>
      <c r="BK9" s="47">
        <v>5</v>
      </c>
      <c r="BL9" s="47">
        <v>5</v>
      </c>
      <c r="BM9" s="41">
        <f t="shared" si="20"/>
        <v>6</v>
      </c>
      <c r="BN9" s="47">
        <v>6</v>
      </c>
      <c r="BO9" s="47">
        <v>6</v>
      </c>
      <c r="BP9" s="47">
        <v>6</v>
      </c>
      <c r="BQ9" s="41">
        <f t="shared" si="21"/>
        <v>4.4000000000000004</v>
      </c>
      <c r="BR9" s="47">
        <v>6</v>
      </c>
      <c r="BS9" s="47">
        <v>4</v>
      </c>
      <c r="BT9" s="47">
        <v>3</v>
      </c>
      <c r="BU9" s="47">
        <v>5</v>
      </c>
      <c r="BV9" s="47">
        <v>4</v>
      </c>
      <c r="BW9" s="41">
        <f t="shared" si="22"/>
        <v>6.666666666666667</v>
      </c>
      <c r="BX9" s="47">
        <v>5</v>
      </c>
      <c r="BY9" s="47">
        <v>7</v>
      </c>
      <c r="BZ9" s="47">
        <v>8</v>
      </c>
      <c r="CA9" s="47" t="s">
        <v>78</v>
      </c>
      <c r="CB9" s="46" t="s">
        <v>78</v>
      </c>
      <c r="CC9" s="52">
        <v>4.916666666666667</v>
      </c>
      <c r="CD9" s="52">
        <f t="shared" si="23"/>
        <v>4.6333333333333337</v>
      </c>
      <c r="CE9" s="44">
        <f t="shared" si="24"/>
        <v>-0.28333333333333321</v>
      </c>
      <c r="CF9" s="53" t="str">
        <f t="shared" si="25"/>
        <v>â</v>
      </c>
      <c r="CG9" s="52">
        <v>7.4999999999999991</v>
      </c>
      <c r="CH9" s="52">
        <f t="shared" si="26"/>
        <v>7.3928571428571432</v>
      </c>
      <c r="CI9" s="43">
        <f t="shared" si="27"/>
        <v>-0.10714285714285587</v>
      </c>
      <c r="CJ9" s="51" t="str">
        <f t="shared" si="28"/>
        <v>â</v>
      </c>
      <c r="CK9" s="47" t="s">
        <v>78</v>
      </c>
      <c r="CL9" s="46" t="s">
        <v>78</v>
      </c>
      <c r="CM9" s="50">
        <v>3</v>
      </c>
      <c r="CN9" s="50">
        <v>2</v>
      </c>
      <c r="CO9" s="47">
        <v>4</v>
      </c>
      <c r="CP9" s="47">
        <v>4</v>
      </c>
      <c r="CQ9" s="47">
        <v>4</v>
      </c>
      <c r="CR9" s="47">
        <v>7</v>
      </c>
      <c r="CS9" s="49">
        <f t="shared" si="29"/>
        <v>9.5</v>
      </c>
      <c r="CT9" s="48">
        <f t="shared" si="30"/>
        <v>2</v>
      </c>
      <c r="CU9" s="44" t="str">
        <f t="shared" si="31"/>
        <v>Aut.</v>
      </c>
      <c r="CV9" s="47" t="s">
        <v>78</v>
      </c>
      <c r="CW9" s="46" t="s">
        <v>78</v>
      </c>
      <c r="CX9" s="45">
        <f t="shared" si="32"/>
        <v>6.01</v>
      </c>
      <c r="CY9" s="40">
        <f t="shared" si="33"/>
        <v>3</v>
      </c>
      <c r="CZ9" s="39" t="str">
        <f t="shared" si="34"/>
        <v>Limited</v>
      </c>
      <c r="DA9" s="44">
        <f t="shared" si="35"/>
        <v>4.63</v>
      </c>
      <c r="DB9" s="40">
        <f t="shared" si="36"/>
        <v>4</v>
      </c>
      <c r="DC9" s="39" t="str">
        <f t="shared" si="37"/>
        <v>Moderate autocracies</v>
      </c>
      <c r="DD9" s="43">
        <f t="shared" si="38"/>
        <v>7.39</v>
      </c>
      <c r="DE9" s="40">
        <f t="shared" si="39"/>
        <v>2</v>
      </c>
      <c r="DF9" s="39" t="str">
        <f t="shared" si="40"/>
        <v>Functioning</v>
      </c>
      <c r="DG9" s="42">
        <f t="shared" si="41"/>
        <v>4.66</v>
      </c>
      <c r="DH9" s="40">
        <f t="shared" si="42"/>
        <v>3</v>
      </c>
      <c r="DI9" s="39" t="str">
        <f t="shared" si="43"/>
        <v>Moderate</v>
      </c>
      <c r="DJ9" s="41">
        <f t="shared" si="44"/>
        <v>3.6</v>
      </c>
      <c r="DK9" s="40">
        <f t="shared" si="45"/>
        <v>4</v>
      </c>
      <c r="DL9" s="39" t="str">
        <f t="shared" si="46"/>
        <v>Minor</v>
      </c>
    </row>
    <row r="10" spans="1:116">
      <c r="A10" s="61" t="s">
        <v>108</v>
      </c>
      <c r="B10" s="60">
        <v>7</v>
      </c>
      <c r="C10" s="59">
        <f>IF(D10="-","?",RANK(D10,D2:D130,0))</f>
        <v>68</v>
      </c>
      <c r="D10" s="45">
        <f t="shared" si="0"/>
        <v>5.53</v>
      </c>
      <c r="E10" s="44">
        <f t="shared" si="1"/>
        <v>5.95</v>
      </c>
      <c r="F10" s="58">
        <f t="shared" si="2"/>
        <v>7</v>
      </c>
      <c r="G10" s="47">
        <v>7</v>
      </c>
      <c r="H10" s="47">
        <v>8</v>
      </c>
      <c r="I10" s="47">
        <v>7</v>
      </c>
      <c r="J10" s="47">
        <v>6</v>
      </c>
      <c r="K10" s="58">
        <f t="shared" si="3"/>
        <v>7</v>
      </c>
      <c r="L10" s="47">
        <v>7</v>
      </c>
      <c r="M10" s="47">
        <v>7</v>
      </c>
      <c r="N10" s="47">
        <v>7</v>
      </c>
      <c r="O10" s="47">
        <v>7</v>
      </c>
      <c r="P10" s="58">
        <f t="shared" si="4"/>
        <v>4.5</v>
      </c>
      <c r="Q10" s="47">
        <v>5</v>
      </c>
      <c r="R10" s="47">
        <v>5</v>
      </c>
      <c r="S10" s="47">
        <v>3</v>
      </c>
      <c r="T10" s="47">
        <v>5</v>
      </c>
      <c r="U10" s="58">
        <f t="shared" si="5"/>
        <v>5.5</v>
      </c>
      <c r="V10" s="47">
        <v>5</v>
      </c>
      <c r="W10" s="47">
        <v>6</v>
      </c>
      <c r="X10" s="58">
        <f t="shared" si="6"/>
        <v>5.75</v>
      </c>
      <c r="Y10" s="47">
        <v>6</v>
      </c>
      <c r="Z10" s="47">
        <v>5</v>
      </c>
      <c r="AA10" s="47">
        <v>6</v>
      </c>
      <c r="AB10" s="47">
        <v>6</v>
      </c>
      <c r="AC10" s="43">
        <f t="shared" si="7"/>
        <v>5.1071428571428568</v>
      </c>
      <c r="AD10" s="57">
        <f t="shared" si="8"/>
        <v>4</v>
      </c>
      <c r="AE10" s="47">
        <v>4</v>
      </c>
      <c r="AF10" s="57">
        <f t="shared" si="9"/>
        <v>5.75</v>
      </c>
      <c r="AG10" s="47">
        <v>5</v>
      </c>
      <c r="AH10" s="47">
        <v>7</v>
      </c>
      <c r="AI10" s="47">
        <v>7</v>
      </c>
      <c r="AJ10" s="47">
        <v>4</v>
      </c>
      <c r="AK10" s="57">
        <f t="shared" si="10"/>
        <v>6.5</v>
      </c>
      <c r="AL10" s="47">
        <v>7</v>
      </c>
      <c r="AM10" s="47">
        <v>6</v>
      </c>
      <c r="AN10" s="57">
        <f t="shared" si="11"/>
        <v>6.5</v>
      </c>
      <c r="AO10" s="47">
        <v>6</v>
      </c>
      <c r="AP10" s="47">
        <v>7</v>
      </c>
      <c r="AQ10" s="57">
        <f t="shared" si="12"/>
        <v>3</v>
      </c>
      <c r="AR10" s="47">
        <v>3</v>
      </c>
      <c r="AS10" s="47">
        <v>3</v>
      </c>
      <c r="AT10" s="57">
        <f t="shared" si="13"/>
        <v>6</v>
      </c>
      <c r="AU10" s="47">
        <v>6</v>
      </c>
      <c r="AV10" s="57">
        <f t="shared" si="14"/>
        <v>4</v>
      </c>
      <c r="AW10" s="47">
        <v>4</v>
      </c>
      <c r="AX10" s="47">
        <v>4</v>
      </c>
      <c r="AY10" s="56">
        <f>IF(AZ10="-","?",RANK(AZ10,AZ2:AZ130,0))</f>
        <v>93</v>
      </c>
      <c r="AZ10" s="42">
        <f t="shared" si="15"/>
        <v>4.1399999999999997</v>
      </c>
      <c r="BA10" s="41">
        <f t="shared" si="16"/>
        <v>7.375</v>
      </c>
      <c r="BB10" s="47">
        <v>7</v>
      </c>
      <c r="BC10" s="47">
        <v>7</v>
      </c>
      <c r="BD10" s="47">
        <v>6</v>
      </c>
      <c r="BE10" s="47">
        <v>9</v>
      </c>
      <c r="BF10" s="47">
        <v>10</v>
      </c>
      <c r="BG10" s="55">
        <f t="shared" si="17"/>
        <v>5.25</v>
      </c>
      <c r="BH10" s="54">
        <f t="shared" si="18"/>
        <v>4.3999999999999995</v>
      </c>
      <c r="BI10" s="41">
        <f t="shared" si="19"/>
        <v>3.3333333333333335</v>
      </c>
      <c r="BJ10" s="47">
        <v>3</v>
      </c>
      <c r="BK10" s="47">
        <v>5</v>
      </c>
      <c r="BL10" s="47">
        <v>2</v>
      </c>
      <c r="BM10" s="41">
        <f t="shared" si="20"/>
        <v>2.3333333333333335</v>
      </c>
      <c r="BN10" s="47">
        <v>2</v>
      </c>
      <c r="BO10" s="47">
        <v>4</v>
      </c>
      <c r="BP10" s="47">
        <v>1</v>
      </c>
      <c r="BQ10" s="41">
        <f t="shared" si="21"/>
        <v>4.5999999999999996</v>
      </c>
      <c r="BR10" s="47">
        <v>6</v>
      </c>
      <c r="BS10" s="47">
        <v>7</v>
      </c>
      <c r="BT10" s="47">
        <v>3</v>
      </c>
      <c r="BU10" s="47">
        <v>5</v>
      </c>
      <c r="BV10" s="47">
        <v>2</v>
      </c>
      <c r="BW10" s="41">
        <f t="shared" si="22"/>
        <v>7.333333333333333</v>
      </c>
      <c r="BX10" s="47">
        <v>7</v>
      </c>
      <c r="BY10" s="47">
        <v>7</v>
      </c>
      <c r="BZ10" s="47">
        <v>8</v>
      </c>
      <c r="CA10" s="47" t="s">
        <v>78</v>
      </c>
      <c r="CB10" s="46" t="s">
        <v>78</v>
      </c>
      <c r="CC10" s="52">
        <v>6.55</v>
      </c>
      <c r="CD10" s="52">
        <f t="shared" si="23"/>
        <v>5.95</v>
      </c>
      <c r="CE10" s="44">
        <f t="shared" si="24"/>
        <v>-0.59999999999999964</v>
      </c>
      <c r="CF10" s="53" t="str">
        <f t="shared" si="25"/>
        <v>è</v>
      </c>
      <c r="CG10" s="52">
        <v>5.4642857142857144</v>
      </c>
      <c r="CH10" s="52">
        <f t="shared" si="26"/>
        <v>5.1071428571428568</v>
      </c>
      <c r="CI10" s="43">
        <f t="shared" si="27"/>
        <v>-0.35714285714285765</v>
      </c>
      <c r="CJ10" s="51" t="str">
        <f t="shared" si="28"/>
        <v>â</v>
      </c>
      <c r="CK10" s="47" t="s">
        <v>78</v>
      </c>
      <c r="CL10" s="46" t="s">
        <v>78</v>
      </c>
      <c r="CM10" s="47">
        <v>7</v>
      </c>
      <c r="CN10" s="47">
        <v>7</v>
      </c>
      <c r="CO10" s="47">
        <v>7</v>
      </c>
      <c r="CP10" s="47">
        <v>7</v>
      </c>
      <c r="CQ10" s="47">
        <v>5</v>
      </c>
      <c r="CR10" s="47">
        <v>5</v>
      </c>
      <c r="CS10" s="49">
        <f t="shared" si="29"/>
        <v>6.5</v>
      </c>
      <c r="CT10" s="48">
        <f t="shared" si="30"/>
        <v>0</v>
      </c>
      <c r="CU10" s="44" t="str">
        <f t="shared" si="31"/>
        <v>Dem.</v>
      </c>
      <c r="CV10" s="47" t="s">
        <v>78</v>
      </c>
      <c r="CW10" s="46" t="s">
        <v>78</v>
      </c>
      <c r="CX10" s="45">
        <f t="shared" si="32"/>
        <v>5.53</v>
      </c>
      <c r="CY10" s="40">
        <f t="shared" si="33"/>
        <v>3</v>
      </c>
      <c r="CZ10" s="39" t="str">
        <f t="shared" si="34"/>
        <v>Limited</v>
      </c>
      <c r="DA10" s="44">
        <f t="shared" si="35"/>
        <v>5.95</v>
      </c>
      <c r="DB10" s="40">
        <f t="shared" si="36"/>
        <v>3</v>
      </c>
      <c r="DC10" s="39" t="str">
        <f t="shared" si="37"/>
        <v>Highly defective democracies</v>
      </c>
      <c r="DD10" s="43">
        <f t="shared" si="38"/>
        <v>5.1100000000000003</v>
      </c>
      <c r="DE10" s="40">
        <f t="shared" si="39"/>
        <v>3</v>
      </c>
      <c r="DF10" s="39" t="str">
        <f t="shared" si="40"/>
        <v>Functional flaws</v>
      </c>
      <c r="DG10" s="42">
        <f t="shared" si="41"/>
        <v>4.1399999999999997</v>
      </c>
      <c r="DH10" s="40">
        <f t="shared" si="42"/>
        <v>4</v>
      </c>
      <c r="DI10" s="39" t="str">
        <f t="shared" si="43"/>
        <v>Weak</v>
      </c>
      <c r="DJ10" s="41">
        <f t="shared" si="44"/>
        <v>7.4</v>
      </c>
      <c r="DK10" s="40">
        <f t="shared" si="45"/>
        <v>2</v>
      </c>
      <c r="DL10" s="39" t="str">
        <f t="shared" si="46"/>
        <v>Substantial</v>
      </c>
    </row>
    <row r="11" spans="1:116">
      <c r="A11" s="61" t="s">
        <v>109</v>
      </c>
      <c r="B11" s="60">
        <v>6</v>
      </c>
      <c r="C11" s="59">
        <f>IF(D11="-","?",RANK(D11,D2:D130,0))</f>
        <v>89</v>
      </c>
      <c r="D11" s="45">
        <f t="shared" si="0"/>
        <v>4.47</v>
      </c>
      <c r="E11" s="44">
        <f t="shared" si="1"/>
        <v>3.9333333333333336</v>
      </c>
      <c r="F11" s="58">
        <f t="shared" si="2"/>
        <v>8.5</v>
      </c>
      <c r="G11" s="47">
        <v>10</v>
      </c>
      <c r="H11" s="47">
        <v>9</v>
      </c>
      <c r="I11" s="47">
        <v>9</v>
      </c>
      <c r="J11" s="47">
        <v>6</v>
      </c>
      <c r="K11" s="58">
        <f t="shared" si="3"/>
        <v>2.5</v>
      </c>
      <c r="L11" s="47">
        <v>2</v>
      </c>
      <c r="M11" s="47">
        <v>2</v>
      </c>
      <c r="N11" s="47">
        <v>3</v>
      </c>
      <c r="O11" s="47">
        <v>3</v>
      </c>
      <c r="P11" s="58">
        <f t="shared" si="4"/>
        <v>3</v>
      </c>
      <c r="Q11" s="47">
        <v>2</v>
      </c>
      <c r="R11" s="47">
        <v>4</v>
      </c>
      <c r="S11" s="47">
        <v>4</v>
      </c>
      <c r="T11" s="47">
        <v>2</v>
      </c>
      <c r="U11" s="58">
        <f t="shared" si="5"/>
        <v>2</v>
      </c>
      <c r="V11" s="47">
        <v>2</v>
      </c>
      <c r="W11" s="47">
        <v>2</v>
      </c>
      <c r="X11" s="58">
        <f t="shared" si="6"/>
        <v>3.6666666666666665</v>
      </c>
      <c r="Y11" s="47">
        <v>3</v>
      </c>
      <c r="Z11" s="47">
        <v>4</v>
      </c>
      <c r="AA11" s="47" t="s">
        <v>100</v>
      </c>
      <c r="AB11" s="47">
        <v>4</v>
      </c>
      <c r="AC11" s="43">
        <f t="shared" si="7"/>
        <v>5</v>
      </c>
      <c r="AD11" s="57">
        <f t="shared" si="8"/>
        <v>7</v>
      </c>
      <c r="AE11" s="47">
        <v>7</v>
      </c>
      <c r="AF11" s="57">
        <f t="shared" si="9"/>
        <v>4</v>
      </c>
      <c r="AG11" s="47">
        <v>3</v>
      </c>
      <c r="AH11" s="47">
        <v>6</v>
      </c>
      <c r="AI11" s="47">
        <v>5</v>
      </c>
      <c r="AJ11" s="47">
        <v>2</v>
      </c>
      <c r="AK11" s="57">
        <f t="shared" si="10"/>
        <v>4.5</v>
      </c>
      <c r="AL11" s="47">
        <v>5</v>
      </c>
      <c r="AM11" s="47">
        <v>4</v>
      </c>
      <c r="AN11" s="57">
        <f t="shared" si="11"/>
        <v>2</v>
      </c>
      <c r="AO11" s="47">
        <v>2</v>
      </c>
      <c r="AP11" s="47">
        <v>2</v>
      </c>
      <c r="AQ11" s="57">
        <f t="shared" si="12"/>
        <v>6</v>
      </c>
      <c r="AR11" s="47">
        <v>7</v>
      </c>
      <c r="AS11" s="47">
        <v>5</v>
      </c>
      <c r="AT11" s="57">
        <f t="shared" si="13"/>
        <v>6</v>
      </c>
      <c r="AU11" s="47">
        <v>6</v>
      </c>
      <c r="AV11" s="57">
        <f t="shared" si="14"/>
        <v>5.5</v>
      </c>
      <c r="AW11" s="47">
        <v>6</v>
      </c>
      <c r="AX11" s="47">
        <v>5</v>
      </c>
      <c r="AY11" s="56">
        <f>IF(AZ11="-","?",RANK(AZ11,AZ2:AZ130,0))</f>
        <v>110</v>
      </c>
      <c r="AZ11" s="42">
        <f t="shared" si="15"/>
        <v>2.89</v>
      </c>
      <c r="BA11" s="41">
        <f t="shared" si="16"/>
        <v>4.541666666666667</v>
      </c>
      <c r="BB11" s="47">
        <v>6</v>
      </c>
      <c r="BC11" s="47">
        <v>7</v>
      </c>
      <c r="BD11" s="47">
        <v>3</v>
      </c>
      <c r="BE11" s="47">
        <v>5</v>
      </c>
      <c r="BF11" s="47">
        <v>1</v>
      </c>
      <c r="BG11" s="55">
        <f t="shared" si="17"/>
        <v>5.25</v>
      </c>
      <c r="BH11" s="54">
        <f t="shared" si="18"/>
        <v>3.2833333333333337</v>
      </c>
      <c r="BI11" s="41">
        <f t="shared" si="19"/>
        <v>2.3333333333333335</v>
      </c>
      <c r="BJ11" s="47">
        <v>3</v>
      </c>
      <c r="BK11" s="47">
        <v>2</v>
      </c>
      <c r="BL11" s="47">
        <v>2</v>
      </c>
      <c r="BM11" s="41">
        <f t="shared" si="20"/>
        <v>4.666666666666667</v>
      </c>
      <c r="BN11" s="47">
        <v>3</v>
      </c>
      <c r="BO11" s="47">
        <v>6</v>
      </c>
      <c r="BP11" s="47">
        <v>5</v>
      </c>
      <c r="BQ11" s="41">
        <f t="shared" si="21"/>
        <v>2.8</v>
      </c>
      <c r="BR11" s="47">
        <v>2</v>
      </c>
      <c r="BS11" s="47">
        <v>2</v>
      </c>
      <c r="BT11" s="47">
        <v>4</v>
      </c>
      <c r="BU11" s="47">
        <v>2</v>
      </c>
      <c r="BV11" s="47">
        <v>4</v>
      </c>
      <c r="BW11" s="41">
        <f t="shared" si="22"/>
        <v>3.3333333333333335</v>
      </c>
      <c r="BX11" s="47">
        <v>4</v>
      </c>
      <c r="BY11" s="47">
        <v>2</v>
      </c>
      <c r="BZ11" s="47">
        <v>4</v>
      </c>
      <c r="CA11" s="47" t="s">
        <v>78</v>
      </c>
      <c r="CB11" s="46" t="s">
        <v>78</v>
      </c>
      <c r="CC11" s="52">
        <v>3.9666666666666668</v>
      </c>
      <c r="CD11" s="52">
        <f t="shared" si="23"/>
        <v>3.9333333333333336</v>
      </c>
      <c r="CE11" s="44">
        <f t="shared" si="24"/>
        <v>-3.3333333333333215E-2</v>
      </c>
      <c r="CF11" s="53" t="str">
        <f t="shared" si="25"/>
        <v>â</v>
      </c>
      <c r="CG11" s="52">
        <v>4.9642857142857144</v>
      </c>
      <c r="CH11" s="52">
        <f t="shared" si="26"/>
        <v>5</v>
      </c>
      <c r="CI11" s="43">
        <f t="shared" si="27"/>
        <v>3.5714285714285587E-2</v>
      </c>
      <c r="CJ11" s="51" t="str">
        <f t="shared" si="28"/>
        <v>â</v>
      </c>
      <c r="CK11" s="47" t="s">
        <v>78</v>
      </c>
      <c r="CL11" s="46" t="s">
        <v>78</v>
      </c>
      <c r="CM11" s="50">
        <v>2</v>
      </c>
      <c r="CN11" s="50">
        <v>2</v>
      </c>
      <c r="CO11" s="47">
        <v>3</v>
      </c>
      <c r="CP11" s="47">
        <v>3</v>
      </c>
      <c r="CQ11" s="50">
        <v>2</v>
      </c>
      <c r="CR11" s="50">
        <v>2</v>
      </c>
      <c r="CS11" s="49">
        <f t="shared" si="29"/>
        <v>8</v>
      </c>
      <c r="CT11" s="48">
        <f t="shared" si="30"/>
        <v>4</v>
      </c>
      <c r="CU11" s="44" t="str">
        <f t="shared" si="31"/>
        <v>Aut.</v>
      </c>
      <c r="CV11" s="47" t="s">
        <v>78</v>
      </c>
      <c r="CW11" s="46" t="s">
        <v>78</v>
      </c>
      <c r="CX11" s="45">
        <f t="shared" si="32"/>
        <v>4.47</v>
      </c>
      <c r="CY11" s="40">
        <f t="shared" si="33"/>
        <v>4</v>
      </c>
      <c r="CZ11" s="39" t="str">
        <f t="shared" si="34"/>
        <v>Very limited</v>
      </c>
      <c r="DA11" s="44">
        <f t="shared" si="35"/>
        <v>3.93</v>
      </c>
      <c r="DB11" s="40">
        <f t="shared" si="36"/>
        <v>5</v>
      </c>
      <c r="DC11" s="39" t="str">
        <f t="shared" si="37"/>
        <v>Hard-line autocracies</v>
      </c>
      <c r="DD11" s="43">
        <f t="shared" si="38"/>
        <v>5</v>
      </c>
      <c r="DE11" s="40">
        <f t="shared" si="39"/>
        <v>3</v>
      </c>
      <c r="DF11" s="39" t="str">
        <f t="shared" si="40"/>
        <v>Functional flaws</v>
      </c>
      <c r="DG11" s="42">
        <f t="shared" si="41"/>
        <v>2.89</v>
      </c>
      <c r="DH11" s="40">
        <f t="shared" si="42"/>
        <v>5</v>
      </c>
      <c r="DI11" s="39" t="str">
        <f t="shared" si="43"/>
        <v>Failed</v>
      </c>
      <c r="DJ11" s="41">
        <f t="shared" si="44"/>
        <v>4.5</v>
      </c>
      <c r="DK11" s="40">
        <f t="shared" si="45"/>
        <v>3</v>
      </c>
      <c r="DL11" s="39" t="str">
        <f t="shared" si="46"/>
        <v>Moderate</v>
      </c>
    </row>
    <row r="12" spans="1:116">
      <c r="A12" s="61" t="s">
        <v>110</v>
      </c>
      <c r="B12" s="60">
        <v>3</v>
      </c>
      <c r="C12" s="59">
        <f>IF(D12="-","?",RANK(D12,D2:D130,0))</f>
        <v>43</v>
      </c>
      <c r="D12" s="45">
        <f t="shared" si="0"/>
        <v>6.34</v>
      </c>
      <c r="E12" s="44">
        <f t="shared" si="1"/>
        <v>7.9</v>
      </c>
      <c r="F12" s="58">
        <f t="shared" si="2"/>
        <v>8.25</v>
      </c>
      <c r="G12" s="47">
        <v>8</v>
      </c>
      <c r="H12" s="47">
        <v>9</v>
      </c>
      <c r="I12" s="47">
        <v>10</v>
      </c>
      <c r="J12" s="47">
        <v>6</v>
      </c>
      <c r="K12" s="58">
        <f t="shared" si="3"/>
        <v>8.75</v>
      </c>
      <c r="L12" s="47">
        <v>9</v>
      </c>
      <c r="M12" s="47">
        <v>8</v>
      </c>
      <c r="N12" s="47">
        <v>10</v>
      </c>
      <c r="O12" s="47">
        <v>8</v>
      </c>
      <c r="P12" s="58">
        <f t="shared" si="4"/>
        <v>7.25</v>
      </c>
      <c r="Q12" s="47">
        <v>8</v>
      </c>
      <c r="R12" s="47">
        <v>7</v>
      </c>
      <c r="S12" s="47">
        <v>6</v>
      </c>
      <c r="T12" s="47">
        <v>8</v>
      </c>
      <c r="U12" s="58">
        <f t="shared" si="5"/>
        <v>8.5</v>
      </c>
      <c r="V12" s="47">
        <v>7</v>
      </c>
      <c r="W12" s="47">
        <v>10</v>
      </c>
      <c r="X12" s="58">
        <f t="shared" si="6"/>
        <v>6.75</v>
      </c>
      <c r="Y12" s="47">
        <v>4</v>
      </c>
      <c r="Z12" s="47">
        <v>7</v>
      </c>
      <c r="AA12" s="47">
        <v>9</v>
      </c>
      <c r="AB12" s="47">
        <v>7</v>
      </c>
      <c r="AC12" s="43">
        <f t="shared" si="7"/>
        <v>4.7857142857142856</v>
      </c>
      <c r="AD12" s="57">
        <f t="shared" si="8"/>
        <v>2</v>
      </c>
      <c r="AE12" s="47">
        <v>2</v>
      </c>
      <c r="AF12" s="57">
        <f t="shared" si="9"/>
        <v>6</v>
      </c>
      <c r="AG12" s="47">
        <v>5</v>
      </c>
      <c r="AH12" s="47">
        <v>5</v>
      </c>
      <c r="AI12" s="47">
        <v>8</v>
      </c>
      <c r="AJ12" s="47">
        <v>6</v>
      </c>
      <c r="AK12" s="57">
        <f t="shared" si="10"/>
        <v>7.5</v>
      </c>
      <c r="AL12" s="47">
        <v>9</v>
      </c>
      <c r="AM12" s="47">
        <v>6</v>
      </c>
      <c r="AN12" s="57">
        <f t="shared" si="11"/>
        <v>5</v>
      </c>
      <c r="AO12" s="47">
        <v>5</v>
      </c>
      <c r="AP12" s="47">
        <v>5</v>
      </c>
      <c r="AQ12" s="57">
        <f t="shared" si="12"/>
        <v>3.5</v>
      </c>
      <c r="AR12" s="47">
        <v>3</v>
      </c>
      <c r="AS12" s="47">
        <v>4</v>
      </c>
      <c r="AT12" s="57">
        <f t="shared" si="13"/>
        <v>7</v>
      </c>
      <c r="AU12" s="47">
        <v>7</v>
      </c>
      <c r="AV12" s="57">
        <f t="shared" si="14"/>
        <v>2.5</v>
      </c>
      <c r="AW12" s="47">
        <v>3</v>
      </c>
      <c r="AX12" s="47">
        <v>2</v>
      </c>
      <c r="AY12" s="56">
        <f>IF(AZ12="-","?",RANK(AZ12,AZ2:AZ130,0))</f>
        <v>28</v>
      </c>
      <c r="AZ12" s="42">
        <f t="shared" si="15"/>
        <v>6.2</v>
      </c>
      <c r="BA12" s="41">
        <f t="shared" si="16"/>
        <v>6.208333333333333</v>
      </c>
      <c r="BB12" s="47">
        <v>8</v>
      </c>
      <c r="BC12" s="47">
        <v>4</v>
      </c>
      <c r="BD12" s="47">
        <v>3</v>
      </c>
      <c r="BE12" s="47">
        <v>9</v>
      </c>
      <c r="BF12" s="47">
        <v>10</v>
      </c>
      <c r="BG12" s="55">
        <f t="shared" si="17"/>
        <v>3.25</v>
      </c>
      <c r="BH12" s="54">
        <f t="shared" si="18"/>
        <v>6.7708333333333339</v>
      </c>
      <c r="BI12" s="41">
        <f t="shared" si="19"/>
        <v>5.666666666666667</v>
      </c>
      <c r="BJ12" s="47">
        <v>6</v>
      </c>
      <c r="BK12" s="47">
        <v>6</v>
      </c>
      <c r="BL12" s="47">
        <v>5</v>
      </c>
      <c r="BM12" s="41">
        <f t="shared" si="20"/>
        <v>5</v>
      </c>
      <c r="BN12" s="47">
        <v>5</v>
      </c>
      <c r="BO12" s="47">
        <v>5</v>
      </c>
      <c r="BP12" s="47">
        <v>5</v>
      </c>
      <c r="BQ12" s="41">
        <f t="shared" si="21"/>
        <v>7.75</v>
      </c>
      <c r="BR12" s="47">
        <v>8</v>
      </c>
      <c r="BS12" s="47">
        <v>9</v>
      </c>
      <c r="BT12" s="47">
        <v>9</v>
      </c>
      <c r="BU12" s="47">
        <v>5</v>
      </c>
      <c r="BV12" s="47" t="s">
        <v>100</v>
      </c>
      <c r="BW12" s="41">
        <f t="shared" si="22"/>
        <v>8.6666666666666661</v>
      </c>
      <c r="BX12" s="47">
        <v>8</v>
      </c>
      <c r="BY12" s="47">
        <v>9</v>
      </c>
      <c r="BZ12" s="47">
        <v>9</v>
      </c>
      <c r="CA12" s="47" t="s">
        <v>78</v>
      </c>
      <c r="CB12" s="46" t="s">
        <v>78</v>
      </c>
      <c r="CC12" s="52">
        <v>7.6000000000000005</v>
      </c>
      <c r="CD12" s="52">
        <f t="shared" si="23"/>
        <v>7.9</v>
      </c>
      <c r="CE12" s="44">
        <f t="shared" si="24"/>
        <v>0.29999999999999982</v>
      </c>
      <c r="CF12" s="53" t="str">
        <f t="shared" si="25"/>
        <v>â</v>
      </c>
      <c r="CG12" s="52">
        <v>4.9285714285714279</v>
      </c>
      <c r="CH12" s="52">
        <f t="shared" si="26"/>
        <v>4.7857142857142856</v>
      </c>
      <c r="CI12" s="43">
        <f t="shared" si="27"/>
        <v>-0.14285714285714235</v>
      </c>
      <c r="CJ12" s="51" t="str">
        <f t="shared" si="28"/>
        <v>â</v>
      </c>
      <c r="CK12" s="47" t="s">
        <v>78</v>
      </c>
      <c r="CL12" s="46" t="s">
        <v>78</v>
      </c>
      <c r="CM12" s="47">
        <v>9</v>
      </c>
      <c r="CN12" s="47">
        <v>8</v>
      </c>
      <c r="CO12" s="47">
        <v>10</v>
      </c>
      <c r="CP12" s="47">
        <v>8</v>
      </c>
      <c r="CQ12" s="47">
        <v>8</v>
      </c>
      <c r="CR12" s="47">
        <v>8</v>
      </c>
      <c r="CS12" s="49">
        <f t="shared" si="29"/>
        <v>7</v>
      </c>
      <c r="CT12" s="48">
        <f t="shared" si="30"/>
        <v>0</v>
      </c>
      <c r="CU12" s="44" t="str">
        <f t="shared" si="31"/>
        <v>Dem.</v>
      </c>
      <c r="CV12" s="47" t="s">
        <v>78</v>
      </c>
      <c r="CW12" s="46" t="s">
        <v>78</v>
      </c>
      <c r="CX12" s="45">
        <f t="shared" si="32"/>
        <v>6.34</v>
      </c>
      <c r="CY12" s="40">
        <f t="shared" si="33"/>
        <v>3</v>
      </c>
      <c r="CZ12" s="39" t="str">
        <f t="shared" si="34"/>
        <v>Limited</v>
      </c>
      <c r="DA12" s="44">
        <f t="shared" si="35"/>
        <v>7.9</v>
      </c>
      <c r="DB12" s="40">
        <f t="shared" si="36"/>
        <v>2</v>
      </c>
      <c r="DC12" s="39" t="str">
        <f t="shared" si="37"/>
        <v>Defective democracies</v>
      </c>
      <c r="DD12" s="43">
        <f t="shared" si="38"/>
        <v>4.79</v>
      </c>
      <c r="DE12" s="40">
        <f t="shared" si="39"/>
        <v>4</v>
      </c>
      <c r="DF12" s="39" t="str">
        <f t="shared" si="40"/>
        <v>Poorly functioning</v>
      </c>
      <c r="DG12" s="42">
        <f t="shared" si="41"/>
        <v>6.2</v>
      </c>
      <c r="DH12" s="40">
        <f t="shared" si="42"/>
        <v>2</v>
      </c>
      <c r="DI12" s="39" t="str">
        <f t="shared" si="43"/>
        <v>Good</v>
      </c>
      <c r="DJ12" s="41">
        <f t="shared" si="44"/>
        <v>6.2</v>
      </c>
      <c r="DK12" s="40">
        <f t="shared" si="45"/>
        <v>3</v>
      </c>
      <c r="DL12" s="39" t="str">
        <f t="shared" si="46"/>
        <v>Moderate</v>
      </c>
    </row>
    <row r="13" spans="1:116">
      <c r="A13" s="75" t="s">
        <v>111</v>
      </c>
      <c r="B13" s="60">
        <v>7</v>
      </c>
      <c r="C13" s="59">
        <f>IF(D13="-","?",RANK(D13,D2:D130,0))</f>
        <v>110</v>
      </c>
      <c r="D13" s="45">
        <f t="shared" si="0"/>
        <v>3.71</v>
      </c>
      <c r="E13" s="44">
        <f t="shared" si="1"/>
        <v>3.75</v>
      </c>
      <c r="F13" s="58">
        <f t="shared" si="2"/>
        <v>6.5</v>
      </c>
      <c r="G13" s="47">
        <v>8</v>
      </c>
      <c r="H13" s="47">
        <v>6</v>
      </c>
      <c r="I13" s="47">
        <v>7</v>
      </c>
      <c r="J13" s="47">
        <v>5</v>
      </c>
      <c r="K13" s="58">
        <f t="shared" si="3"/>
        <v>2.75</v>
      </c>
      <c r="L13" s="47">
        <v>4</v>
      </c>
      <c r="M13" s="47">
        <v>1</v>
      </c>
      <c r="N13" s="47">
        <v>2</v>
      </c>
      <c r="O13" s="47">
        <v>4</v>
      </c>
      <c r="P13" s="58">
        <f t="shared" si="4"/>
        <v>5</v>
      </c>
      <c r="Q13" s="47">
        <v>3</v>
      </c>
      <c r="R13" s="47">
        <v>5</v>
      </c>
      <c r="S13" s="47">
        <v>7</v>
      </c>
      <c r="T13" s="47">
        <v>5</v>
      </c>
      <c r="U13" s="58">
        <f t="shared" si="5"/>
        <v>1.5</v>
      </c>
      <c r="V13" s="47">
        <v>1</v>
      </c>
      <c r="W13" s="47">
        <v>2</v>
      </c>
      <c r="X13" s="58">
        <f t="shared" si="6"/>
        <v>3</v>
      </c>
      <c r="Y13" s="47">
        <v>1</v>
      </c>
      <c r="Z13" s="47">
        <v>3</v>
      </c>
      <c r="AA13" s="47" t="s">
        <v>100</v>
      </c>
      <c r="AB13" s="47">
        <v>5</v>
      </c>
      <c r="AC13" s="43">
        <f t="shared" si="7"/>
        <v>3.6785714285714284</v>
      </c>
      <c r="AD13" s="57">
        <f t="shared" si="8"/>
        <v>2</v>
      </c>
      <c r="AE13" s="47">
        <v>2</v>
      </c>
      <c r="AF13" s="57">
        <f t="shared" si="9"/>
        <v>1.75</v>
      </c>
      <c r="AG13" s="47">
        <v>3</v>
      </c>
      <c r="AH13" s="47">
        <v>2</v>
      </c>
      <c r="AI13" s="47">
        <v>1</v>
      </c>
      <c r="AJ13" s="47">
        <v>1</v>
      </c>
      <c r="AK13" s="57">
        <f t="shared" si="10"/>
        <v>4.5</v>
      </c>
      <c r="AL13" s="47">
        <v>1</v>
      </c>
      <c r="AM13" s="47">
        <v>8</v>
      </c>
      <c r="AN13" s="57">
        <f t="shared" si="11"/>
        <v>5</v>
      </c>
      <c r="AO13" s="47">
        <v>4</v>
      </c>
      <c r="AP13" s="47">
        <v>6</v>
      </c>
      <c r="AQ13" s="57">
        <f t="shared" si="12"/>
        <v>3</v>
      </c>
      <c r="AR13" s="47">
        <v>3</v>
      </c>
      <c r="AS13" s="47">
        <v>3</v>
      </c>
      <c r="AT13" s="57">
        <f t="shared" si="13"/>
        <v>5</v>
      </c>
      <c r="AU13" s="47">
        <v>5</v>
      </c>
      <c r="AV13" s="57">
        <f t="shared" si="14"/>
        <v>4.5</v>
      </c>
      <c r="AW13" s="47">
        <v>7</v>
      </c>
      <c r="AX13" s="47">
        <v>2</v>
      </c>
      <c r="AY13" s="56">
        <f>IF(AZ13="-","?",RANK(AZ13,AZ2:AZ130,0))</f>
        <v>56</v>
      </c>
      <c r="AZ13" s="42">
        <f t="shared" si="15"/>
        <v>5.14</v>
      </c>
      <c r="BA13" s="41">
        <f t="shared" si="16"/>
        <v>7.541666666666667</v>
      </c>
      <c r="BB13" s="47">
        <v>6</v>
      </c>
      <c r="BC13" s="47">
        <v>9</v>
      </c>
      <c r="BD13" s="47">
        <v>5</v>
      </c>
      <c r="BE13" s="47">
        <v>10</v>
      </c>
      <c r="BF13" s="47">
        <v>10</v>
      </c>
      <c r="BG13" s="55">
        <f t="shared" si="17"/>
        <v>5.25</v>
      </c>
      <c r="BH13" s="54">
        <f t="shared" si="18"/>
        <v>5.4333333333333336</v>
      </c>
      <c r="BI13" s="41">
        <f t="shared" si="19"/>
        <v>5.333333333333333</v>
      </c>
      <c r="BJ13" s="77">
        <v>6</v>
      </c>
      <c r="BK13" s="47">
        <v>5</v>
      </c>
      <c r="BL13" s="47">
        <v>5</v>
      </c>
      <c r="BM13" s="41">
        <f t="shared" si="20"/>
        <v>5.666666666666667</v>
      </c>
      <c r="BN13" s="47">
        <v>5</v>
      </c>
      <c r="BO13" s="47">
        <v>6</v>
      </c>
      <c r="BP13" s="47">
        <v>6</v>
      </c>
      <c r="BQ13" s="41">
        <f t="shared" si="21"/>
        <v>3.4</v>
      </c>
      <c r="BR13" s="47">
        <v>3</v>
      </c>
      <c r="BS13" s="47">
        <v>2</v>
      </c>
      <c r="BT13" s="47">
        <v>4</v>
      </c>
      <c r="BU13" s="47">
        <v>4</v>
      </c>
      <c r="BV13" s="47">
        <v>4</v>
      </c>
      <c r="BW13" s="41">
        <f t="shared" si="22"/>
        <v>7.333333333333333</v>
      </c>
      <c r="BX13" s="47">
        <v>9</v>
      </c>
      <c r="BY13" s="47">
        <v>9</v>
      </c>
      <c r="BZ13" s="47">
        <v>4</v>
      </c>
      <c r="CA13" s="47" t="s">
        <v>78</v>
      </c>
      <c r="CB13" s="46" t="s">
        <v>78</v>
      </c>
      <c r="CC13" s="52" t="s">
        <v>208</v>
      </c>
      <c r="CD13" s="52">
        <f t="shared" si="23"/>
        <v>3.75</v>
      </c>
      <c r="CE13" s="44" t="str">
        <f t="shared" si="24"/>
        <v>-</v>
      </c>
      <c r="CF13" s="53" t="str">
        <f t="shared" si="25"/>
        <v/>
      </c>
      <c r="CG13" s="52" t="s">
        <v>208</v>
      </c>
      <c r="CH13" s="52">
        <f t="shared" si="26"/>
        <v>3.6785714285714284</v>
      </c>
      <c r="CI13" s="43" t="str">
        <f t="shared" si="27"/>
        <v>-</v>
      </c>
      <c r="CJ13" s="51" t="str">
        <f t="shared" si="28"/>
        <v/>
      </c>
      <c r="CK13" s="47" t="s">
        <v>78</v>
      </c>
      <c r="CL13" s="46" t="s">
        <v>78</v>
      </c>
      <c r="CM13" s="50">
        <v>4</v>
      </c>
      <c r="CN13" s="50">
        <v>1</v>
      </c>
      <c r="CO13" s="50">
        <v>2</v>
      </c>
      <c r="CP13" s="47">
        <v>4</v>
      </c>
      <c r="CQ13" s="47">
        <v>3</v>
      </c>
      <c r="CR13" s="47">
        <v>5</v>
      </c>
      <c r="CS13" s="49">
        <f t="shared" si="29"/>
        <v>6.5</v>
      </c>
      <c r="CT13" s="48">
        <f t="shared" si="30"/>
        <v>3</v>
      </c>
      <c r="CU13" s="44" t="str">
        <f t="shared" si="31"/>
        <v>Aut.</v>
      </c>
      <c r="CV13" s="47" t="s">
        <v>78</v>
      </c>
      <c r="CW13" s="46" t="s">
        <v>78</v>
      </c>
      <c r="CX13" s="45">
        <f t="shared" si="32"/>
        <v>3.71</v>
      </c>
      <c r="CY13" s="40">
        <f t="shared" si="33"/>
        <v>5</v>
      </c>
      <c r="CZ13" s="39" t="str">
        <f t="shared" si="34"/>
        <v>Failed</v>
      </c>
      <c r="DA13" s="44">
        <f t="shared" si="35"/>
        <v>3.75</v>
      </c>
      <c r="DB13" s="40">
        <f t="shared" si="36"/>
        <v>5</v>
      </c>
      <c r="DC13" s="39" t="str">
        <f t="shared" si="37"/>
        <v>Hard-line autocracies</v>
      </c>
      <c r="DD13" s="43">
        <f t="shared" si="38"/>
        <v>3.68</v>
      </c>
      <c r="DE13" s="40">
        <f t="shared" si="39"/>
        <v>4</v>
      </c>
      <c r="DF13" s="39" t="str">
        <f t="shared" si="40"/>
        <v>Poorly functioning</v>
      </c>
      <c r="DG13" s="42">
        <f t="shared" si="41"/>
        <v>5.14</v>
      </c>
      <c r="DH13" s="40">
        <f t="shared" si="42"/>
        <v>3</v>
      </c>
      <c r="DI13" s="39" t="str">
        <f t="shared" si="43"/>
        <v>Moderate</v>
      </c>
      <c r="DJ13" s="41">
        <f t="shared" si="44"/>
        <v>7.5</v>
      </c>
      <c r="DK13" s="40">
        <f t="shared" si="45"/>
        <v>2</v>
      </c>
      <c r="DL13" s="39" t="str">
        <f t="shared" si="46"/>
        <v>Substantial</v>
      </c>
    </row>
    <row r="14" spans="1:116">
      <c r="A14" s="61" t="s">
        <v>112</v>
      </c>
      <c r="B14" s="60">
        <v>2</v>
      </c>
      <c r="C14" s="59">
        <f>IF(D14="-","?",RANK(D14,D2:D130,0))</f>
        <v>64</v>
      </c>
      <c r="D14" s="45">
        <f t="shared" si="0"/>
        <v>5.75</v>
      </c>
      <c r="E14" s="44">
        <f t="shared" si="1"/>
        <v>6.4</v>
      </c>
      <c r="F14" s="58">
        <f t="shared" si="2"/>
        <v>7.5</v>
      </c>
      <c r="G14" s="47">
        <v>6</v>
      </c>
      <c r="H14" s="47">
        <v>8</v>
      </c>
      <c r="I14" s="47">
        <v>9</v>
      </c>
      <c r="J14" s="47">
        <v>7</v>
      </c>
      <c r="K14" s="58">
        <f t="shared" si="3"/>
        <v>7.75</v>
      </c>
      <c r="L14" s="47">
        <v>9</v>
      </c>
      <c r="M14" s="47">
        <v>7</v>
      </c>
      <c r="N14" s="47">
        <v>8</v>
      </c>
      <c r="O14" s="47">
        <v>7</v>
      </c>
      <c r="P14" s="58">
        <f t="shared" si="4"/>
        <v>5.75</v>
      </c>
      <c r="Q14" s="47">
        <v>6</v>
      </c>
      <c r="R14" s="47">
        <v>6</v>
      </c>
      <c r="S14" s="47">
        <v>5</v>
      </c>
      <c r="T14" s="47">
        <v>6</v>
      </c>
      <c r="U14" s="58">
        <f t="shared" si="5"/>
        <v>6</v>
      </c>
      <c r="V14" s="47">
        <v>6</v>
      </c>
      <c r="W14" s="47">
        <v>6</v>
      </c>
      <c r="X14" s="58">
        <f t="shared" si="6"/>
        <v>5</v>
      </c>
      <c r="Y14" s="47">
        <v>4</v>
      </c>
      <c r="Z14" s="47">
        <v>6</v>
      </c>
      <c r="AA14" s="47">
        <v>5</v>
      </c>
      <c r="AB14" s="47">
        <v>5</v>
      </c>
      <c r="AC14" s="43">
        <f t="shared" si="7"/>
        <v>5.1071428571428568</v>
      </c>
      <c r="AD14" s="57">
        <f t="shared" si="8"/>
        <v>3</v>
      </c>
      <c r="AE14" s="47">
        <v>3</v>
      </c>
      <c r="AF14" s="57">
        <f t="shared" si="9"/>
        <v>5.75</v>
      </c>
      <c r="AG14" s="47">
        <v>5</v>
      </c>
      <c r="AH14" s="47">
        <v>6</v>
      </c>
      <c r="AI14" s="47">
        <v>5</v>
      </c>
      <c r="AJ14" s="47">
        <v>7</v>
      </c>
      <c r="AK14" s="57">
        <f t="shared" si="10"/>
        <v>7</v>
      </c>
      <c r="AL14" s="47">
        <v>7</v>
      </c>
      <c r="AM14" s="47">
        <v>7</v>
      </c>
      <c r="AN14" s="57">
        <f t="shared" si="11"/>
        <v>5</v>
      </c>
      <c r="AO14" s="47">
        <v>5</v>
      </c>
      <c r="AP14" s="47">
        <v>5</v>
      </c>
      <c r="AQ14" s="57">
        <f t="shared" si="12"/>
        <v>4.5</v>
      </c>
      <c r="AR14" s="47">
        <v>4</v>
      </c>
      <c r="AS14" s="47">
        <v>5</v>
      </c>
      <c r="AT14" s="57">
        <f t="shared" si="13"/>
        <v>6</v>
      </c>
      <c r="AU14" s="47">
        <v>6</v>
      </c>
      <c r="AV14" s="57">
        <f t="shared" si="14"/>
        <v>4.5</v>
      </c>
      <c r="AW14" s="47">
        <v>5</v>
      </c>
      <c r="AX14" s="47">
        <v>4</v>
      </c>
      <c r="AY14" s="56">
        <f>IF(AZ14="-","?",RANK(AZ14,AZ2:AZ130,0))</f>
        <v>74</v>
      </c>
      <c r="AZ14" s="42">
        <f t="shared" si="15"/>
        <v>4.7300000000000004</v>
      </c>
      <c r="BA14" s="41">
        <f t="shared" si="16"/>
        <v>5.5625</v>
      </c>
      <c r="BB14" s="47">
        <v>7</v>
      </c>
      <c r="BC14" s="47">
        <v>6</v>
      </c>
      <c r="BD14" s="47">
        <v>6</v>
      </c>
      <c r="BE14" s="47">
        <v>8</v>
      </c>
      <c r="BF14" s="47">
        <v>2</v>
      </c>
      <c r="BG14" s="55">
        <f t="shared" si="17"/>
        <v>4.375</v>
      </c>
      <c r="BH14" s="54">
        <f t="shared" si="18"/>
        <v>5.25</v>
      </c>
      <c r="BI14" s="41">
        <f t="shared" si="19"/>
        <v>4.666666666666667</v>
      </c>
      <c r="BJ14" s="47">
        <v>4</v>
      </c>
      <c r="BK14" s="47">
        <v>5</v>
      </c>
      <c r="BL14" s="47">
        <v>5</v>
      </c>
      <c r="BM14" s="41">
        <f t="shared" si="20"/>
        <v>4</v>
      </c>
      <c r="BN14" s="47">
        <v>4</v>
      </c>
      <c r="BO14" s="47">
        <v>4</v>
      </c>
      <c r="BP14" s="47">
        <v>4</v>
      </c>
      <c r="BQ14" s="41">
        <f t="shared" si="21"/>
        <v>6</v>
      </c>
      <c r="BR14" s="47">
        <v>5</v>
      </c>
      <c r="BS14" s="47">
        <v>6</v>
      </c>
      <c r="BT14" s="47">
        <v>5</v>
      </c>
      <c r="BU14" s="47">
        <v>7</v>
      </c>
      <c r="BV14" s="47">
        <v>7</v>
      </c>
      <c r="BW14" s="41">
        <f t="shared" si="22"/>
        <v>6.333333333333333</v>
      </c>
      <c r="BX14" s="47">
        <v>7</v>
      </c>
      <c r="BY14" s="47">
        <v>6</v>
      </c>
      <c r="BZ14" s="47">
        <v>6</v>
      </c>
      <c r="CA14" s="47" t="s">
        <v>78</v>
      </c>
      <c r="CB14" s="46" t="s">
        <v>78</v>
      </c>
      <c r="CC14" s="52">
        <v>6.75</v>
      </c>
      <c r="CD14" s="52">
        <f t="shared" si="23"/>
        <v>6.4</v>
      </c>
      <c r="CE14" s="44">
        <f t="shared" si="24"/>
        <v>-0.34999999999999964</v>
      </c>
      <c r="CF14" s="53" t="str">
        <f t="shared" si="25"/>
        <v>â</v>
      </c>
      <c r="CG14" s="52">
        <v>5.3928571428571423</v>
      </c>
      <c r="CH14" s="52">
        <f t="shared" si="26"/>
        <v>5.1071428571428568</v>
      </c>
      <c r="CI14" s="43">
        <f t="shared" si="27"/>
        <v>-0.28571428571428559</v>
      </c>
      <c r="CJ14" s="51" t="str">
        <f t="shared" si="28"/>
        <v>â</v>
      </c>
      <c r="CK14" s="47" t="s">
        <v>78</v>
      </c>
      <c r="CL14" s="46" t="s">
        <v>78</v>
      </c>
      <c r="CM14" s="47">
        <v>9</v>
      </c>
      <c r="CN14" s="47">
        <v>7</v>
      </c>
      <c r="CO14" s="47">
        <v>8</v>
      </c>
      <c r="CP14" s="47">
        <v>7</v>
      </c>
      <c r="CQ14" s="47">
        <v>6</v>
      </c>
      <c r="CR14" s="47">
        <v>6</v>
      </c>
      <c r="CS14" s="49">
        <f t="shared" si="29"/>
        <v>6.5</v>
      </c>
      <c r="CT14" s="48">
        <f t="shared" si="30"/>
        <v>0</v>
      </c>
      <c r="CU14" s="44" t="str">
        <f t="shared" si="31"/>
        <v>Dem.</v>
      </c>
      <c r="CV14" s="47" t="s">
        <v>78</v>
      </c>
      <c r="CW14" s="46" t="s">
        <v>78</v>
      </c>
      <c r="CX14" s="45">
        <f t="shared" si="32"/>
        <v>5.75</v>
      </c>
      <c r="CY14" s="40">
        <f t="shared" si="33"/>
        <v>3</v>
      </c>
      <c r="CZ14" s="39" t="str">
        <f t="shared" si="34"/>
        <v>Limited</v>
      </c>
      <c r="DA14" s="44">
        <f t="shared" si="35"/>
        <v>6.4</v>
      </c>
      <c r="DB14" s="40">
        <f t="shared" si="36"/>
        <v>2</v>
      </c>
      <c r="DC14" s="39" t="str">
        <f t="shared" si="37"/>
        <v>Defective democracies</v>
      </c>
      <c r="DD14" s="43">
        <f t="shared" si="38"/>
        <v>5.1100000000000003</v>
      </c>
      <c r="DE14" s="40">
        <f t="shared" si="39"/>
        <v>3</v>
      </c>
      <c r="DF14" s="39" t="str">
        <f t="shared" si="40"/>
        <v>Functional flaws</v>
      </c>
      <c r="DG14" s="42">
        <f t="shared" si="41"/>
        <v>4.7300000000000004</v>
      </c>
      <c r="DH14" s="40">
        <f t="shared" si="42"/>
        <v>3</v>
      </c>
      <c r="DI14" s="39" t="str">
        <f t="shared" si="43"/>
        <v>Moderate</v>
      </c>
      <c r="DJ14" s="41">
        <f t="shared" si="44"/>
        <v>5.6</v>
      </c>
      <c r="DK14" s="40">
        <f t="shared" si="45"/>
        <v>3</v>
      </c>
      <c r="DL14" s="39" t="str">
        <f t="shared" si="46"/>
        <v>Moderate</v>
      </c>
    </row>
    <row r="15" spans="1:116">
      <c r="A15" s="61" t="s">
        <v>113</v>
      </c>
      <c r="B15" s="60">
        <v>1</v>
      </c>
      <c r="C15" s="59">
        <f>IF(D15="-","?",RANK(D15,D2:D130,0))</f>
        <v>40</v>
      </c>
      <c r="D15" s="45">
        <f t="shared" si="0"/>
        <v>6.51</v>
      </c>
      <c r="E15" s="44">
        <f t="shared" si="1"/>
        <v>6.7</v>
      </c>
      <c r="F15" s="58">
        <f t="shared" si="2"/>
        <v>7</v>
      </c>
      <c r="G15" s="47">
        <v>8</v>
      </c>
      <c r="H15" s="47">
        <v>5</v>
      </c>
      <c r="I15" s="47">
        <v>8</v>
      </c>
      <c r="J15" s="47">
        <v>7</v>
      </c>
      <c r="K15" s="58">
        <f t="shared" si="3"/>
        <v>8.5</v>
      </c>
      <c r="L15" s="47">
        <v>9</v>
      </c>
      <c r="M15" s="47">
        <v>8</v>
      </c>
      <c r="N15" s="47">
        <v>9</v>
      </c>
      <c r="O15" s="47">
        <v>8</v>
      </c>
      <c r="P15" s="58">
        <f t="shared" si="4"/>
        <v>6.75</v>
      </c>
      <c r="Q15" s="47">
        <v>8</v>
      </c>
      <c r="R15" s="47">
        <v>6</v>
      </c>
      <c r="S15" s="47">
        <v>6</v>
      </c>
      <c r="T15" s="47">
        <v>7</v>
      </c>
      <c r="U15" s="58">
        <f t="shared" si="5"/>
        <v>6</v>
      </c>
      <c r="V15" s="47">
        <v>6</v>
      </c>
      <c r="W15" s="47">
        <v>6</v>
      </c>
      <c r="X15" s="58">
        <f t="shared" si="6"/>
        <v>5.25</v>
      </c>
      <c r="Y15" s="47">
        <v>5</v>
      </c>
      <c r="Z15" s="47">
        <v>5</v>
      </c>
      <c r="AA15" s="47">
        <v>6</v>
      </c>
      <c r="AB15" s="47">
        <v>5</v>
      </c>
      <c r="AC15" s="43">
        <f t="shared" si="7"/>
        <v>6.3214285714285712</v>
      </c>
      <c r="AD15" s="57">
        <f t="shared" si="8"/>
        <v>6</v>
      </c>
      <c r="AE15" s="47">
        <v>6</v>
      </c>
      <c r="AF15" s="57">
        <f t="shared" si="9"/>
        <v>7.25</v>
      </c>
      <c r="AG15" s="47">
        <v>6</v>
      </c>
      <c r="AH15" s="47">
        <v>8</v>
      </c>
      <c r="AI15" s="47">
        <v>8</v>
      </c>
      <c r="AJ15" s="47">
        <v>7</v>
      </c>
      <c r="AK15" s="57">
        <f t="shared" si="10"/>
        <v>8.5</v>
      </c>
      <c r="AL15" s="47">
        <v>9</v>
      </c>
      <c r="AM15" s="47">
        <v>8</v>
      </c>
      <c r="AN15" s="57">
        <f t="shared" si="11"/>
        <v>6.5</v>
      </c>
      <c r="AO15" s="47">
        <v>7</v>
      </c>
      <c r="AP15" s="47">
        <v>6</v>
      </c>
      <c r="AQ15" s="57">
        <f t="shared" si="12"/>
        <v>5.5</v>
      </c>
      <c r="AR15" s="47">
        <v>6</v>
      </c>
      <c r="AS15" s="47">
        <v>5</v>
      </c>
      <c r="AT15" s="57">
        <f t="shared" si="13"/>
        <v>5</v>
      </c>
      <c r="AU15" s="47">
        <v>5</v>
      </c>
      <c r="AV15" s="57">
        <f t="shared" si="14"/>
        <v>5.5</v>
      </c>
      <c r="AW15" s="47">
        <v>6</v>
      </c>
      <c r="AX15" s="47">
        <v>5</v>
      </c>
      <c r="AY15" s="56">
        <f>IF(AZ15="-","?",RANK(AZ15,AZ2:AZ130,0))</f>
        <v>81</v>
      </c>
      <c r="AZ15" s="42">
        <f t="shared" si="15"/>
        <v>4.59</v>
      </c>
      <c r="BA15" s="41">
        <f t="shared" si="16"/>
        <v>4.354166666666667</v>
      </c>
      <c r="BB15" s="47">
        <v>5</v>
      </c>
      <c r="BC15" s="47">
        <v>5</v>
      </c>
      <c r="BD15" s="47">
        <v>5</v>
      </c>
      <c r="BE15" s="47">
        <v>5</v>
      </c>
      <c r="BF15" s="47">
        <v>2</v>
      </c>
      <c r="BG15" s="55">
        <f t="shared" si="17"/>
        <v>4.125</v>
      </c>
      <c r="BH15" s="54">
        <f t="shared" si="18"/>
        <v>5.25</v>
      </c>
      <c r="BI15" s="41">
        <f t="shared" si="19"/>
        <v>5.333333333333333</v>
      </c>
      <c r="BJ15" s="47">
        <v>5</v>
      </c>
      <c r="BK15" s="47">
        <v>5</v>
      </c>
      <c r="BL15" s="47">
        <v>6</v>
      </c>
      <c r="BM15" s="41">
        <f t="shared" si="20"/>
        <v>4.333333333333333</v>
      </c>
      <c r="BN15" s="47">
        <v>4</v>
      </c>
      <c r="BO15" s="47">
        <v>4</v>
      </c>
      <c r="BP15" s="47">
        <v>5</v>
      </c>
      <c r="BQ15" s="41">
        <f t="shared" si="21"/>
        <v>5</v>
      </c>
      <c r="BR15" s="47">
        <v>7</v>
      </c>
      <c r="BS15" s="47">
        <v>7</v>
      </c>
      <c r="BT15" s="47">
        <v>3</v>
      </c>
      <c r="BU15" s="47">
        <v>5</v>
      </c>
      <c r="BV15" s="47">
        <v>3</v>
      </c>
      <c r="BW15" s="41">
        <f t="shared" si="22"/>
        <v>6.333333333333333</v>
      </c>
      <c r="BX15" s="47">
        <v>7</v>
      </c>
      <c r="BY15" s="47">
        <v>5</v>
      </c>
      <c r="BZ15" s="47">
        <v>7</v>
      </c>
      <c r="CA15" s="47" t="s">
        <v>78</v>
      </c>
      <c r="CB15" s="46" t="s">
        <v>78</v>
      </c>
      <c r="CC15" s="52">
        <v>6.7999999999999989</v>
      </c>
      <c r="CD15" s="52">
        <f t="shared" si="23"/>
        <v>6.7</v>
      </c>
      <c r="CE15" s="44">
        <f t="shared" si="24"/>
        <v>-9.9999999999998757E-2</v>
      </c>
      <c r="CF15" s="53" t="str">
        <f t="shared" si="25"/>
        <v>â</v>
      </c>
      <c r="CG15" s="52">
        <v>6.4285714285714288</v>
      </c>
      <c r="CH15" s="52">
        <f t="shared" si="26"/>
        <v>6.3214285714285712</v>
      </c>
      <c r="CI15" s="43">
        <f t="shared" si="27"/>
        <v>-0.10714285714285765</v>
      </c>
      <c r="CJ15" s="51" t="str">
        <f t="shared" si="28"/>
        <v>â</v>
      </c>
      <c r="CK15" s="47" t="s">
        <v>78</v>
      </c>
      <c r="CL15" s="46" t="s">
        <v>78</v>
      </c>
      <c r="CM15" s="47">
        <v>9</v>
      </c>
      <c r="CN15" s="47">
        <v>8</v>
      </c>
      <c r="CO15" s="47">
        <v>9</v>
      </c>
      <c r="CP15" s="47">
        <v>8</v>
      </c>
      <c r="CQ15" s="47">
        <v>8</v>
      </c>
      <c r="CR15" s="47">
        <v>7</v>
      </c>
      <c r="CS15" s="49">
        <f t="shared" si="29"/>
        <v>7.5</v>
      </c>
      <c r="CT15" s="48">
        <f t="shared" si="30"/>
        <v>0</v>
      </c>
      <c r="CU15" s="44" t="str">
        <f t="shared" si="31"/>
        <v>Dem.</v>
      </c>
      <c r="CV15" s="47" t="s">
        <v>78</v>
      </c>
      <c r="CW15" s="46" t="s">
        <v>78</v>
      </c>
      <c r="CX15" s="45">
        <f t="shared" si="32"/>
        <v>6.51</v>
      </c>
      <c r="CY15" s="40">
        <f t="shared" si="33"/>
        <v>3</v>
      </c>
      <c r="CZ15" s="39" t="str">
        <f t="shared" si="34"/>
        <v>Limited</v>
      </c>
      <c r="DA15" s="44">
        <f t="shared" si="35"/>
        <v>6.7</v>
      </c>
      <c r="DB15" s="40">
        <f t="shared" si="36"/>
        <v>2</v>
      </c>
      <c r="DC15" s="39" t="str">
        <f t="shared" si="37"/>
        <v>Defective democracies</v>
      </c>
      <c r="DD15" s="43">
        <f t="shared" si="38"/>
        <v>6.32</v>
      </c>
      <c r="DE15" s="40">
        <f t="shared" si="39"/>
        <v>3</v>
      </c>
      <c r="DF15" s="39" t="str">
        <f t="shared" si="40"/>
        <v>Functional flaws</v>
      </c>
      <c r="DG15" s="42">
        <f t="shared" si="41"/>
        <v>4.59</v>
      </c>
      <c r="DH15" s="40">
        <f t="shared" si="42"/>
        <v>3</v>
      </c>
      <c r="DI15" s="39" t="str">
        <f t="shared" si="43"/>
        <v>Moderate</v>
      </c>
      <c r="DJ15" s="41">
        <f t="shared" si="44"/>
        <v>4.4000000000000004</v>
      </c>
      <c r="DK15" s="40">
        <f t="shared" si="45"/>
        <v>4</v>
      </c>
      <c r="DL15" s="39" t="str">
        <f t="shared" si="46"/>
        <v>Minor</v>
      </c>
    </row>
    <row r="16" spans="1:116">
      <c r="A16" s="61" t="s">
        <v>114</v>
      </c>
      <c r="B16" s="60">
        <v>5</v>
      </c>
      <c r="C16" s="59">
        <f>IF(D16="-","?",RANK(D16,D2:D130,0))</f>
        <v>19</v>
      </c>
      <c r="D16" s="45">
        <f t="shared" si="0"/>
        <v>7.94</v>
      </c>
      <c r="E16" s="44">
        <f t="shared" si="1"/>
        <v>8.4499999999999993</v>
      </c>
      <c r="F16" s="58">
        <f t="shared" si="2"/>
        <v>9</v>
      </c>
      <c r="G16" s="47">
        <v>10</v>
      </c>
      <c r="H16" s="47">
        <v>8</v>
      </c>
      <c r="I16" s="47">
        <v>10</v>
      </c>
      <c r="J16" s="47">
        <v>8</v>
      </c>
      <c r="K16" s="58">
        <f t="shared" si="3"/>
        <v>9</v>
      </c>
      <c r="L16" s="47">
        <v>9</v>
      </c>
      <c r="M16" s="47">
        <v>10</v>
      </c>
      <c r="N16" s="47">
        <v>9</v>
      </c>
      <c r="O16" s="47">
        <v>8</v>
      </c>
      <c r="P16" s="58">
        <f t="shared" si="4"/>
        <v>8.25</v>
      </c>
      <c r="Q16" s="47">
        <v>8</v>
      </c>
      <c r="R16" s="47">
        <v>9</v>
      </c>
      <c r="S16" s="47">
        <v>8</v>
      </c>
      <c r="T16" s="47">
        <v>8</v>
      </c>
      <c r="U16" s="58">
        <f t="shared" si="5"/>
        <v>8.5</v>
      </c>
      <c r="V16" s="47">
        <v>8</v>
      </c>
      <c r="W16" s="47">
        <v>9</v>
      </c>
      <c r="X16" s="58">
        <f t="shared" si="6"/>
        <v>7.5</v>
      </c>
      <c r="Y16" s="47">
        <v>8</v>
      </c>
      <c r="Z16" s="47">
        <v>6</v>
      </c>
      <c r="AA16" s="47">
        <v>9</v>
      </c>
      <c r="AB16" s="47">
        <v>7</v>
      </c>
      <c r="AC16" s="43">
        <f t="shared" si="7"/>
        <v>7.4285714285714288</v>
      </c>
      <c r="AD16" s="57">
        <f t="shared" si="8"/>
        <v>5</v>
      </c>
      <c r="AE16" s="47">
        <v>5</v>
      </c>
      <c r="AF16" s="57">
        <f t="shared" si="9"/>
        <v>8.5</v>
      </c>
      <c r="AG16" s="47">
        <v>8</v>
      </c>
      <c r="AH16" s="47">
        <v>7</v>
      </c>
      <c r="AI16" s="47">
        <v>10</v>
      </c>
      <c r="AJ16" s="47">
        <v>9</v>
      </c>
      <c r="AK16" s="57">
        <f t="shared" si="10"/>
        <v>8.5</v>
      </c>
      <c r="AL16" s="47">
        <v>8</v>
      </c>
      <c r="AM16" s="47">
        <v>9</v>
      </c>
      <c r="AN16" s="57">
        <f t="shared" si="11"/>
        <v>8</v>
      </c>
      <c r="AO16" s="47">
        <v>9</v>
      </c>
      <c r="AP16" s="47">
        <v>7</v>
      </c>
      <c r="AQ16" s="57">
        <f t="shared" si="12"/>
        <v>6.5</v>
      </c>
      <c r="AR16" s="47">
        <v>6</v>
      </c>
      <c r="AS16" s="47">
        <v>7</v>
      </c>
      <c r="AT16" s="57">
        <f t="shared" si="13"/>
        <v>9</v>
      </c>
      <c r="AU16" s="47">
        <v>9</v>
      </c>
      <c r="AV16" s="57">
        <f t="shared" si="14"/>
        <v>6.5</v>
      </c>
      <c r="AW16" s="47">
        <v>7</v>
      </c>
      <c r="AX16" s="47">
        <v>6</v>
      </c>
      <c r="AY16" s="56">
        <f>IF(AZ16="-","?",RANK(AZ16,AZ2:AZ130,0))</f>
        <v>3</v>
      </c>
      <c r="AZ16" s="42">
        <f t="shared" si="15"/>
        <v>7.33</v>
      </c>
      <c r="BA16" s="41">
        <f t="shared" si="16"/>
        <v>4.395833333333333</v>
      </c>
      <c r="BB16" s="47">
        <v>6</v>
      </c>
      <c r="BC16" s="47">
        <v>5</v>
      </c>
      <c r="BD16" s="47">
        <v>2</v>
      </c>
      <c r="BE16" s="47">
        <v>7</v>
      </c>
      <c r="BF16" s="47">
        <v>4</v>
      </c>
      <c r="BG16" s="55">
        <f t="shared" si="17"/>
        <v>2.375</v>
      </c>
      <c r="BH16" s="54">
        <f t="shared" si="18"/>
        <v>8.375</v>
      </c>
      <c r="BI16" s="41">
        <f t="shared" si="19"/>
        <v>7.666666666666667</v>
      </c>
      <c r="BJ16" s="47">
        <v>9</v>
      </c>
      <c r="BK16" s="47">
        <v>7</v>
      </c>
      <c r="BL16" s="47">
        <v>7</v>
      </c>
      <c r="BM16" s="41">
        <f t="shared" si="20"/>
        <v>8.3333333333333339</v>
      </c>
      <c r="BN16" s="47">
        <v>8</v>
      </c>
      <c r="BO16" s="47">
        <v>9</v>
      </c>
      <c r="BP16" s="47">
        <v>8</v>
      </c>
      <c r="BQ16" s="41">
        <f t="shared" si="21"/>
        <v>8.5</v>
      </c>
      <c r="BR16" s="47">
        <v>9</v>
      </c>
      <c r="BS16" s="47">
        <v>9</v>
      </c>
      <c r="BT16" s="47">
        <v>8</v>
      </c>
      <c r="BU16" s="47">
        <v>8</v>
      </c>
      <c r="BV16" s="47" t="s">
        <v>100</v>
      </c>
      <c r="BW16" s="41">
        <f t="shared" si="22"/>
        <v>9</v>
      </c>
      <c r="BX16" s="47">
        <v>9</v>
      </c>
      <c r="BY16" s="47">
        <v>9</v>
      </c>
      <c r="BZ16" s="47">
        <v>9</v>
      </c>
      <c r="CA16" s="47" t="s">
        <v>78</v>
      </c>
      <c r="CB16" s="46" t="s">
        <v>78</v>
      </c>
      <c r="CC16" s="52">
        <v>8.4499999999999993</v>
      </c>
      <c r="CD16" s="52">
        <f t="shared" si="23"/>
        <v>8.4499999999999993</v>
      </c>
      <c r="CE16" s="44">
        <f t="shared" si="24"/>
        <v>0</v>
      </c>
      <c r="CF16" s="53" t="str">
        <f t="shared" si="25"/>
        <v>â</v>
      </c>
      <c r="CG16" s="52">
        <v>7.5</v>
      </c>
      <c r="CH16" s="52">
        <f t="shared" si="26"/>
        <v>7.4285714285714288</v>
      </c>
      <c r="CI16" s="43">
        <f t="shared" si="27"/>
        <v>-7.1428571428571175E-2</v>
      </c>
      <c r="CJ16" s="51" t="str">
        <f t="shared" si="28"/>
        <v>â</v>
      </c>
      <c r="CK16" s="47" t="s">
        <v>78</v>
      </c>
      <c r="CL16" s="46" t="s">
        <v>78</v>
      </c>
      <c r="CM16" s="47">
        <v>9</v>
      </c>
      <c r="CN16" s="47">
        <v>10</v>
      </c>
      <c r="CO16" s="47">
        <v>9</v>
      </c>
      <c r="CP16" s="47">
        <v>8</v>
      </c>
      <c r="CQ16" s="47">
        <v>8</v>
      </c>
      <c r="CR16" s="47">
        <v>8</v>
      </c>
      <c r="CS16" s="49">
        <f t="shared" si="29"/>
        <v>9</v>
      </c>
      <c r="CT16" s="48">
        <f t="shared" si="30"/>
        <v>0</v>
      </c>
      <c r="CU16" s="44" t="str">
        <f t="shared" si="31"/>
        <v>Dem.</v>
      </c>
      <c r="CV16" s="47" t="s">
        <v>78</v>
      </c>
      <c r="CW16" s="46" t="s">
        <v>78</v>
      </c>
      <c r="CX16" s="45">
        <f t="shared" si="32"/>
        <v>7.94</v>
      </c>
      <c r="CY16" s="40">
        <f t="shared" si="33"/>
        <v>2</v>
      </c>
      <c r="CZ16" s="39" t="str">
        <f t="shared" si="34"/>
        <v>Advanced</v>
      </c>
      <c r="DA16" s="44">
        <f t="shared" si="35"/>
        <v>8.4499999999999993</v>
      </c>
      <c r="DB16" s="40">
        <f t="shared" si="36"/>
        <v>1</v>
      </c>
      <c r="DC16" s="39" t="str">
        <f t="shared" si="37"/>
        <v>Democracies in consolidation</v>
      </c>
      <c r="DD16" s="43">
        <f t="shared" si="38"/>
        <v>7.43</v>
      </c>
      <c r="DE16" s="40">
        <f t="shared" si="39"/>
        <v>2</v>
      </c>
      <c r="DF16" s="39" t="str">
        <f t="shared" si="40"/>
        <v>Functioning</v>
      </c>
      <c r="DG16" s="42">
        <f t="shared" si="41"/>
        <v>7.33</v>
      </c>
      <c r="DH16" s="40">
        <f t="shared" si="42"/>
        <v>1</v>
      </c>
      <c r="DI16" s="39" t="str">
        <f t="shared" si="43"/>
        <v>Very good</v>
      </c>
      <c r="DJ16" s="41">
        <f t="shared" si="44"/>
        <v>4.4000000000000004</v>
      </c>
      <c r="DK16" s="40">
        <f t="shared" si="45"/>
        <v>4</v>
      </c>
      <c r="DL16" s="39" t="str">
        <f t="shared" si="46"/>
        <v>Minor</v>
      </c>
    </row>
    <row r="17" spans="1:116">
      <c r="A17" s="61" t="s">
        <v>115</v>
      </c>
      <c r="B17" s="60">
        <v>2</v>
      </c>
      <c r="C17" s="59">
        <f>IF(D17="-","?",RANK(D17,D2:D130,0))</f>
        <v>20</v>
      </c>
      <c r="D17" s="45">
        <f t="shared" si="0"/>
        <v>7.9</v>
      </c>
      <c r="E17" s="44">
        <f t="shared" si="1"/>
        <v>7.95</v>
      </c>
      <c r="F17" s="58">
        <f t="shared" si="2"/>
        <v>8.5</v>
      </c>
      <c r="G17" s="47">
        <v>7</v>
      </c>
      <c r="H17" s="47">
        <v>9</v>
      </c>
      <c r="I17" s="47">
        <v>10</v>
      </c>
      <c r="J17" s="47">
        <v>8</v>
      </c>
      <c r="K17" s="58">
        <f t="shared" si="3"/>
        <v>9</v>
      </c>
      <c r="L17" s="47">
        <v>10</v>
      </c>
      <c r="M17" s="47">
        <v>9</v>
      </c>
      <c r="N17" s="47">
        <v>9</v>
      </c>
      <c r="O17" s="47">
        <v>8</v>
      </c>
      <c r="P17" s="58">
        <f t="shared" si="4"/>
        <v>7.5</v>
      </c>
      <c r="Q17" s="47">
        <v>9</v>
      </c>
      <c r="R17" s="47">
        <v>7</v>
      </c>
      <c r="S17" s="47">
        <v>7</v>
      </c>
      <c r="T17" s="47">
        <v>7</v>
      </c>
      <c r="U17" s="58">
        <f t="shared" si="5"/>
        <v>8</v>
      </c>
      <c r="V17" s="47">
        <v>7</v>
      </c>
      <c r="W17" s="47">
        <v>9</v>
      </c>
      <c r="X17" s="58">
        <f t="shared" si="6"/>
        <v>6.75</v>
      </c>
      <c r="Y17" s="47">
        <v>6</v>
      </c>
      <c r="Z17" s="47">
        <v>7</v>
      </c>
      <c r="AA17" s="47">
        <v>7</v>
      </c>
      <c r="AB17" s="47">
        <v>7</v>
      </c>
      <c r="AC17" s="43">
        <f t="shared" si="7"/>
        <v>7.8571428571428568</v>
      </c>
      <c r="AD17" s="57">
        <f t="shared" si="8"/>
        <v>6</v>
      </c>
      <c r="AE17" s="47">
        <v>6</v>
      </c>
      <c r="AF17" s="57">
        <f t="shared" si="9"/>
        <v>8</v>
      </c>
      <c r="AG17" s="47">
        <v>7</v>
      </c>
      <c r="AH17" s="47">
        <v>9</v>
      </c>
      <c r="AI17" s="47">
        <v>7</v>
      </c>
      <c r="AJ17" s="47">
        <v>9</v>
      </c>
      <c r="AK17" s="57">
        <f t="shared" si="10"/>
        <v>10</v>
      </c>
      <c r="AL17" s="47">
        <v>10</v>
      </c>
      <c r="AM17" s="47">
        <v>10</v>
      </c>
      <c r="AN17" s="57">
        <f t="shared" si="11"/>
        <v>8.5</v>
      </c>
      <c r="AO17" s="47">
        <v>9</v>
      </c>
      <c r="AP17" s="47">
        <v>8</v>
      </c>
      <c r="AQ17" s="57">
        <f t="shared" si="12"/>
        <v>7</v>
      </c>
      <c r="AR17" s="47">
        <v>7</v>
      </c>
      <c r="AS17" s="47">
        <v>7</v>
      </c>
      <c r="AT17" s="57">
        <f t="shared" si="13"/>
        <v>9</v>
      </c>
      <c r="AU17" s="47">
        <v>9</v>
      </c>
      <c r="AV17" s="57">
        <f t="shared" si="14"/>
        <v>6.5</v>
      </c>
      <c r="AW17" s="47">
        <v>6</v>
      </c>
      <c r="AX17" s="47">
        <v>7</v>
      </c>
      <c r="AY17" s="56">
        <f>IF(AZ17="-","?",RANK(AZ17,AZ2:AZ130,0))</f>
        <v>15</v>
      </c>
      <c r="AZ17" s="42">
        <f t="shared" si="15"/>
        <v>6.7</v>
      </c>
      <c r="BA17" s="41">
        <f t="shared" si="16"/>
        <v>3.5</v>
      </c>
      <c r="BB17" s="47">
        <v>5</v>
      </c>
      <c r="BC17" s="47">
        <v>3</v>
      </c>
      <c r="BD17" s="47">
        <v>3</v>
      </c>
      <c r="BE17" s="47">
        <v>5</v>
      </c>
      <c r="BF17" s="47">
        <v>2</v>
      </c>
      <c r="BG17" s="55">
        <f t="shared" si="17"/>
        <v>3</v>
      </c>
      <c r="BH17" s="54">
        <f t="shared" si="18"/>
        <v>7.833333333333333</v>
      </c>
      <c r="BI17" s="41">
        <f t="shared" si="19"/>
        <v>7</v>
      </c>
      <c r="BJ17" s="47">
        <v>9</v>
      </c>
      <c r="BK17" s="47">
        <v>6</v>
      </c>
      <c r="BL17" s="47">
        <v>6</v>
      </c>
      <c r="BM17" s="41">
        <f t="shared" si="20"/>
        <v>6.333333333333333</v>
      </c>
      <c r="BN17" s="47">
        <v>7</v>
      </c>
      <c r="BO17" s="47">
        <v>6</v>
      </c>
      <c r="BP17" s="47">
        <v>6</v>
      </c>
      <c r="BQ17" s="41">
        <f t="shared" si="21"/>
        <v>8</v>
      </c>
      <c r="BR17" s="47">
        <v>9</v>
      </c>
      <c r="BS17" s="47">
        <v>8</v>
      </c>
      <c r="BT17" s="47">
        <v>7</v>
      </c>
      <c r="BU17" s="47">
        <v>9</v>
      </c>
      <c r="BV17" s="47">
        <v>7</v>
      </c>
      <c r="BW17" s="41">
        <f t="shared" si="22"/>
        <v>10</v>
      </c>
      <c r="BX17" s="47">
        <v>10</v>
      </c>
      <c r="BY17" s="47">
        <v>10</v>
      </c>
      <c r="BZ17" s="47">
        <v>10</v>
      </c>
      <c r="CA17" s="47" t="s">
        <v>78</v>
      </c>
      <c r="CB17" s="46" t="s">
        <v>78</v>
      </c>
      <c r="CC17" s="52">
        <v>7.9</v>
      </c>
      <c r="CD17" s="52">
        <f t="shared" si="23"/>
        <v>7.95</v>
      </c>
      <c r="CE17" s="44">
        <f t="shared" si="24"/>
        <v>4.9999999999999822E-2</v>
      </c>
      <c r="CF17" s="53" t="str">
        <f t="shared" si="25"/>
        <v>â</v>
      </c>
      <c r="CG17" s="52">
        <v>7.7857142857142856</v>
      </c>
      <c r="CH17" s="52">
        <f t="shared" si="26"/>
        <v>7.8571428571428568</v>
      </c>
      <c r="CI17" s="43">
        <f t="shared" si="27"/>
        <v>7.1428571428571175E-2</v>
      </c>
      <c r="CJ17" s="51" t="str">
        <f t="shared" si="28"/>
        <v>â</v>
      </c>
      <c r="CK17" s="47" t="s">
        <v>78</v>
      </c>
      <c r="CL17" s="46" t="s">
        <v>78</v>
      </c>
      <c r="CM17" s="47">
        <v>10</v>
      </c>
      <c r="CN17" s="47">
        <v>9</v>
      </c>
      <c r="CO17" s="47">
        <v>9</v>
      </c>
      <c r="CP17" s="47">
        <v>8</v>
      </c>
      <c r="CQ17" s="47">
        <v>9</v>
      </c>
      <c r="CR17" s="47">
        <v>7</v>
      </c>
      <c r="CS17" s="49">
        <f t="shared" si="29"/>
        <v>7.5</v>
      </c>
      <c r="CT17" s="48">
        <f t="shared" si="30"/>
        <v>0</v>
      </c>
      <c r="CU17" s="44" t="str">
        <f t="shared" si="31"/>
        <v>Dem.</v>
      </c>
      <c r="CV17" s="47" t="s">
        <v>78</v>
      </c>
      <c r="CW17" s="46" t="s">
        <v>78</v>
      </c>
      <c r="CX17" s="45">
        <f t="shared" si="32"/>
        <v>7.9</v>
      </c>
      <c r="CY17" s="40">
        <f t="shared" si="33"/>
        <v>2</v>
      </c>
      <c r="CZ17" s="39" t="str">
        <f t="shared" si="34"/>
        <v>Advanced</v>
      </c>
      <c r="DA17" s="44">
        <f t="shared" si="35"/>
        <v>7.95</v>
      </c>
      <c r="DB17" s="40">
        <f t="shared" si="36"/>
        <v>2</v>
      </c>
      <c r="DC17" s="39" t="str">
        <f t="shared" si="37"/>
        <v>Defective democracies</v>
      </c>
      <c r="DD17" s="43">
        <f t="shared" si="38"/>
        <v>7.86</v>
      </c>
      <c r="DE17" s="40">
        <f t="shared" si="39"/>
        <v>2</v>
      </c>
      <c r="DF17" s="39" t="str">
        <f t="shared" si="40"/>
        <v>Functioning</v>
      </c>
      <c r="DG17" s="42">
        <f t="shared" si="41"/>
        <v>6.7</v>
      </c>
      <c r="DH17" s="40">
        <f t="shared" si="42"/>
        <v>2</v>
      </c>
      <c r="DI17" s="39" t="str">
        <f t="shared" si="43"/>
        <v>Good</v>
      </c>
      <c r="DJ17" s="41">
        <f t="shared" si="44"/>
        <v>3.5</v>
      </c>
      <c r="DK17" s="40">
        <f t="shared" si="45"/>
        <v>4</v>
      </c>
      <c r="DL17" s="39" t="str">
        <f t="shared" si="46"/>
        <v>Minor</v>
      </c>
    </row>
    <row r="18" spans="1:116">
      <c r="A18" s="61" t="s">
        <v>116</v>
      </c>
      <c r="B18" s="60">
        <v>1</v>
      </c>
      <c r="C18" s="59">
        <f>IF(D18="-","?",RANK(D18,D2:D130,0))</f>
        <v>15</v>
      </c>
      <c r="D18" s="45">
        <f t="shared" si="0"/>
        <v>8.44</v>
      </c>
      <c r="E18" s="44">
        <f t="shared" si="1"/>
        <v>8.6999999999999993</v>
      </c>
      <c r="F18" s="58">
        <f t="shared" si="2"/>
        <v>9.5</v>
      </c>
      <c r="G18" s="47">
        <v>10</v>
      </c>
      <c r="H18" s="47">
        <v>9</v>
      </c>
      <c r="I18" s="47">
        <v>9</v>
      </c>
      <c r="J18" s="47">
        <v>10</v>
      </c>
      <c r="K18" s="58">
        <f t="shared" si="3"/>
        <v>9.25</v>
      </c>
      <c r="L18" s="47">
        <v>10</v>
      </c>
      <c r="M18" s="47">
        <v>9</v>
      </c>
      <c r="N18" s="47">
        <v>10</v>
      </c>
      <c r="O18" s="47">
        <v>8</v>
      </c>
      <c r="P18" s="58">
        <f t="shared" si="4"/>
        <v>8.5</v>
      </c>
      <c r="Q18" s="47">
        <v>9</v>
      </c>
      <c r="R18" s="47">
        <v>8</v>
      </c>
      <c r="S18" s="47">
        <v>8</v>
      </c>
      <c r="T18" s="47">
        <v>9</v>
      </c>
      <c r="U18" s="58">
        <f t="shared" si="5"/>
        <v>9</v>
      </c>
      <c r="V18" s="47">
        <v>9</v>
      </c>
      <c r="W18" s="47">
        <v>9</v>
      </c>
      <c r="X18" s="58">
        <f t="shared" si="6"/>
        <v>7.25</v>
      </c>
      <c r="Y18" s="47">
        <v>6</v>
      </c>
      <c r="Z18" s="47">
        <v>8</v>
      </c>
      <c r="AA18" s="47">
        <v>8</v>
      </c>
      <c r="AB18" s="47">
        <v>7</v>
      </c>
      <c r="AC18" s="43">
        <f t="shared" si="7"/>
        <v>8.1785714285714288</v>
      </c>
      <c r="AD18" s="57">
        <f t="shared" si="8"/>
        <v>7</v>
      </c>
      <c r="AE18" s="47">
        <v>7</v>
      </c>
      <c r="AF18" s="57">
        <f t="shared" si="9"/>
        <v>8.75</v>
      </c>
      <c r="AG18" s="47">
        <v>8</v>
      </c>
      <c r="AH18" s="47">
        <v>9</v>
      </c>
      <c r="AI18" s="47">
        <v>10</v>
      </c>
      <c r="AJ18" s="47">
        <v>8</v>
      </c>
      <c r="AK18" s="57">
        <f t="shared" si="10"/>
        <v>9.5</v>
      </c>
      <c r="AL18" s="47">
        <v>9</v>
      </c>
      <c r="AM18" s="47">
        <v>10</v>
      </c>
      <c r="AN18" s="57">
        <f t="shared" si="11"/>
        <v>9</v>
      </c>
      <c r="AO18" s="47">
        <v>9</v>
      </c>
      <c r="AP18" s="47">
        <v>9</v>
      </c>
      <c r="AQ18" s="57">
        <f t="shared" si="12"/>
        <v>7.5</v>
      </c>
      <c r="AR18" s="47">
        <v>7</v>
      </c>
      <c r="AS18" s="47">
        <v>8</v>
      </c>
      <c r="AT18" s="57">
        <f t="shared" si="13"/>
        <v>8</v>
      </c>
      <c r="AU18" s="47">
        <v>8</v>
      </c>
      <c r="AV18" s="57">
        <f t="shared" si="14"/>
        <v>7.5</v>
      </c>
      <c r="AW18" s="47">
        <v>8</v>
      </c>
      <c r="AX18" s="47">
        <v>7</v>
      </c>
      <c r="AY18" s="56">
        <f>IF(AZ18="-","?",RANK(AZ18,AZ2:AZ130,0))</f>
        <v>13</v>
      </c>
      <c r="AZ18" s="42">
        <f t="shared" si="15"/>
        <v>6.73</v>
      </c>
      <c r="BA18" s="41">
        <f t="shared" si="16"/>
        <v>3</v>
      </c>
      <c r="BB18" s="47">
        <v>4</v>
      </c>
      <c r="BC18" s="47">
        <v>4</v>
      </c>
      <c r="BD18" s="47">
        <v>3</v>
      </c>
      <c r="BE18" s="47">
        <v>4</v>
      </c>
      <c r="BF18" s="47">
        <v>1</v>
      </c>
      <c r="BG18" s="55">
        <f t="shared" si="17"/>
        <v>2</v>
      </c>
      <c r="BH18" s="54">
        <f t="shared" si="18"/>
        <v>7.9666666666666668</v>
      </c>
      <c r="BI18" s="41">
        <f t="shared" si="19"/>
        <v>7.666666666666667</v>
      </c>
      <c r="BJ18" s="47">
        <v>8</v>
      </c>
      <c r="BK18" s="47">
        <v>8</v>
      </c>
      <c r="BL18" s="47">
        <v>7</v>
      </c>
      <c r="BM18" s="41">
        <f t="shared" si="20"/>
        <v>7</v>
      </c>
      <c r="BN18" s="47">
        <v>8</v>
      </c>
      <c r="BO18" s="47">
        <v>6</v>
      </c>
      <c r="BP18" s="47">
        <v>7</v>
      </c>
      <c r="BQ18" s="41">
        <f t="shared" si="21"/>
        <v>8.1999999999999993</v>
      </c>
      <c r="BR18" s="47">
        <v>9</v>
      </c>
      <c r="BS18" s="47">
        <v>9</v>
      </c>
      <c r="BT18" s="47">
        <v>7</v>
      </c>
      <c r="BU18" s="47">
        <v>8</v>
      </c>
      <c r="BV18" s="47">
        <v>8</v>
      </c>
      <c r="BW18" s="41">
        <f t="shared" si="22"/>
        <v>9</v>
      </c>
      <c r="BX18" s="47">
        <v>9</v>
      </c>
      <c r="BY18" s="47">
        <v>8</v>
      </c>
      <c r="BZ18" s="47">
        <v>10</v>
      </c>
      <c r="CA18" s="47" t="s">
        <v>78</v>
      </c>
      <c r="CB18" s="46" t="s">
        <v>78</v>
      </c>
      <c r="CC18" s="52">
        <v>8.4499999999999993</v>
      </c>
      <c r="CD18" s="52">
        <f t="shared" si="23"/>
        <v>8.6999999999999993</v>
      </c>
      <c r="CE18" s="44">
        <f t="shared" si="24"/>
        <v>0.25</v>
      </c>
      <c r="CF18" s="53" t="str">
        <f t="shared" si="25"/>
        <v>â</v>
      </c>
      <c r="CG18" s="52">
        <v>7.4999999999999991</v>
      </c>
      <c r="CH18" s="52">
        <f t="shared" si="26"/>
        <v>8.1785714285714288</v>
      </c>
      <c r="CI18" s="43">
        <f t="shared" si="27"/>
        <v>0.67857142857142971</v>
      </c>
      <c r="CJ18" s="51" t="str">
        <f t="shared" si="28"/>
        <v>æ</v>
      </c>
      <c r="CK18" s="47" t="s">
        <v>78</v>
      </c>
      <c r="CL18" s="46" t="s">
        <v>78</v>
      </c>
      <c r="CM18" s="47">
        <v>10</v>
      </c>
      <c r="CN18" s="47">
        <v>9</v>
      </c>
      <c r="CO18" s="47">
        <v>10</v>
      </c>
      <c r="CP18" s="47">
        <v>8</v>
      </c>
      <c r="CQ18" s="47">
        <v>9</v>
      </c>
      <c r="CR18" s="47">
        <v>9</v>
      </c>
      <c r="CS18" s="49">
        <f t="shared" si="29"/>
        <v>10</v>
      </c>
      <c r="CT18" s="48">
        <f t="shared" si="30"/>
        <v>0</v>
      </c>
      <c r="CU18" s="44" t="str">
        <f t="shared" si="31"/>
        <v>Dem.</v>
      </c>
      <c r="CV18" s="47" t="s">
        <v>78</v>
      </c>
      <c r="CW18" s="46" t="s">
        <v>78</v>
      </c>
      <c r="CX18" s="45">
        <f t="shared" si="32"/>
        <v>8.44</v>
      </c>
      <c r="CY18" s="40">
        <f t="shared" si="33"/>
        <v>2</v>
      </c>
      <c r="CZ18" s="39" t="str">
        <f t="shared" si="34"/>
        <v>Advanced</v>
      </c>
      <c r="DA18" s="44">
        <f t="shared" si="35"/>
        <v>8.6999999999999993</v>
      </c>
      <c r="DB18" s="40">
        <f t="shared" si="36"/>
        <v>1</v>
      </c>
      <c r="DC18" s="39" t="str">
        <f t="shared" si="37"/>
        <v>Democracies in consolidation</v>
      </c>
      <c r="DD18" s="43">
        <f t="shared" si="38"/>
        <v>8.18</v>
      </c>
      <c r="DE18" s="40">
        <f t="shared" si="39"/>
        <v>1</v>
      </c>
      <c r="DF18" s="39" t="str">
        <f t="shared" si="40"/>
        <v>Developed</v>
      </c>
      <c r="DG18" s="42">
        <f t="shared" si="41"/>
        <v>6.73</v>
      </c>
      <c r="DH18" s="40">
        <f t="shared" si="42"/>
        <v>2</v>
      </c>
      <c r="DI18" s="39" t="str">
        <f t="shared" si="43"/>
        <v>Good</v>
      </c>
      <c r="DJ18" s="41">
        <f t="shared" si="44"/>
        <v>3</v>
      </c>
      <c r="DK18" s="40">
        <f t="shared" si="45"/>
        <v>4</v>
      </c>
      <c r="DL18" s="39" t="str">
        <f t="shared" si="46"/>
        <v>Minor</v>
      </c>
    </row>
    <row r="19" spans="1:116">
      <c r="A19" s="61" t="s">
        <v>117</v>
      </c>
      <c r="B19" s="60">
        <v>3</v>
      </c>
      <c r="C19" s="59">
        <f>IF(D19="-","?",RANK(D19,D2:D130,0))</f>
        <v>72</v>
      </c>
      <c r="D19" s="45">
        <f t="shared" si="0"/>
        <v>5.39</v>
      </c>
      <c r="E19" s="44">
        <f t="shared" si="1"/>
        <v>6.25</v>
      </c>
      <c r="F19" s="58">
        <f t="shared" si="2"/>
        <v>8.5</v>
      </c>
      <c r="G19" s="47">
        <v>9</v>
      </c>
      <c r="H19" s="47">
        <v>9</v>
      </c>
      <c r="I19" s="47">
        <v>10</v>
      </c>
      <c r="J19" s="47">
        <v>6</v>
      </c>
      <c r="K19" s="58">
        <f t="shared" si="3"/>
        <v>6.5</v>
      </c>
      <c r="L19" s="47">
        <v>7</v>
      </c>
      <c r="M19" s="47">
        <v>7</v>
      </c>
      <c r="N19" s="47">
        <v>6</v>
      </c>
      <c r="O19" s="47">
        <v>6</v>
      </c>
      <c r="P19" s="58">
        <f t="shared" si="4"/>
        <v>4.5</v>
      </c>
      <c r="Q19" s="47">
        <v>5</v>
      </c>
      <c r="R19" s="47">
        <v>4</v>
      </c>
      <c r="S19" s="47">
        <v>4</v>
      </c>
      <c r="T19" s="47">
        <v>5</v>
      </c>
      <c r="U19" s="58">
        <f t="shared" si="5"/>
        <v>5.5</v>
      </c>
      <c r="V19" s="47">
        <v>5</v>
      </c>
      <c r="W19" s="47">
        <v>6</v>
      </c>
      <c r="X19" s="58">
        <f t="shared" si="6"/>
        <v>6.25</v>
      </c>
      <c r="Y19" s="47">
        <v>6</v>
      </c>
      <c r="Z19" s="47">
        <v>5</v>
      </c>
      <c r="AA19" s="47">
        <v>9</v>
      </c>
      <c r="AB19" s="47">
        <v>5</v>
      </c>
      <c r="AC19" s="43">
        <f t="shared" si="7"/>
        <v>4.5357142857142856</v>
      </c>
      <c r="AD19" s="57">
        <f t="shared" si="8"/>
        <v>1</v>
      </c>
      <c r="AE19" s="47">
        <v>1</v>
      </c>
      <c r="AF19" s="57">
        <f t="shared" si="9"/>
        <v>4.75</v>
      </c>
      <c r="AG19" s="47">
        <v>3</v>
      </c>
      <c r="AH19" s="47">
        <v>6</v>
      </c>
      <c r="AI19" s="47">
        <v>5</v>
      </c>
      <c r="AJ19" s="47">
        <v>5</v>
      </c>
      <c r="AK19" s="57">
        <f t="shared" si="10"/>
        <v>8</v>
      </c>
      <c r="AL19" s="47">
        <v>9</v>
      </c>
      <c r="AM19" s="47">
        <v>7</v>
      </c>
      <c r="AN19" s="57">
        <f t="shared" si="11"/>
        <v>5.5</v>
      </c>
      <c r="AO19" s="47">
        <v>5</v>
      </c>
      <c r="AP19" s="47">
        <v>6</v>
      </c>
      <c r="AQ19" s="57">
        <f t="shared" si="12"/>
        <v>3</v>
      </c>
      <c r="AR19" s="47">
        <v>3</v>
      </c>
      <c r="AS19" s="47">
        <v>3</v>
      </c>
      <c r="AT19" s="57">
        <f t="shared" si="13"/>
        <v>6</v>
      </c>
      <c r="AU19" s="47">
        <v>6</v>
      </c>
      <c r="AV19" s="57">
        <f t="shared" si="14"/>
        <v>3.5</v>
      </c>
      <c r="AW19" s="47">
        <v>5</v>
      </c>
      <c r="AX19" s="47">
        <v>2</v>
      </c>
      <c r="AY19" s="56">
        <f>IF(AZ19="-","?",RANK(AZ19,AZ2:AZ130,0))</f>
        <v>85</v>
      </c>
      <c r="AZ19" s="42">
        <f t="shared" si="15"/>
        <v>4.54</v>
      </c>
      <c r="BA19" s="41">
        <f t="shared" si="16"/>
        <v>6.583333333333333</v>
      </c>
      <c r="BB19" s="47">
        <v>9</v>
      </c>
      <c r="BC19" s="47">
        <v>5</v>
      </c>
      <c r="BD19" s="47">
        <v>2</v>
      </c>
      <c r="BE19" s="47">
        <v>9</v>
      </c>
      <c r="BF19" s="47">
        <v>10</v>
      </c>
      <c r="BG19" s="55">
        <f t="shared" si="17"/>
        <v>4.5</v>
      </c>
      <c r="BH19" s="54">
        <f t="shared" si="18"/>
        <v>4.9166666666666661</v>
      </c>
      <c r="BI19" s="41">
        <f t="shared" si="19"/>
        <v>4</v>
      </c>
      <c r="BJ19" s="47">
        <v>4</v>
      </c>
      <c r="BK19" s="47">
        <v>4</v>
      </c>
      <c r="BL19" s="47">
        <v>4</v>
      </c>
      <c r="BM19" s="41">
        <f t="shared" si="20"/>
        <v>3.6666666666666665</v>
      </c>
      <c r="BN19" s="47">
        <v>3</v>
      </c>
      <c r="BO19" s="47">
        <v>5</v>
      </c>
      <c r="BP19" s="47">
        <v>3</v>
      </c>
      <c r="BQ19" s="41">
        <f t="shared" si="21"/>
        <v>5</v>
      </c>
      <c r="BR19" s="47">
        <v>6</v>
      </c>
      <c r="BS19" s="47">
        <v>5</v>
      </c>
      <c r="BT19" s="47">
        <v>6</v>
      </c>
      <c r="BU19" s="47">
        <v>5</v>
      </c>
      <c r="BV19" s="47">
        <v>3</v>
      </c>
      <c r="BW19" s="41">
        <f t="shared" si="22"/>
        <v>7</v>
      </c>
      <c r="BX19" s="47">
        <v>7</v>
      </c>
      <c r="BY19" s="47">
        <v>7</v>
      </c>
      <c r="BZ19" s="47">
        <v>7</v>
      </c>
      <c r="CA19" s="47" t="s">
        <v>78</v>
      </c>
      <c r="CB19" s="46" t="s">
        <v>78</v>
      </c>
      <c r="CC19" s="52">
        <v>6.1166666666666663</v>
      </c>
      <c r="CD19" s="52">
        <f t="shared" si="23"/>
        <v>6.25</v>
      </c>
      <c r="CE19" s="44">
        <f t="shared" si="24"/>
        <v>0.13333333333333375</v>
      </c>
      <c r="CF19" s="53" t="str">
        <f t="shared" si="25"/>
        <v>â</v>
      </c>
      <c r="CG19" s="52">
        <v>4.5714285714285712</v>
      </c>
      <c r="CH19" s="52">
        <f t="shared" si="26"/>
        <v>4.5357142857142856</v>
      </c>
      <c r="CI19" s="43">
        <f t="shared" si="27"/>
        <v>-3.5714285714285587E-2</v>
      </c>
      <c r="CJ19" s="51" t="str">
        <f t="shared" si="28"/>
        <v>â</v>
      </c>
      <c r="CK19" s="47" t="s">
        <v>78</v>
      </c>
      <c r="CL19" s="46" t="s">
        <v>78</v>
      </c>
      <c r="CM19" s="47">
        <v>7</v>
      </c>
      <c r="CN19" s="47">
        <v>7</v>
      </c>
      <c r="CO19" s="47">
        <v>6</v>
      </c>
      <c r="CP19" s="47">
        <v>6</v>
      </c>
      <c r="CQ19" s="47">
        <v>5</v>
      </c>
      <c r="CR19" s="47">
        <v>5</v>
      </c>
      <c r="CS19" s="49">
        <f t="shared" si="29"/>
        <v>7.5</v>
      </c>
      <c r="CT19" s="48">
        <f t="shared" si="30"/>
        <v>0</v>
      </c>
      <c r="CU19" s="44" t="str">
        <f t="shared" si="31"/>
        <v>Dem.</v>
      </c>
      <c r="CV19" s="47" t="s">
        <v>78</v>
      </c>
      <c r="CW19" s="46" t="s">
        <v>78</v>
      </c>
      <c r="CX19" s="45">
        <f t="shared" si="32"/>
        <v>5.39</v>
      </c>
      <c r="CY19" s="40">
        <f t="shared" si="33"/>
        <v>4</v>
      </c>
      <c r="CZ19" s="39" t="str">
        <f t="shared" si="34"/>
        <v>Very limited</v>
      </c>
      <c r="DA19" s="44">
        <f t="shared" si="35"/>
        <v>6.25</v>
      </c>
      <c r="DB19" s="40">
        <f t="shared" si="36"/>
        <v>2</v>
      </c>
      <c r="DC19" s="39" t="str">
        <f t="shared" si="37"/>
        <v>Defective democracies</v>
      </c>
      <c r="DD19" s="43">
        <f t="shared" si="38"/>
        <v>4.54</v>
      </c>
      <c r="DE19" s="40">
        <f t="shared" si="39"/>
        <v>4</v>
      </c>
      <c r="DF19" s="39" t="str">
        <f t="shared" si="40"/>
        <v>Poorly functioning</v>
      </c>
      <c r="DG19" s="42">
        <f t="shared" si="41"/>
        <v>4.54</v>
      </c>
      <c r="DH19" s="40">
        <f t="shared" si="42"/>
        <v>3</v>
      </c>
      <c r="DI19" s="39" t="str">
        <f t="shared" si="43"/>
        <v>Moderate</v>
      </c>
      <c r="DJ19" s="41">
        <f t="shared" si="44"/>
        <v>6.6</v>
      </c>
      <c r="DK19" s="40">
        <f t="shared" si="45"/>
        <v>2</v>
      </c>
      <c r="DL19" s="39" t="str">
        <f t="shared" si="46"/>
        <v>Substantial</v>
      </c>
    </row>
    <row r="20" spans="1:116">
      <c r="A20" s="61" t="s">
        <v>118</v>
      </c>
      <c r="B20" s="60">
        <v>5</v>
      </c>
      <c r="C20" s="59">
        <f>IF(D20="-","?",RANK(D20,D2:D130,0))</f>
        <v>83</v>
      </c>
      <c r="D20" s="45">
        <f t="shared" si="0"/>
        <v>4.78</v>
      </c>
      <c r="E20" s="44">
        <f t="shared" si="1"/>
        <v>5.8</v>
      </c>
      <c r="F20" s="58">
        <f t="shared" si="2"/>
        <v>7.25</v>
      </c>
      <c r="G20" s="47">
        <v>6</v>
      </c>
      <c r="H20" s="47">
        <v>8</v>
      </c>
      <c r="I20" s="47">
        <v>8</v>
      </c>
      <c r="J20" s="47">
        <v>7</v>
      </c>
      <c r="K20" s="58">
        <f t="shared" si="3"/>
        <v>7</v>
      </c>
      <c r="L20" s="47">
        <v>8</v>
      </c>
      <c r="M20" s="47">
        <v>7</v>
      </c>
      <c r="N20" s="47">
        <v>7</v>
      </c>
      <c r="O20" s="47">
        <v>6</v>
      </c>
      <c r="P20" s="58">
        <f t="shared" si="4"/>
        <v>5</v>
      </c>
      <c r="Q20" s="47">
        <v>5</v>
      </c>
      <c r="R20" s="47">
        <v>5</v>
      </c>
      <c r="S20" s="47">
        <v>4</v>
      </c>
      <c r="T20" s="47">
        <v>6</v>
      </c>
      <c r="U20" s="58">
        <f t="shared" si="5"/>
        <v>5</v>
      </c>
      <c r="V20" s="47">
        <v>5</v>
      </c>
      <c r="W20" s="47">
        <v>5</v>
      </c>
      <c r="X20" s="58">
        <f t="shared" si="6"/>
        <v>4.75</v>
      </c>
      <c r="Y20" s="47">
        <v>5</v>
      </c>
      <c r="Z20" s="47">
        <v>4</v>
      </c>
      <c r="AA20" s="47">
        <v>6</v>
      </c>
      <c r="AB20" s="47">
        <v>4</v>
      </c>
      <c r="AC20" s="43">
        <f t="shared" si="7"/>
        <v>3.75</v>
      </c>
      <c r="AD20" s="57">
        <f t="shared" si="8"/>
        <v>3</v>
      </c>
      <c r="AE20" s="47">
        <v>3</v>
      </c>
      <c r="AF20" s="57">
        <f t="shared" si="9"/>
        <v>3.75</v>
      </c>
      <c r="AG20" s="47">
        <v>4</v>
      </c>
      <c r="AH20" s="47">
        <v>4</v>
      </c>
      <c r="AI20" s="47">
        <v>4</v>
      </c>
      <c r="AJ20" s="47">
        <v>3</v>
      </c>
      <c r="AK20" s="57">
        <f t="shared" si="10"/>
        <v>4.5</v>
      </c>
      <c r="AL20" s="47">
        <v>4</v>
      </c>
      <c r="AM20" s="47">
        <v>5</v>
      </c>
      <c r="AN20" s="57">
        <f t="shared" si="11"/>
        <v>4.5</v>
      </c>
      <c r="AO20" s="47">
        <v>4</v>
      </c>
      <c r="AP20" s="47">
        <v>5</v>
      </c>
      <c r="AQ20" s="57">
        <f t="shared" si="12"/>
        <v>3</v>
      </c>
      <c r="AR20" s="47">
        <v>3</v>
      </c>
      <c r="AS20" s="47">
        <v>3</v>
      </c>
      <c r="AT20" s="57">
        <f t="shared" si="13"/>
        <v>4</v>
      </c>
      <c r="AU20" s="47">
        <v>4</v>
      </c>
      <c r="AV20" s="57">
        <f t="shared" si="14"/>
        <v>3.5</v>
      </c>
      <c r="AW20" s="47">
        <v>4</v>
      </c>
      <c r="AX20" s="47">
        <v>3</v>
      </c>
      <c r="AY20" s="56">
        <f>IF(AZ20="-","?",RANK(AZ20,AZ2:AZ130,0))</f>
        <v>70</v>
      </c>
      <c r="AZ20" s="42">
        <f t="shared" si="15"/>
        <v>4.8</v>
      </c>
      <c r="BA20" s="41">
        <f t="shared" si="16"/>
        <v>7.645833333333333</v>
      </c>
      <c r="BB20" s="47">
        <v>9</v>
      </c>
      <c r="BC20" s="47">
        <v>8</v>
      </c>
      <c r="BD20" s="47">
        <v>5</v>
      </c>
      <c r="BE20" s="47">
        <v>10</v>
      </c>
      <c r="BF20" s="47">
        <v>9</v>
      </c>
      <c r="BG20" s="55">
        <f t="shared" si="17"/>
        <v>4.875</v>
      </c>
      <c r="BH20" s="54">
        <f t="shared" si="18"/>
        <v>5.0666666666666664</v>
      </c>
      <c r="BI20" s="41">
        <f t="shared" si="19"/>
        <v>4.333333333333333</v>
      </c>
      <c r="BJ20" s="47">
        <v>4</v>
      </c>
      <c r="BK20" s="47">
        <v>3</v>
      </c>
      <c r="BL20" s="47">
        <v>6</v>
      </c>
      <c r="BM20" s="41">
        <f t="shared" si="20"/>
        <v>3.6666666666666665</v>
      </c>
      <c r="BN20" s="47">
        <v>4</v>
      </c>
      <c r="BO20" s="47">
        <v>3</v>
      </c>
      <c r="BP20" s="47">
        <v>4</v>
      </c>
      <c r="BQ20" s="41">
        <f t="shared" si="21"/>
        <v>5.6</v>
      </c>
      <c r="BR20" s="47">
        <v>6</v>
      </c>
      <c r="BS20" s="47">
        <v>6</v>
      </c>
      <c r="BT20" s="47">
        <v>7</v>
      </c>
      <c r="BU20" s="47">
        <v>4</v>
      </c>
      <c r="BV20" s="47">
        <v>5</v>
      </c>
      <c r="BW20" s="41">
        <f t="shared" si="22"/>
        <v>6.666666666666667</v>
      </c>
      <c r="BX20" s="47">
        <v>7</v>
      </c>
      <c r="BY20" s="47">
        <v>6</v>
      </c>
      <c r="BZ20" s="47">
        <v>7</v>
      </c>
      <c r="CA20" s="47" t="s">
        <v>78</v>
      </c>
      <c r="CB20" s="46" t="s">
        <v>78</v>
      </c>
      <c r="CC20" s="52">
        <v>3.6333333333333333</v>
      </c>
      <c r="CD20" s="52">
        <f t="shared" si="23"/>
        <v>5.8</v>
      </c>
      <c r="CE20" s="44">
        <f t="shared" si="24"/>
        <v>2.1666666666666665</v>
      </c>
      <c r="CF20" s="53" t="str">
        <f t="shared" si="25"/>
        <v>ã</v>
      </c>
      <c r="CG20" s="52">
        <v>3.5357142857142856</v>
      </c>
      <c r="CH20" s="52">
        <f t="shared" si="26"/>
        <v>3.75</v>
      </c>
      <c r="CI20" s="43">
        <f t="shared" si="27"/>
        <v>0.21428571428571441</v>
      </c>
      <c r="CJ20" s="51" t="str">
        <f t="shared" si="28"/>
        <v>â</v>
      </c>
      <c r="CK20" s="47" t="s">
        <v>78</v>
      </c>
      <c r="CL20" s="46" t="s">
        <v>78</v>
      </c>
      <c r="CM20" s="47">
        <v>8</v>
      </c>
      <c r="CN20" s="47">
        <v>7</v>
      </c>
      <c r="CO20" s="47">
        <v>7</v>
      </c>
      <c r="CP20" s="47">
        <v>6</v>
      </c>
      <c r="CQ20" s="47">
        <v>5</v>
      </c>
      <c r="CR20" s="47">
        <v>6</v>
      </c>
      <c r="CS20" s="49">
        <f t="shared" si="29"/>
        <v>6.5</v>
      </c>
      <c r="CT20" s="48">
        <f t="shared" si="30"/>
        <v>0</v>
      </c>
      <c r="CU20" s="44" t="str">
        <f t="shared" si="31"/>
        <v>Dem.</v>
      </c>
      <c r="CV20" s="47" t="s">
        <v>78</v>
      </c>
      <c r="CW20" s="46" t="s">
        <v>78</v>
      </c>
      <c r="CX20" s="45">
        <f t="shared" si="32"/>
        <v>4.78</v>
      </c>
      <c r="CY20" s="40">
        <f t="shared" si="33"/>
        <v>4</v>
      </c>
      <c r="CZ20" s="39" t="str">
        <f t="shared" si="34"/>
        <v>Very limited</v>
      </c>
      <c r="DA20" s="44">
        <f t="shared" si="35"/>
        <v>5.8</v>
      </c>
      <c r="DB20" s="40">
        <f t="shared" si="36"/>
        <v>3</v>
      </c>
      <c r="DC20" s="39" t="str">
        <f t="shared" si="37"/>
        <v>Highly defective democracies</v>
      </c>
      <c r="DD20" s="43">
        <f t="shared" si="38"/>
        <v>3.75</v>
      </c>
      <c r="DE20" s="40">
        <f t="shared" si="39"/>
        <v>4</v>
      </c>
      <c r="DF20" s="39" t="str">
        <f t="shared" si="40"/>
        <v>Poorly functioning</v>
      </c>
      <c r="DG20" s="42">
        <f t="shared" si="41"/>
        <v>4.8</v>
      </c>
      <c r="DH20" s="40">
        <f t="shared" si="42"/>
        <v>3</v>
      </c>
      <c r="DI20" s="39" t="str">
        <f t="shared" si="43"/>
        <v>Moderate</v>
      </c>
      <c r="DJ20" s="41">
        <f t="shared" si="44"/>
        <v>7.6</v>
      </c>
      <c r="DK20" s="40">
        <f t="shared" si="45"/>
        <v>2</v>
      </c>
      <c r="DL20" s="39" t="str">
        <f t="shared" si="46"/>
        <v>Substantial</v>
      </c>
    </row>
    <row r="21" spans="1:116">
      <c r="A21" s="61" t="s">
        <v>119</v>
      </c>
      <c r="B21" s="60">
        <v>7</v>
      </c>
      <c r="C21" s="59">
        <f>IF(D21="-","?",RANK(D21,D2:D130,0))</f>
        <v>88</v>
      </c>
      <c r="D21" s="45">
        <f t="shared" si="0"/>
        <v>4.4800000000000004</v>
      </c>
      <c r="E21" s="44">
        <f t="shared" si="1"/>
        <v>4.1333333333333337</v>
      </c>
      <c r="F21" s="58">
        <f t="shared" si="2"/>
        <v>7.75</v>
      </c>
      <c r="G21" s="47">
        <v>8</v>
      </c>
      <c r="H21" s="47">
        <v>8</v>
      </c>
      <c r="I21" s="47">
        <v>10</v>
      </c>
      <c r="J21" s="47">
        <v>5</v>
      </c>
      <c r="K21" s="58">
        <f t="shared" si="3"/>
        <v>4.25</v>
      </c>
      <c r="L21" s="47">
        <v>5</v>
      </c>
      <c r="M21" s="47">
        <v>2</v>
      </c>
      <c r="N21" s="47">
        <v>5</v>
      </c>
      <c r="O21" s="47">
        <v>5</v>
      </c>
      <c r="P21" s="58">
        <f t="shared" si="4"/>
        <v>3</v>
      </c>
      <c r="Q21" s="47">
        <v>3</v>
      </c>
      <c r="R21" s="47">
        <v>3</v>
      </c>
      <c r="S21" s="47">
        <v>2</v>
      </c>
      <c r="T21" s="47">
        <v>4</v>
      </c>
      <c r="U21" s="58">
        <f t="shared" si="5"/>
        <v>2</v>
      </c>
      <c r="V21" s="47">
        <v>2</v>
      </c>
      <c r="W21" s="47">
        <v>2</v>
      </c>
      <c r="X21" s="58">
        <f t="shared" si="6"/>
        <v>3.6666666666666665</v>
      </c>
      <c r="Y21" s="47">
        <v>4</v>
      </c>
      <c r="Z21" s="47">
        <v>4</v>
      </c>
      <c r="AA21" s="47" t="s">
        <v>100</v>
      </c>
      <c r="AB21" s="47">
        <v>3</v>
      </c>
      <c r="AC21" s="43">
        <f t="shared" si="7"/>
        <v>4.8214285714285712</v>
      </c>
      <c r="AD21" s="57">
        <f t="shared" si="8"/>
        <v>4</v>
      </c>
      <c r="AE21" s="47">
        <v>4</v>
      </c>
      <c r="AF21" s="57">
        <f t="shared" si="9"/>
        <v>4.75</v>
      </c>
      <c r="AG21" s="47">
        <v>5</v>
      </c>
      <c r="AH21" s="47">
        <v>4</v>
      </c>
      <c r="AI21" s="47">
        <v>6</v>
      </c>
      <c r="AJ21" s="47">
        <v>4</v>
      </c>
      <c r="AK21" s="57">
        <f t="shared" si="10"/>
        <v>7</v>
      </c>
      <c r="AL21" s="47">
        <v>7</v>
      </c>
      <c r="AM21" s="47">
        <v>7</v>
      </c>
      <c r="AN21" s="57">
        <f t="shared" si="11"/>
        <v>6</v>
      </c>
      <c r="AO21" s="47">
        <v>5</v>
      </c>
      <c r="AP21" s="47">
        <v>7</v>
      </c>
      <c r="AQ21" s="57">
        <f t="shared" si="12"/>
        <v>3</v>
      </c>
      <c r="AR21" s="47">
        <v>3</v>
      </c>
      <c r="AS21" s="47">
        <v>3</v>
      </c>
      <c r="AT21" s="57">
        <f t="shared" si="13"/>
        <v>6</v>
      </c>
      <c r="AU21" s="47">
        <v>6</v>
      </c>
      <c r="AV21" s="57">
        <f t="shared" si="14"/>
        <v>3</v>
      </c>
      <c r="AW21" s="47">
        <v>3</v>
      </c>
      <c r="AX21" s="47">
        <v>3</v>
      </c>
      <c r="AY21" s="56">
        <f>IF(AZ21="-","?",RANK(AZ21,AZ2:AZ130,0))</f>
        <v>100</v>
      </c>
      <c r="AZ21" s="42">
        <f t="shared" si="15"/>
        <v>3.82</v>
      </c>
      <c r="BA21" s="41">
        <f t="shared" si="16"/>
        <v>6.9375</v>
      </c>
      <c r="BB21" s="47">
        <v>8</v>
      </c>
      <c r="BC21" s="47">
        <v>9</v>
      </c>
      <c r="BD21" s="47">
        <v>4</v>
      </c>
      <c r="BE21" s="47">
        <v>9</v>
      </c>
      <c r="BF21" s="47">
        <v>6</v>
      </c>
      <c r="BG21" s="55">
        <f t="shared" si="17"/>
        <v>5.625</v>
      </c>
      <c r="BH21" s="54">
        <f t="shared" si="18"/>
        <v>4.1000000000000005</v>
      </c>
      <c r="BI21" s="41">
        <f t="shared" si="19"/>
        <v>3.3333333333333335</v>
      </c>
      <c r="BJ21" s="47">
        <v>4</v>
      </c>
      <c r="BK21" s="47">
        <v>3</v>
      </c>
      <c r="BL21" s="47">
        <v>3</v>
      </c>
      <c r="BM21" s="41">
        <f t="shared" si="20"/>
        <v>3</v>
      </c>
      <c r="BN21" s="47">
        <v>3</v>
      </c>
      <c r="BO21" s="47">
        <v>4</v>
      </c>
      <c r="BP21" s="47">
        <v>2</v>
      </c>
      <c r="BQ21" s="41">
        <f t="shared" si="21"/>
        <v>4.4000000000000004</v>
      </c>
      <c r="BR21" s="47">
        <v>4</v>
      </c>
      <c r="BS21" s="47">
        <v>5</v>
      </c>
      <c r="BT21" s="47">
        <v>6</v>
      </c>
      <c r="BU21" s="47">
        <v>4</v>
      </c>
      <c r="BV21" s="47">
        <v>3</v>
      </c>
      <c r="BW21" s="41">
        <f t="shared" si="22"/>
        <v>5.666666666666667</v>
      </c>
      <c r="BX21" s="47">
        <v>4</v>
      </c>
      <c r="BY21" s="47">
        <v>6</v>
      </c>
      <c r="BZ21" s="47">
        <v>7</v>
      </c>
      <c r="CA21" s="47" t="s">
        <v>78</v>
      </c>
      <c r="CB21" s="46" t="s">
        <v>78</v>
      </c>
      <c r="CC21" s="52">
        <v>4.0999999999999996</v>
      </c>
      <c r="CD21" s="52">
        <f t="shared" si="23"/>
        <v>4.1333333333333337</v>
      </c>
      <c r="CE21" s="44">
        <f t="shared" si="24"/>
        <v>3.3333333333334103E-2</v>
      </c>
      <c r="CF21" s="53" t="str">
        <f t="shared" si="25"/>
        <v>â</v>
      </c>
      <c r="CG21" s="52">
        <v>4.5714285714285721</v>
      </c>
      <c r="CH21" s="52">
        <f t="shared" si="26"/>
        <v>4.8214285714285712</v>
      </c>
      <c r="CI21" s="43">
        <f t="shared" si="27"/>
        <v>0.24999999999999911</v>
      </c>
      <c r="CJ21" s="51" t="str">
        <f t="shared" si="28"/>
        <v>â</v>
      </c>
      <c r="CK21" s="47" t="s">
        <v>78</v>
      </c>
      <c r="CL21" s="46" t="s">
        <v>78</v>
      </c>
      <c r="CM21" s="50">
        <v>5</v>
      </c>
      <c r="CN21" s="50">
        <v>2</v>
      </c>
      <c r="CO21" s="47">
        <v>5</v>
      </c>
      <c r="CP21" s="47">
        <v>5</v>
      </c>
      <c r="CQ21" s="47">
        <v>3</v>
      </c>
      <c r="CR21" s="47">
        <v>4</v>
      </c>
      <c r="CS21" s="49">
        <f t="shared" si="29"/>
        <v>6.5</v>
      </c>
      <c r="CT21" s="48">
        <f t="shared" si="30"/>
        <v>2</v>
      </c>
      <c r="CU21" s="44" t="str">
        <f t="shared" si="31"/>
        <v>Aut.</v>
      </c>
      <c r="CV21" s="47" t="s">
        <v>78</v>
      </c>
      <c r="CW21" s="46" t="s">
        <v>78</v>
      </c>
      <c r="CX21" s="45">
        <f t="shared" si="32"/>
        <v>4.4800000000000004</v>
      </c>
      <c r="CY21" s="40">
        <f t="shared" si="33"/>
        <v>4</v>
      </c>
      <c r="CZ21" s="39" t="str">
        <f t="shared" si="34"/>
        <v>Very limited</v>
      </c>
      <c r="DA21" s="44">
        <f t="shared" si="35"/>
        <v>4.13</v>
      </c>
      <c r="DB21" s="40">
        <f t="shared" si="36"/>
        <v>4</v>
      </c>
      <c r="DC21" s="39" t="str">
        <f t="shared" si="37"/>
        <v>Moderate autocracies</v>
      </c>
      <c r="DD21" s="43">
        <f t="shared" si="38"/>
        <v>4.82</v>
      </c>
      <c r="DE21" s="40">
        <f t="shared" si="39"/>
        <v>4</v>
      </c>
      <c r="DF21" s="39" t="str">
        <f t="shared" si="40"/>
        <v>Poorly functioning</v>
      </c>
      <c r="DG21" s="42">
        <f t="shared" si="41"/>
        <v>3.82</v>
      </c>
      <c r="DH21" s="40">
        <f t="shared" si="42"/>
        <v>4</v>
      </c>
      <c r="DI21" s="39" t="str">
        <f t="shared" si="43"/>
        <v>Weak</v>
      </c>
      <c r="DJ21" s="41">
        <f t="shared" si="44"/>
        <v>6.9</v>
      </c>
      <c r="DK21" s="40">
        <f t="shared" si="45"/>
        <v>2</v>
      </c>
      <c r="DL21" s="39" t="str">
        <f t="shared" si="46"/>
        <v>Substantial</v>
      </c>
    </row>
    <row r="22" spans="1:116">
      <c r="A22" s="61" t="s">
        <v>120</v>
      </c>
      <c r="B22" s="60">
        <v>3</v>
      </c>
      <c r="C22" s="59">
        <f>IF(D22="-","?",RANK(D22,D2:D130,0))</f>
        <v>90</v>
      </c>
      <c r="D22" s="45">
        <f t="shared" si="0"/>
        <v>4.46</v>
      </c>
      <c r="E22" s="44">
        <f t="shared" si="1"/>
        <v>4.1333333333333337</v>
      </c>
      <c r="F22" s="58">
        <f t="shared" si="2"/>
        <v>6.5</v>
      </c>
      <c r="G22" s="47">
        <v>7</v>
      </c>
      <c r="H22" s="47">
        <v>5</v>
      </c>
      <c r="I22" s="47">
        <v>9</v>
      </c>
      <c r="J22" s="47">
        <v>5</v>
      </c>
      <c r="K22" s="58">
        <f t="shared" si="3"/>
        <v>3.5</v>
      </c>
      <c r="L22" s="47">
        <v>3</v>
      </c>
      <c r="M22" s="47">
        <v>2</v>
      </c>
      <c r="N22" s="47">
        <v>5</v>
      </c>
      <c r="O22" s="47">
        <v>4</v>
      </c>
      <c r="P22" s="58">
        <f t="shared" si="4"/>
        <v>4</v>
      </c>
      <c r="Q22" s="47">
        <v>4</v>
      </c>
      <c r="R22" s="47">
        <v>4</v>
      </c>
      <c r="S22" s="47">
        <v>4</v>
      </c>
      <c r="T22" s="47">
        <v>4</v>
      </c>
      <c r="U22" s="58">
        <f t="shared" si="5"/>
        <v>2</v>
      </c>
      <c r="V22" s="47">
        <v>2</v>
      </c>
      <c r="W22" s="47">
        <v>2</v>
      </c>
      <c r="X22" s="58">
        <f t="shared" si="6"/>
        <v>4.666666666666667</v>
      </c>
      <c r="Y22" s="47">
        <v>5</v>
      </c>
      <c r="Z22" s="47">
        <v>5</v>
      </c>
      <c r="AA22" s="47" t="s">
        <v>100</v>
      </c>
      <c r="AB22" s="47">
        <v>4</v>
      </c>
      <c r="AC22" s="43">
        <f t="shared" si="7"/>
        <v>4.7857142857142856</v>
      </c>
      <c r="AD22" s="57">
        <f t="shared" si="8"/>
        <v>3</v>
      </c>
      <c r="AE22" s="47">
        <v>3</v>
      </c>
      <c r="AF22" s="57">
        <f t="shared" si="9"/>
        <v>5</v>
      </c>
      <c r="AG22" s="47">
        <v>5</v>
      </c>
      <c r="AH22" s="47">
        <v>5</v>
      </c>
      <c r="AI22" s="47">
        <v>5</v>
      </c>
      <c r="AJ22" s="47">
        <v>5</v>
      </c>
      <c r="AK22" s="57">
        <f t="shared" si="10"/>
        <v>7</v>
      </c>
      <c r="AL22" s="47">
        <v>9</v>
      </c>
      <c r="AM22" s="47">
        <v>5</v>
      </c>
      <c r="AN22" s="57">
        <f t="shared" si="11"/>
        <v>4.5</v>
      </c>
      <c r="AO22" s="47">
        <v>4</v>
      </c>
      <c r="AP22" s="47">
        <v>5</v>
      </c>
      <c r="AQ22" s="57">
        <f t="shared" si="12"/>
        <v>4</v>
      </c>
      <c r="AR22" s="47">
        <v>4</v>
      </c>
      <c r="AS22" s="47">
        <v>4</v>
      </c>
      <c r="AT22" s="57">
        <f t="shared" si="13"/>
        <v>6</v>
      </c>
      <c r="AU22" s="47">
        <v>6</v>
      </c>
      <c r="AV22" s="57">
        <f t="shared" si="14"/>
        <v>4</v>
      </c>
      <c r="AW22" s="47">
        <v>4</v>
      </c>
      <c r="AX22" s="47">
        <v>4</v>
      </c>
      <c r="AY22" s="56">
        <f>IF(AZ22="-","?",RANK(AZ22,AZ2:AZ130,0))</f>
        <v>105</v>
      </c>
      <c r="AZ22" s="42">
        <f t="shared" si="15"/>
        <v>3.41</v>
      </c>
      <c r="BA22" s="41">
        <f t="shared" si="16"/>
        <v>6.625</v>
      </c>
      <c r="BB22" s="47">
        <v>6</v>
      </c>
      <c r="BC22" s="47">
        <v>7</v>
      </c>
      <c r="BD22" s="47">
        <v>6</v>
      </c>
      <c r="BE22" s="47">
        <v>9</v>
      </c>
      <c r="BF22" s="47">
        <v>6</v>
      </c>
      <c r="BG22" s="55">
        <f t="shared" si="17"/>
        <v>5.75</v>
      </c>
      <c r="BH22" s="54">
        <f t="shared" si="18"/>
        <v>3.6833333333333336</v>
      </c>
      <c r="BI22" s="41">
        <f t="shared" si="19"/>
        <v>3.3333333333333335</v>
      </c>
      <c r="BJ22" s="47">
        <v>2</v>
      </c>
      <c r="BK22" s="47">
        <v>4</v>
      </c>
      <c r="BL22" s="47">
        <v>4</v>
      </c>
      <c r="BM22" s="41">
        <f t="shared" si="20"/>
        <v>3.3333333333333335</v>
      </c>
      <c r="BN22" s="47">
        <v>3</v>
      </c>
      <c r="BO22" s="47">
        <v>4</v>
      </c>
      <c r="BP22" s="47">
        <v>3</v>
      </c>
      <c r="BQ22" s="41">
        <f t="shared" si="21"/>
        <v>3.4</v>
      </c>
      <c r="BR22" s="47">
        <v>4</v>
      </c>
      <c r="BS22" s="47">
        <v>4</v>
      </c>
      <c r="BT22" s="47">
        <v>3</v>
      </c>
      <c r="BU22" s="47">
        <v>3</v>
      </c>
      <c r="BV22" s="47">
        <v>3</v>
      </c>
      <c r="BW22" s="41">
        <f t="shared" si="22"/>
        <v>4.666666666666667</v>
      </c>
      <c r="BX22" s="47">
        <v>5</v>
      </c>
      <c r="BY22" s="47">
        <v>5</v>
      </c>
      <c r="BZ22" s="47">
        <v>4</v>
      </c>
      <c r="CA22" s="47" t="s">
        <v>78</v>
      </c>
      <c r="CB22" s="46" t="s">
        <v>78</v>
      </c>
      <c r="CC22" s="52">
        <v>4.083333333333333</v>
      </c>
      <c r="CD22" s="52">
        <f t="shared" si="23"/>
        <v>4.1333333333333337</v>
      </c>
      <c r="CE22" s="44">
        <f t="shared" si="24"/>
        <v>5.0000000000000711E-2</v>
      </c>
      <c r="CF22" s="53" t="str">
        <f t="shared" si="25"/>
        <v>â</v>
      </c>
      <c r="CG22" s="52">
        <v>4.5357142857142856</v>
      </c>
      <c r="CH22" s="52">
        <f t="shared" si="26"/>
        <v>4.7857142857142856</v>
      </c>
      <c r="CI22" s="43">
        <f t="shared" si="27"/>
        <v>0.25</v>
      </c>
      <c r="CJ22" s="51" t="str">
        <f t="shared" si="28"/>
        <v>â</v>
      </c>
      <c r="CK22" s="47" t="s">
        <v>78</v>
      </c>
      <c r="CL22" s="46" t="s">
        <v>78</v>
      </c>
      <c r="CM22" s="50">
        <v>3</v>
      </c>
      <c r="CN22" s="50">
        <v>2</v>
      </c>
      <c r="CO22" s="47">
        <v>5</v>
      </c>
      <c r="CP22" s="47">
        <v>4</v>
      </c>
      <c r="CQ22" s="47">
        <v>4</v>
      </c>
      <c r="CR22" s="47">
        <v>4</v>
      </c>
      <c r="CS22" s="49">
        <f t="shared" si="29"/>
        <v>6</v>
      </c>
      <c r="CT22" s="48">
        <f t="shared" si="30"/>
        <v>2</v>
      </c>
      <c r="CU22" s="44" t="str">
        <f t="shared" si="31"/>
        <v>Aut.</v>
      </c>
      <c r="CV22" s="47" t="s">
        <v>78</v>
      </c>
      <c r="CW22" s="46" t="s">
        <v>78</v>
      </c>
      <c r="CX22" s="45">
        <f t="shared" si="32"/>
        <v>4.46</v>
      </c>
      <c r="CY22" s="40">
        <f t="shared" si="33"/>
        <v>4</v>
      </c>
      <c r="CZ22" s="39" t="str">
        <f t="shared" si="34"/>
        <v>Very limited</v>
      </c>
      <c r="DA22" s="44">
        <f t="shared" si="35"/>
        <v>4.13</v>
      </c>
      <c r="DB22" s="40">
        <f t="shared" si="36"/>
        <v>4</v>
      </c>
      <c r="DC22" s="39" t="str">
        <f t="shared" si="37"/>
        <v>Moderate autocracies</v>
      </c>
      <c r="DD22" s="43">
        <f t="shared" si="38"/>
        <v>4.79</v>
      </c>
      <c r="DE22" s="40">
        <f t="shared" si="39"/>
        <v>4</v>
      </c>
      <c r="DF22" s="39" t="str">
        <f t="shared" si="40"/>
        <v>Poorly functioning</v>
      </c>
      <c r="DG22" s="42">
        <f t="shared" si="41"/>
        <v>3.41</v>
      </c>
      <c r="DH22" s="40">
        <f t="shared" si="42"/>
        <v>4</v>
      </c>
      <c r="DI22" s="39" t="str">
        <f t="shared" si="43"/>
        <v>Weak</v>
      </c>
      <c r="DJ22" s="41">
        <f t="shared" si="44"/>
        <v>6.6</v>
      </c>
      <c r="DK22" s="40">
        <f t="shared" si="45"/>
        <v>2</v>
      </c>
      <c r="DL22" s="39" t="str">
        <f t="shared" si="46"/>
        <v>Substantial</v>
      </c>
    </row>
    <row r="23" spans="1:116">
      <c r="A23" s="75" t="s">
        <v>121</v>
      </c>
      <c r="B23" s="60">
        <v>3</v>
      </c>
      <c r="C23" s="59">
        <f>IF(D23="-","?",RANK(D23,D2:D130,0))</f>
        <v>100</v>
      </c>
      <c r="D23" s="45">
        <f t="shared" si="0"/>
        <v>4.05</v>
      </c>
      <c r="E23" s="44">
        <f t="shared" si="1"/>
        <v>4.2833333333333332</v>
      </c>
      <c r="F23" s="58">
        <f t="shared" si="2"/>
        <v>4</v>
      </c>
      <c r="G23" s="47">
        <v>2</v>
      </c>
      <c r="H23" s="47">
        <v>4</v>
      </c>
      <c r="I23" s="47">
        <v>9</v>
      </c>
      <c r="J23" s="47">
        <v>1</v>
      </c>
      <c r="K23" s="58">
        <f t="shared" si="3"/>
        <v>5.5</v>
      </c>
      <c r="L23" s="47">
        <v>6</v>
      </c>
      <c r="M23" s="77">
        <v>4</v>
      </c>
      <c r="N23" s="47">
        <v>6</v>
      </c>
      <c r="O23" s="47">
        <v>6</v>
      </c>
      <c r="P23" s="58">
        <f t="shared" si="4"/>
        <v>3.75</v>
      </c>
      <c r="Q23" s="47">
        <v>6</v>
      </c>
      <c r="R23" s="47">
        <v>2</v>
      </c>
      <c r="S23" s="47">
        <v>3</v>
      </c>
      <c r="T23" s="47">
        <v>4</v>
      </c>
      <c r="U23" s="58">
        <f t="shared" si="5"/>
        <v>4.5</v>
      </c>
      <c r="V23" s="77">
        <v>4</v>
      </c>
      <c r="W23" s="77">
        <v>5</v>
      </c>
      <c r="X23" s="58">
        <f t="shared" si="6"/>
        <v>3.6666666666666665</v>
      </c>
      <c r="Y23" s="47">
        <v>5</v>
      </c>
      <c r="Z23" s="47">
        <v>3</v>
      </c>
      <c r="AA23" s="47" t="s">
        <v>100</v>
      </c>
      <c r="AB23" s="47">
        <v>3</v>
      </c>
      <c r="AC23" s="43">
        <f t="shared" si="7"/>
        <v>3.8214285714285716</v>
      </c>
      <c r="AD23" s="57">
        <f t="shared" si="8"/>
        <v>1</v>
      </c>
      <c r="AE23" s="47">
        <v>1</v>
      </c>
      <c r="AF23" s="57">
        <f t="shared" si="9"/>
        <v>4.25</v>
      </c>
      <c r="AG23" s="47">
        <v>3</v>
      </c>
      <c r="AH23" s="47">
        <v>4</v>
      </c>
      <c r="AI23" s="47">
        <v>6</v>
      </c>
      <c r="AJ23" s="47">
        <v>4</v>
      </c>
      <c r="AK23" s="57">
        <f t="shared" si="10"/>
        <v>6.5</v>
      </c>
      <c r="AL23" s="47">
        <v>9</v>
      </c>
      <c r="AM23" s="47">
        <v>4</v>
      </c>
      <c r="AN23" s="57">
        <f t="shared" si="11"/>
        <v>3.5</v>
      </c>
      <c r="AO23" s="47">
        <v>3</v>
      </c>
      <c r="AP23" s="47">
        <v>4</v>
      </c>
      <c r="AQ23" s="57">
        <f t="shared" si="12"/>
        <v>2.5</v>
      </c>
      <c r="AR23" s="47">
        <v>2</v>
      </c>
      <c r="AS23" s="47">
        <v>3</v>
      </c>
      <c r="AT23" s="57">
        <f t="shared" si="13"/>
        <v>6</v>
      </c>
      <c r="AU23" s="47">
        <v>6</v>
      </c>
      <c r="AV23" s="57">
        <f t="shared" si="14"/>
        <v>3</v>
      </c>
      <c r="AW23" s="47">
        <v>3</v>
      </c>
      <c r="AX23" s="47">
        <v>3</v>
      </c>
      <c r="AY23" s="56">
        <f>IF(AZ23="-","?",RANK(AZ23,AZ2:AZ130,0))</f>
        <v>79</v>
      </c>
      <c r="AZ23" s="42">
        <f t="shared" si="15"/>
        <v>4.6399999999999997</v>
      </c>
      <c r="BA23" s="41">
        <f t="shared" si="16"/>
        <v>8.6875</v>
      </c>
      <c r="BB23" s="47">
        <v>10</v>
      </c>
      <c r="BC23" s="47">
        <v>8</v>
      </c>
      <c r="BD23" s="47">
        <v>8</v>
      </c>
      <c r="BE23" s="47">
        <v>9</v>
      </c>
      <c r="BF23" s="47">
        <v>10</v>
      </c>
      <c r="BG23" s="55">
        <f t="shared" si="17"/>
        <v>7.125</v>
      </c>
      <c r="BH23" s="54">
        <f t="shared" si="18"/>
        <v>4.7833333333333332</v>
      </c>
      <c r="BI23" s="41">
        <f t="shared" si="19"/>
        <v>4.333333333333333</v>
      </c>
      <c r="BJ23" s="47">
        <v>3</v>
      </c>
      <c r="BK23" s="47">
        <v>4</v>
      </c>
      <c r="BL23" s="77">
        <v>6</v>
      </c>
      <c r="BM23" s="41">
        <f t="shared" si="20"/>
        <v>3.6666666666666665</v>
      </c>
      <c r="BN23" s="47">
        <v>3</v>
      </c>
      <c r="BO23" s="47">
        <v>4</v>
      </c>
      <c r="BP23" s="47">
        <v>4</v>
      </c>
      <c r="BQ23" s="41">
        <f t="shared" si="21"/>
        <v>4.8</v>
      </c>
      <c r="BR23" s="47">
        <v>6</v>
      </c>
      <c r="BS23" s="47">
        <v>4</v>
      </c>
      <c r="BT23" s="47">
        <v>5</v>
      </c>
      <c r="BU23" s="47">
        <v>5</v>
      </c>
      <c r="BV23" s="47">
        <v>4</v>
      </c>
      <c r="BW23" s="41">
        <f t="shared" si="22"/>
        <v>6.333333333333333</v>
      </c>
      <c r="BX23" s="47">
        <v>7</v>
      </c>
      <c r="BY23" s="47">
        <v>6</v>
      </c>
      <c r="BZ23" s="47">
        <v>6</v>
      </c>
      <c r="CA23" s="47" t="s">
        <v>78</v>
      </c>
      <c r="CB23" s="46" t="s">
        <v>78</v>
      </c>
      <c r="CC23" s="52">
        <v>3.3166666666666673</v>
      </c>
      <c r="CD23" s="52">
        <f t="shared" si="23"/>
        <v>4.2833333333333332</v>
      </c>
      <c r="CE23" s="44">
        <f t="shared" si="24"/>
        <v>0.9666666666666659</v>
      </c>
      <c r="CF23" s="53" t="str">
        <f t="shared" si="25"/>
        <v>æ</v>
      </c>
      <c r="CG23" s="52">
        <v>3.1428571428571423</v>
      </c>
      <c r="CH23" s="52">
        <f t="shared" si="26"/>
        <v>3.8214285714285716</v>
      </c>
      <c r="CI23" s="43">
        <f t="shared" si="27"/>
        <v>0.67857142857142927</v>
      </c>
      <c r="CJ23" s="51" t="str">
        <f t="shared" si="28"/>
        <v>æ</v>
      </c>
      <c r="CK23" s="47" t="s">
        <v>78</v>
      </c>
      <c r="CL23" s="46" t="s">
        <v>78</v>
      </c>
      <c r="CM23" s="47">
        <v>6</v>
      </c>
      <c r="CN23" s="47">
        <v>4</v>
      </c>
      <c r="CO23" s="47">
        <v>6</v>
      </c>
      <c r="CP23" s="47">
        <v>6</v>
      </c>
      <c r="CQ23" s="47">
        <v>6</v>
      </c>
      <c r="CR23" s="47">
        <v>4</v>
      </c>
      <c r="CS23" s="50">
        <f t="shared" si="29"/>
        <v>1.5</v>
      </c>
      <c r="CT23" s="48">
        <f t="shared" si="30"/>
        <v>1</v>
      </c>
      <c r="CU23" s="44" t="str">
        <f t="shared" si="31"/>
        <v>Aut.</v>
      </c>
      <c r="CV23" s="47" t="s">
        <v>78</v>
      </c>
      <c r="CW23" s="46" t="s">
        <v>78</v>
      </c>
      <c r="CX23" s="45">
        <f t="shared" si="32"/>
        <v>4.05</v>
      </c>
      <c r="CY23" s="40">
        <f t="shared" si="33"/>
        <v>4</v>
      </c>
      <c r="CZ23" s="39" t="str">
        <f t="shared" si="34"/>
        <v>Very limited</v>
      </c>
      <c r="DA23" s="44">
        <f t="shared" si="35"/>
        <v>4.28</v>
      </c>
      <c r="DB23" s="40">
        <f t="shared" si="36"/>
        <v>4</v>
      </c>
      <c r="DC23" s="39" t="str">
        <f t="shared" si="37"/>
        <v>Moderate autocracies</v>
      </c>
      <c r="DD23" s="43">
        <f t="shared" si="38"/>
        <v>3.82</v>
      </c>
      <c r="DE23" s="40">
        <f t="shared" si="39"/>
        <v>4</v>
      </c>
      <c r="DF23" s="39" t="str">
        <f t="shared" si="40"/>
        <v>Poorly functioning</v>
      </c>
      <c r="DG23" s="42">
        <f t="shared" si="41"/>
        <v>4.6399999999999997</v>
      </c>
      <c r="DH23" s="40">
        <f t="shared" si="42"/>
        <v>3</v>
      </c>
      <c r="DI23" s="39" t="str">
        <f t="shared" si="43"/>
        <v>Moderate</v>
      </c>
      <c r="DJ23" s="41">
        <f t="shared" si="44"/>
        <v>8.6999999999999993</v>
      </c>
      <c r="DK23" s="40">
        <f t="shared" si="45"/>
        <v>1</v>
      </c>
      <c r="DL23" s="39" t="str">
        <f t="shared" si="46"/>
        <v>Massive</v>
      </c>
    </row>
    <row r="24" spans="1:116">
      <c r="A24" s="61" t="s">
        <v>122</v>
      </c>
      <c r="B24" s="60">
        <v>3</v>
      </c>
      <c r="C24" s="59">
        <f>IF(D24="-","?",RANK(D24,D2:D130,0))</f>
        <v>117</v>
      </c>
      <c r="D24" s="45">
        <f t="shared" si="0"/>
        <v>3.24</v>
      </c>
      <c r="E24" s="44">
        <f t="shared" si="1"/>
        <v>2.833333333333333</v>
      </c>
      <c r="F24" s="58">
        <f t="shared" si="2"/>
        <v>5.25</v>
      </c>
      <c r="G24" s="47">
        <v>3</v>
      </c>
      <c r="H24" s="47">
        <v>8</v>
      </c>
      <c r="I24" s="47">
        <v>8</v>
      </c>
      <c r="J24" s="47">
        <v>2</v>
      </c>
      <c r="K24" s="58">
        <f t="shared" si="3"/>
        <v>2.5</v>
      </c>
      <c r="L24" s="47">
        <v>3</v>
      </c>
      <c r="M24" s="47">
        <v>1</v>
      </c>
      <c r="N24" s="47">
        <v>4</v>
      </c>
      <c r="O24" s="47">
        <v>2</v>
      </c>
      <c r="P24" s="58">
        <f t="shared" si="4"/>
        <v>1.75</v>
      </c>
      <c r="Q24" s="47">
        <v>1</v>
      </c>
      <c r="R24" s="47">
        <v>2</v>
      </c>
      <c r="S24" s="47">
        <v>2</v>
      </c>
      <c r="T24" s="47">
        <v>2</v>
      </c>
      <c r="U24" s="58">
        <f t="shared" si="5"/>
        <v>2</v>
      </c>
      <c r="V24" s="47">
        <v>2</v>
      </c>
      <c r="W24" s="47">
        <v>2</v>
      </c>
      <c r="X24" s="58">
        <f t="shared" si="6"/>
        <v>2.6666666666666665</v>
      </c>
      <c r="Y24" s="47">
        <v>2</v>
      </c>
      <c r="Z24" s="47">
        <v>3</v>
      </c>
      <c r="AA24" s="47" t="s">
        <v>100</v>
      </c>
      <c r="AB24" s="47">
        <v>3</v>
      </c>
      <c r="AC24" s="43">
        <f t="shared" si="7"/>
        <v>3.6428571428571428</v>
      </c>
      <c r="AD24" s="57">
        <f t="shared" si="8"/>
        <v>1</v>
      </c>
      <c r="AE24" s="47">
        <v>1</v>
      </c>
      <c r="AF24" s="57">
        <f t="shared" si="9"/>
        <v>5</v>
      </c>
      <c r="AG24" s="47">
        <v>3</v>
      </c>
      <c r="AH24" s="47">
        <v>6</v>
      </c>
      <c r="AI24" s="47">
        <v>6</v>
      </c>
      <c r="AJ24" s="47">
        <v>5</v>
      </c>
      <c r="AK24" s="57">
        <f t="shared" si="10"/>
        <v>5</v>
      </c>
      <c r="AL24" s="47">
        <v>7</v>
      </c>
      <c r="AM24" s="47">
        <v>3</v>
      </c>
      <c r="AN24" s="57">
        <f t="shared" si="11"/>
        <v>3.5</v>
      </c>
      <c r="AO24" s="47">
        <v>3</v>
      </c>
      <c r="AP24" s="47">
        <v>4</v>
      </c>
      <c r="AQ24" s="57">
        <f t="shared" si="12"/>
        <v>2.5</v>
      </c>
      <c r="AR24" s="47">
        <v>3</v>
      </c>
      <c r="AS24" s="47">
        <v>2</v>
      </c>
      <c r="AT24" s="57">
        <f t="shared" si="13"/>
        <v>6</v>
      </c>
      <c r="AU24" s="47">
        <v>6</v>
      </c>
      <c r="AV24" s="57">
        <f t="shared" si="14"/>
        <v>2.5</v>
      </c>
      <c r="AW24" s="47">
        <v>3</v>
      </c>
      <c r="AX24" s="47">
        <v>2</v>
      </c>
      <c r="AY24" s="56">
        <f>IF(AZ24="-","?",RANK(AZ24,AZ2:AZ130,0))</f>
        <v>113</v>
      </c>
      <c r="AZ24" s="42">
        <f t="shared" si="15"/>
        <v>2.61</v>
      </c>
      <c r="BA24" s="41">
        <f t="shared" si="16"/>
        <v>8.75</v>
      </c>
      <c r="BB24" s="47">
        <v>9</v>
      </c>
      <c r="BC24" s="47">
        <v>9</v>
      </c>
      <c r="BD24" s="47">
        <v>8</v>
      </c>
      <c r="BE24" s="47">
        <v>9</v>
      </c>
      <c r="BF24" s="47">
        <v>10</v>
      </c>
      <c r="BG24" s="55">
        <f t="shared" si="17"/>
        <v>7.5</v>
      </c>
      <c r="BH24" s="54">
        <f t="shared" si="18"/>
        <v>2.6833333333333336</v>
      </c>
      <c r="BI24" s="41">
        <f t="shared" si="19"/>
        <v>2</v>
      </c>
      <c r="BJ24" s="47">
        <v>1</v>
      </c>
      <c r="BK24" s="47">
        <v>3</v>
      </c>
      <c r="BL24" s="47">
        <v>2</v>
      </c>
      <c r="BM24" s="41">
        <f t="shared" si="20"/>
        <v>2.3333333333333335</v>
      </c>
      <c r="BN24" s="47">
        <v>2</v>
      </c>
      <c r="BO24" s="47">
        <v>3</v>
      </c>
      <c r="BP24" s="47">
        <v>2</v>
      </c>
      <c r="BQ24" s="41">
        <f t="shared" si="21"/>
        <v>2.4</v>
      </c>
      <c r="BR24" s="47">
        <v>2</v>
      </c>
      <c r="BS24" s="47">
        <v>2</v>
      </c>
      <c r="BT24" s="47">
        <v>2</v>
      </c>
      <c r="BU24" s="47">
        <v>3</v>
      </c>
      <c r="BV24" s="47">
        <v>3</v>
      </c>
      <c r="BW24" s="41">
        <f t="shared" si="22"/>
        <v>4</v>
      </c>
      <c r="BX24" s="47">
        <v>3</v>
      </c>
      <c r="BY24" s="47">
        <v>5</v>
      </c>
      <c r="BZ24" s="47">
        <v>4</v>
      </c>
      <c r="CA24" s="47" t="s">
        <v>78</v>
      </c>
      <c r="CB24" s="46" t="s">
        <v>78</v>
      </c>
      <c r="CC24" s="52">
        <v>3.5333333333333337</v>
      </c>
      <c r="CD24" s="52">
        <f t="shared" si="23"/>
        <v>2.833333333333333</v>
      </c>
      <c r="CE24" s="44">
        <f t="shared" si="24"/>
        <v>-0.70000000000000062</v>
      </c>
      <c r="CF24" s="53" t="str">
        <f t="shared" si="25"/>
        <v>è</v>
      </c>
      <c r="CG24" s="52">
        <v>4.1785714285714279</v>
      </c>
      <c r="CH24" s="52">
        <f t="shared" si="26"/>
        <v>3.6428571428571428</v>
      </c>
      <c r="CI24" s="43">
        <f t="shared" si="27"/>
        <v>-0.53571428571428514</v>
      </c>
      <c r="CJ24" s="51" t="str">
        <f t="shared" si="28"/>
        <v>è</v>
      </c>
      <c r="CK24" s="47" t="s">
        <v>78</v>
      </c>
      <c r="CL24" s="46" t="s">
        <v>78</v>
      </c>
      <c r="CM24" s="50">
        <v>3</v>
      </c>
      <c r="CN24" s="50">
        <v>1</v>
      </c>
      <c r="CO24" s="47">
        <v>4</v>
      </c>
      <c r="CP24" s="50">
        <v>2</v>
      </c>
      <c r="CQ24" s="50">
        <v>1</v>
      </c>
      <c r="CR24" s="50">
        <v>2</v>
      </c>
      <c r="CS24" s="50">
        <f t="shared" si="29"/>
        <v>2.5</v>
      </c>
      <c r="CT24" s="48">
        <f t="shared" si="30"/>
        <v>6</v>
      </c>
      <c r="CU24" s="44" t="str">
        <f t="shared" si="31"/>
        <v>Aut.</v>
      </c>
      <c r="CV24" s="47" t="s">
        <v>78</v>
      </c>
      <c r="CW24" s="46" t="s">
        <v>78</v>
      </c>
      <c r="CX24" s="45">
        <f t="shared" si="32"/>
        <v>3.24</v>
      </c>
      <c r="CY24" s="40">
        <f t="shared" si="33"/>
        <v>5</v>
      </c>
      <c r="CZ24" s="39" t="str">
        <f t="shared" si="34"/>
        <v>Failed</v>
      </c>
      <c r="DA24" s="44">
        <f t="shared" si="35"/>
        <v>2.83</v>
      </c>
      <c r="DB24" s="40">
        <f t="shared" si="36"/>
        <v>5</v>
      </c>
      <c r="DC24" s="39" t="str">
        <f t="shared" si="37"/>
        <v>Hard-line autocracies</v>
      </c>
      <c r="DD24" s="43">
        <f t="shared" si="38"/>
        <v>3.64</v>
      </c>
      <c r="DE24" s="40">
        <f t="shared" si="39"/>
        <v>4</v>
      </c>
      <c r="DF24" s="39" t="str">
        <f t="shared" si="40"/>
        <v>Poorly functioning</v>
      </c>
      <c r="DG24" s="42">
        <f t="shared" si="41"/>
        <v>2.61</v>
      </c>
      <c r="DH24" s="40">
        <f t="shared" si="42"/>
        <v>5</v>
      </c>
      <c r="DI24" s="39" t="str">
        <f t="shared" si="43"/>
        <v>Failed</v>
      </c>
      <c r="DJ24" s="41">
        <f t="shared" si="44"/>
        <v>8.8000000000000007</v>
      </c>
      <c r="DK24" s="40">
        <f t="shared" si="45"/>
        <v>1</v>
      </c>
      <c r="DL24" s="39" t="str">
        <f t="shared" si="46"/>
        <v>Massive</v>
      </c>
    </row>
    <row r="25" spans="1:116">
      <c r="A25" s="61" t="s">
        <v>123</v>
      </c>
      <c r="B25" s="60">
        <v>2</v>
      </c>
      <c r="C25" s="59">
        <f>IF(D25="-","?",RANK(D25,D2:D130,0))</f>
        <v>8</v>
      </c>
      <c r="D25" s="45">
        <f t="shared" si="0"/>
        <v>8.99</v>
      </c>
      <c r="E25" s="44">
        <f t="shared" si="1"/>
        <v>9.3000000000000007</v>
      </c>
      <c r="F25" s="58">
        <f t="shared" si="2"/>
        <v>9.75</v>
      </c>
      <c r="G25" s="47">
        <v>10</v>
      </c>
      <c r="H25" s="47">
        <v>10</v>
      </c>
      <c r="I25" s="47">
        <v>9</v>
      </c>
      <c r="J25" s="47">
        <v>10</v>
      </c>
      <c r="K25" s="58">
        <f t="shared" si="3"/>
        <v>9.5</v>
      </c>
      <c r="L25" s="47">
        <v>9</v>
      </c>
      <c r="M25" s="47">
        <v>9</v>
      </c>
      <c r="N25" s="47">
        <v>10</v>
      </c>
      <c r="O25" s="47">
        <v>10</v>
      </c>
      <c r="P25" s="58">
        <f t="shared" si="4"/>
        <v>9.25</v>
      </c>
      <c r="Q25" s="47">
        <v>10</v>
      </c>
      <c r="R25" s="47">
        <v>9</v>
      </c>
      <c r="S25" s="47">
        <v>9</v>
      </c>
      <c r="T25" s="47">
        <v>9</v>
      </c>
      <c r="U25" s="58">
        <f t="shared" si="5"/>
        <v>10</v>
      </c>
      <c r="V25" s="47">
        <v>10</v>
      </c>
      <c r="W25" s="47">
        <v>10</v>
      </c>
      <c r="X25" s="58">
        <f t="shared" si="6"/>
        <v>8</v>
      </c>
      <c r="Y25" s="47">
        <v>9</v>
      </c>
      <c r="Z25" s="47">
        <v>8</v>
      </c>
      <c r="AA25" s="47">
        <v>8</v>
      </c>
      <c r="AB25" s="47">
        <v>7</v>
      </c>
      <c r="AC25" s="43">
        <f t="shared" si="7"/>
        <v>8.6785714285714288</v>
      </c>
      <c r="AD25" s="57">
        <f t="shared" si="8"/>
        <v>8</v>
      </c>
      <c r="AE25" s="47">
        <v>8</v>
      </c>
      <c r="AF25" s="57">
        <f t="shared" si="9"/>
        <v>9.75</v>
      </c>
      <c r="AG25" s="47">
        <v>10</v>
      </c>
      <c r="AH25" s="47">
        <v>9</v>
      </c>
      <c r="AI25" s="47">
        <v>10</v>
      </c>
      <c r="AJ25" s="47">
        <v>10</v>
      </c>
      <c r="AK25" s="57">
        <f t="shared" si="10"/>
        <v>10</v>
      </c>
      <c r="AL25" s="47">
        <v>10</v>
      </c>
      <c r="AM25" s="47">
        <v>10</v>
      </c>
      <c r="AN25" s="57">
        <f t="shared" si="11"/>
        <v>10</v>
      </c>
      <c r="AO25" s="47">
        <v>10</v>
      </c>
      <c r="AP25" s="47">
        <v>10</v>
      </c>
      <c r="AQ25" s="57">
        <f t="shared" si="12"/>
        <v>7.5</v>
      </c>
      <c r="AR25" s="47">
        <v>8</v>
      </c>
      <c r="AS25" s="47">
        <v>7</v>
      </c>
      <c r="AT25" s="57">
        <f t="shared" si="13"/>
        <v>9</v>
      </c>
      <c r="AU25" s="47">
        <v>9</v>
      </c>
      <c r="AV25" s="57">
        <f t="shared" si="14"/>
        <v>6.5</v>
      </c>
      <c r="AW25" s="47">
        <v>7</v>
      </c>
      <c r="AX25" s="47">
        <v>6</v>
      </c>
      <c r="AY25" s="56">
        <f>IF(AZ25="-","?",RANK(AZ25,AZ2:AZ130,0))</f>
        <v>1</v>
      </c>
      <c r="AZ25" s="42">
        <f t="shared" si="15"/>
        <v>7.52</v>
      </c>
      <c r="BA25" s="41">
        <f t="shared" si="16"/>
        <v>2.25</v>
      </c>
      <c r="BB25" s="47">
        <v>3</v>
      </c>
      <c r="BC25" s="47">
        <v>3</v>
      </c>
      <c r="BD25" s="47">
        <v>2</v>
      </c>
      <c r="BE25" s="47">
        <v>3</v>
      </c>
      <c r="BF25" s="47">
        <v>1</v>
      </c>
      <c r="BG25" s="55">
        <f t="shared" si="17"/>
        <v>1.5</v>
      </c>
      <c r="BH25" s="54">
        <f t="shared" si="18"/>
        <v>9.0833333333333321</v>
      </c>
      <c r="BI25" s="41">
        <f t="shared" si="19"/>
        <v>9</v>
      </c>
      <c r="BJ25" s="47">
        <v>10</v>
      </c>
      <c r="BK25" s="47">
        <v>9</v>
      </c>
      <c r="BL25" s="47">
        <v>8</v>
      </c>
      <c r="BM25" s="41">
        <f t="shared" si="20"/>
        <v>8.6666666666666661</v>
      </c>
      <c r="BN25" s="47">
        <v>9</v>
      </c>
      <c r="BO25" s="47">
        <v>8</v>
      </c>
      <c r="BP25" s="47">
        <v>9</v>
      </c>
      <c r="BQ25" s="41">
        <f t="shared" si="21"/>
        <v>9</v>
      </c>
      <c r="BR25" s="47">
        <v>10</v>
      </c>
      <c r="BS25" s="47">
        <v>9</v>
      </c>
      <c r="BT25" s="47">
        <v>9</v>
      </c>
      <c r="BU25" s="47">
        <v>8</v>
      </c>
      <c r="BV25" s="47">
        <v>9</v>
      </c>
      <c r="BW25" s="41">
        <f t="shared" si="22"/>
        <v>9.6666666666666661</v>
      </c>
      <c r="BX25" s="47">
        <v>10</v>
      </c>
      <c r="BY25" s="47">
        <v>10</v>
      </c>
      <c r="BZ25" s="47">
        <v>9</v>
      </c>
      <c r="CA25" s="47" t="s">
        <v>78</v>
      </c>
      <c r="CB25" s="46" t="s">
        <v>78</v>
      </c>
      <c r="CC25" s="52">
        <v>9.1</v>
      </c>
      <c r="CD25" s="52">
        <f t="shared" si="23"/>
        <v>9.3000000000000007</v>
      </c>
      <c r="CE25" s="44">
        <f t="shared" si="24"/>
        <v>0.20000000000000107</v>
      </c>
      <c r="CF25" s="53" t="str">
        <f t="shared" si="25"/>
        <v>â</v>
      </c>
      <c r="CG25" s="52">
        <v>8.6071428571428577</v>
      </c>
      <c r="CH25" s="52">
        <f t="shared" si="26"/>
        <v>8.6785714285714288</v>
      </c>
      <c r="CI25" s="43">
        <f t="shared" si="27"/>
        <v>7.1428571428571175E-2</v>
      </c>
      <c r="CJ25" s="51" t="str">
        <f t="shared" si="28"/>
        <v>â</v>
      </c>
      <c r="CK25" s="47" t="s">
        <v>78</v>
      </c>
      <c r="CL25" s="46" t="s">
        <v>78</v>
      </c>
      <c r="CM25" s="47">
        <v>9</v>
      </c>
      <c r="CN25" s="47">
        <v>9</v>
      </c>
      <c r="CO25" s="47">
        <v>10</v>
      </c>
      <c r="CP25" s="47">
        <v>10</v>
      </c>
      <c r="CQ25" s="47">
        <v>10</v>
      </c>
      <c r="CR25" s="47">
        <v>9</v>
      </c>
      <c r="CS25" s="49">
        <f t="shared" si="29"/>
        <v>10</v>
      </c>
      <c r="CT25" s="48">
        <f t="shared" si="30"/>
        <v>0</v>
      </c>
      <c r="CU25" s="44" t="str">
        <f t="shared" si="31"/>
        <v>Dem.</v>
      </c>
      <c r="CV25" s="47" t="s">
        <v>78</v>
      </c>
      <c r="CW25" s="46" t="s">
        <v>78</v>
      </c>
      <c r="CX25" s="45">
        <f t="shared" si="32"/>
        <v>8.99</v>
      </c>
      <c r="CY25" s="40">
        <f t="shared" si="33"/>
        <v>1</v>
      </c>
      <c r="CZ25" s="39" t="str">
        <f t="shared" si="34"/>
        <v>Highly advanced</v>
      </c>
      <c r="DA25" s="44">
        <f t="shared" si="35"/>
        <v>9.3000000000000007</v>
      </c>
      <c r="DB25" s="40">
        <f t="shared" si="36"/>
        <v>1</v>
      </c>
      <c r="DC25" s="39" t="str">
        <f t="shared" si="37"/>
        <v>Democracies in consolidation</v>
      </c>
      <c r="DD25" s="43">
        <f t="shared" si="38"/>
        <v>8.68</v>
      </c>
      <c r="DE25" s="40">
        <f t="shared" si="39"/>
        <v>1</v>
      </c>
      <c r="DF25" s="39" t="str">
        <f t="shared" si="40"/>
        <v>Developed</v>
      </c>
      <c r="DG25" s="42">
        <f t="shared" si="41"/>
        <v>7.52</v>
      </c>
      <c r="DH25" s="40">
        <f t="shared" si="42"/>
        <v>1</v>
      </c>
      <c r="DI25" s="39" t="str">
        <f t="shared" si="43"/>
        <v>Very good</v>
      </c>
      <c r="DJ25" s="41">
        <f t="shared" si="44"/>
        <v>2.2999999999999998</v>
      </c>
      <c r="DK25" s="40">
        <f t="shared" si="45"/>
        <v>5</v>
      </c>
      <c r="DL25" s="39" t="str">
        <f t="shared" si="46"/>
        <v>Negligible</v>
      </c>
    </row>
    <row r="26" spans="1:116">
      <c r="A26" s="75" t="s">
        <v>124</v>
      </c>
      <c r="B26" s="60">
        <v>7</v>
      </c>
      <c r="C26" s="59">
        <f>IF(D26="-","?",RANK(D26,D2:D130,0))</f>
        <v>85</v>
      </c>
      <c r="D26" s="45">
        <f t="shared" si="0"/>
        <v>4.7</v>
      </c>
      <c r="E26" s="44">
        <f t="shared" si="1"/>
        <v>3.15</v>
      </c>
      <c r="F26" s="58">
        <f t="shared" si="2"/>
        <v>8.75</v>
      </c>
      <c r="G26" s="47">
        <v>9</v>
      </c>
      <c r="H26" s="47">
        <v>8</v>
      </c>
      <c r="I26" s="47">
        <v>10</v>
      </c>
      <c r="J26" s="47">
        <v>8</v>
      </c>
      <c r="K26" s="58">
        <f t="shared" si="3"/>
        <v>2</v>
      </c>
      <c r="L26" s="47">
        <v>2</v>
      </c>
      <c r="M26" s="47">
        <v>2</v>
      </c>
      <c r="N26" s="47">
        <v>2</v>
      </c>
      <c r="O26" s="47">
        <v>2</v>
      </c>
      <c r="P26" s="58">
        <f t="shared" si="4"/>
        <v>2</v>
      </c>
      <c r="Q26" s="47">
        <v>1</v>
      </c>
      <c r="R26" s="47">
        <v>2</v>
      </c>
      <c r="S26" s="47">
        <v>3</v>
      </c>
      <c r="T26" s="47">
        <v>2</v>
      </c>
      <c r="U26" s="58">
        <f t="shared" si="5"/>
        <v>1</v>
      </c>
      <c r="V26" s="47">
        <v>1</v>
      </c>
      <c r="W26" s="47">
        <v>1</v>
      </c>
      <c r="X26" s="58">
        <f t="shared" si="6"/>
        <v>2</v>
      </c>
      <c r="Y26" s="47">
        <v>1</v>
      </c>
      <c r="Z26" s="47">
        <v>2</v>
      </c>
      <c r="AA26" s="47" t="s">
        <v>100</v>
      </c>
      <c r="AB26" s="47">
        <v>3</v>
      </c>
      <c r="AC26" s="43">
        <f t="shared" si="7"/>
        <v>6.25</v>
      </c>
      <c r="AD26" s="57">
        <f t="shared" si="8"/>
        <v>5</v>
      </c>
      <c r="AE26" s="47">
        <v>5</v>
      </c>
      <c r="AF26" s="57">
        <f t="shared" si="9"/>
        <v>6.25</v>
      </c>
      <c r="AG26" s="47">
        <v>5</v>
      </c>
      <c r="AH26" s="47">
        <v>6</v>
      </c>
      <c r="AI26" s="47">
        <v>8</v>
      </c>
      <c r="AJ26" s="47">
        <v>6</v>
      </c>
      <c r="AK26" s="57">
        <f t="shared" si="10"/>
        <v>7</v>
      </c>
      <c r="AL26" s="47">
        <v>6</v>
      </c>
      <c r="AM26" s="47">
        <v>8</v>
      </c>
      <c r="AN26" s="57">
        <f t="shared" si="11"/>
        <v>5.5</v>
      </c>
      <c r="AO26" s="47">
        <v>6</v>
      </c>
      <c r="AP26" s="47">
        <v>5</v>
      </c>
      <c r="AQ26" s="57">
        <f t="shared" si="12"/>
        <v>4.5</v>
      </c>
      <c r="AR26" s="47">
        <v>5</v>
      </c>
      <c r="AS26" s="47">
        <v>4</v>
      </c>
      <c r="AT26" s="57">
        <f t="shared" si="13"/>
        <v>10</v>
      </c>
      <c r="AU26" s="47">
        <v>10</v>
      </c>
      <c r="AV26" s="57">
        <f t="shared" si="14"/>
        <v>5.5</v>
      </c>
      <c r="AW26" s="47">
        <v>4</v>
      </c>
      <c r="AX26" s="47">
        <v>7</v>
      </c>
      <c r="AY26" s="56">
        <f>IF(AZ26="-","?",RANK(AZ26,AZ2:AZ130,0))</f>
        <v>67</v>
      </c>
      <c r="AZ26" s="42">
        <f t="shared" si="15"/>
        <v>4.92</v>
      </c>
      <c r="BA26" s="41">
        <f t="shared" si="16"/>
        <v>5.604166666666667</v>
      </c>
      <c r="BB26" s="47">
        <v>5</v>
      </c>
      <c r="BC26" s="47">
        <v>9</v>
      </c>
      <c r="BD26" s="47">
        <v>5</v>
      </c>
      <c r="BE26" s="47">
        <v>6</v>
      </c>
      <c r="BF26" s="47">
        <v>3</v>
      </c>
      <c r="BG26" s="55">
        <f t="shared" si="17"/>
        <v>5.625</v>
      </c>
      <c r="BH26" s="54">
        <f t="shared" si="18"/>
        <v>5.45</v>
      </c>
      <c r="BI26" s="41">
        <f t="shared" si="19"/>
        <v>5.333333333333333</v>
      </c>
      <c r="BJ26" s="77">
        <v>6</v>
      </c>
      <c r="BK26" s="47">
        <v>5</v>
      </c>
      <c r="BL26" s="47">
        <v>5</v>
      </c>
      <c r="BM26" s="41">
        <f t="shared" si="20"/>
        <v>5</v>
      </c>
      <c r="BN26" s="47">
        <v>5</v>
      </c>
      <c r="BO26" s="47">
        <v>6</v>
      </c>
      <c r="BP26" s="47">
        <v>4</v>
      </c>
      <c r="BQ26" s="41">
        <f t="shared" si="21"/>
        <v>4.8</v>
      </c>
      <c r="BR26" s="47">
        <v>7</v>
      </c>
      <c r="BS26" s="47">
        <v>2</v>
      </c>
      <c r="BT26" s="47">
        <v>8</v>
      </c>
      <c r="BU26" s="47">
        <v>3</v>
      </c>
      <c r="BV26" s="47">
        <v>4</v>
      </c>
      <c r="BW26" s="41">
        <f t="shared" si="22"/>
        <v>6.666666666666667</v>
      </c>
      <c r="BX26" s="47">
        <v>5</v>
      </c>
      <c r="BY26" s="47">
        <v>8</v>
      </c>
      <c r="BZ26" s="47">
        <v>7</v>
      </c>
      <c r="CA26" s="47" t="s">
        <v>78</v>
      </c>
      <c r="CB26" s="46" t="s">
        <v>78</v>
      </c>
      <c r="CC26" s="52">
        <v>3.0500000000000003</v>
      </c>
      <c r="CD26" s="52">
        <f t="shared" si="23"/>
        <v>3.15</v>
      </c>
      <c r="CE26" s="44">
        <f t="shared" si="24"/>
        <v>9.9999999999999645E-2</v>
      </c>
      <c r="CF26" s="53" t="str">
        <f t="shared" si="25"/>
        <v>â</v>
      </c>
      <c r="CG26" s="52">
        <v>5.7857142857142856</v>
      </c>
      <c r="CH26" s="52">
        <f t="shared" si="26"/>
        <v>6.25</v>
      </c>
      <c r="CI26" s="43">
        <f t="shared" si="27"/>
        <v>0.46428571428571441</v>
      </c>
      <c r="CJ26" s="51" t="str">
        <f t="shared" si="28"/>
        <v>â</v>
      </c>
      <c r="CK26" s="47" t="s">
        <v>78</v>
      </c>
      <c r="CL26" s="46" t="s">
        <v>78</v>
      </c>
      <c r="CM26" s="50">
        <v>2</v>
      </c>
      <c r="CN26" s="50">
        <v>2</v>
      </c>
      <c r="CO26" s="50">
        <v>2</v>
      </c>
      <c r="CP26" s="50">
        <v>2</v>
      </c>
      <c r="CQ26" s="50">
        <v>1</v>
      </c>
      <c r="CR26" s="50">
        <v>2</v>
      </c>
      <c r="CS26" s="49">
        <f t="shared" si="29"/>
        <v>8.5</v>
      </c>
      <c r="CT26" s="48">
        <f t="shared" si="30"/>
        <v>6</v>
      </c>
      <c r="CU26" s="44" t="str">
        <f t="shared" si="31"/>
        <v>Aut.</v>
      </c>
      <c r="CV26" s="47" t="s">
        <v>78</v>
      </c>
      <c r="CW26" s="46" t="s">
        <v>78</v>
      </c>
      <c r="CX26" s="45">
        <f t="shared" si="32"/>
        <v>4.7</v>
      </c>
      <c r="CY26" s="40">
        <f t="shared" si="33"/>
        <v>4</v>
      </c>
      <c r="CZ26" s="39" t="str">
        <f t="shared" si="34"/>
        <v>Very limited</v>
      </c>
      <c r="DA26" s="44">
        <f t="shared" si="35"/>
        <v>3.15</v>
      </c>
      <c r="DB26" s="40">
        <f t="shared" si="36"/>
        <v>5</v>
      </c>
      <c r="DC26" s="39" t="str">
        <f t="shared" si="37"/>
        <v>Hard-line autocracies</v>
      </c>
      <c r="DD26" s="43">
        <f t="shared" si="38"/>
        <v>6.25</v>
      </c>
      <c r="DE26" s="40">
        <f t="shared" si="39"/>
        <v>3</v>
      </c>
      <c r="DF26" s="39" t="str">
        <f t="shared" si="40"/>
        <v>Functional flaws</v>
      </c>
      <c r="DG26" s="42">
        <f t="shared" si="41"/>
        <v>4.92</v>
      </c>
      <c r="DH26" s="40">
        <f t="shared" si="42"/>
        <v>3</v>
      </c>
      <c r="DI26" s="39" t="str">
        <f t="shared" si="43"/>
        <v>Moderate</v>
      </c>
      <c r="DJ26" s="41">
        <f t="shared" si="44"/>
        <v>5.6</v>
      </c>
      <c r="DK26" s="40">
        <f t="shared" si="45"/>
        <v>3</v>
      </c>
      <c r="DL26" s="39" t="str">
        <f t="shared" si="46"/>
        <v>Moderate</v>
      </c>
    </row>
    <row r="27" spans="1:116">
      <c r="A27" s="61" t="s">
        <v>125</v>
      </c>
      <c r="B27" s="60">
        <v>2</v>
      </c>
      <c r="C27" s="59">
        <f>IF(D27="-","?",RANK(D27,D2:D130,0))</f>
        <v>46</v>
      </c>
      <c r="D27" s="45">
        <f t="shared" si="0"/>
        <v>6.21</v>
      </c>
      <c r="E27" s="44">
        <f t="shared" si="1"/>
        <v>5.75</v>
      </c>
      <c r="F27" s="58">
        <f t="shared" si="2"/>
        <v>6.25</v>
      </c>
      <c r="G27" s="47">
        <v>4</v>
      </c>
      <c r="H27" s="47">
        <v>7</v>
      </c>
      <c r="I27" s="47">
        <v>9</v>
      </c>
      <c r="J27" s="47">
        <v>5</v>
      </c>
      <c r="K27" s="58">
        <f t="shared" si="3"/>
        <v>6</v>
      </c>
      <c r="L27" s="47">
        <v>6</v>
      </c>
      <c r="M27" s="47">
        <v>6</v>
      </c>
      <c r="N27" s="47">
        <v>6</v>
      </c>
      <c r="O27" s="47">
        <v>6</v>
      </c>
      <c r="P27" s="58">
        <f t="shared" si="4"/>
        <v>5.25</v>
      </c>
      <c r="Q27" s="47">
        <v>6</v>
      </c>
      <c r="R27" s="47">
        <v>5</v>
      </c>
      <c r="S27" s="47">
        <v>5</v>
      </c>
      <c r="T27" s="47">
        <v>5</v>
      </c>
      <c r="U27" s="58">
        <f t="shared" si="5"/>
        <v>6</v>
      </c>
      <c r="V27" s="47">
        <v>6</v>
      </c>
      <c r="W27" s="47">
        <v>6</v>
      </c>
      <c r="X27" s="58">
        <f t="shared" si="6"/>
        <v>5.25</v>
      </c>
      <c r="Y27" s="47">
        <v>5</v>
      </c>
      <c r="Z27" s="47">
        <v>6</v>
      </c>
      <c r="AA27" s="47">
        <v>6</v>
      </c>
      <c r="AB27" s="47">
        <v>4</v>
      </c>
      <c r="AC27" s="43">
        <f t="shared" si="7"/>
        <v>6.6785714285714288</v>
      </c>
      <c r="AD27" s="57">
        <f t="shared" si="8"/>
        <v>6</v>
      </c>
      <c r="AE27" s="47">
        <v>6</v>
      </c>
      <c r="AF27" s="57">
        <f t="shared" si="9"/>
        <v>6.75</v>
      </c>
      <c r="AG27" s="47">
        <v>5</v>
      </c>
      <c r="AH27" s="47">
        <v>7</v>
      </c>
      <c r="AI27" s="47">
        <v>8</v>
      </c>
      <c r="AJ27" s="47">
        <v>7</v>
      </c>
      <c r="AK27" s="57">
        <f t="shared" si="10"/>
        <v>8.5</v>
      </c>
      <c r="AL27" s="47">
        <v>9</v>
      </c>
      <c r="AM27" s="47">
        <v>8</v>
      </c>
      <c r="AN27" s="57">
        <f t="shared" si="11"/>
        <v>7</v>
      </c>
      <c r="AO27" s="47">
        <v>6</v>
      </c>
      <c r="AP27" s="47">
        <v>8</v>
      </c>
      <c r="AQ27" s="57">
        <f t="shared" si="12"/>
        <v>5.5</v>
      </c>
      <c r="AR27" s="47">
        <v>5</v>
      </c>
      <c r="AS27" s="47">
        <v>6</v>
      </c>
      <c r="AT27" s="57">
        <f t="shared" si="13"/>
        <v>8</v>
      </c>
      <c r="AU27" s="47">
        <v>8</v>
      </c>
      <c r="AV27" s="57">
        <f t="shared" si="14"/>
        <v>5</v>
      </c>
      <c r="AW27" s="47">
        <v>5</v>
      </c>
      <c r="AX27" s="47">
        <v>5</v>
      </c>
      <c r="AY27" s="56">
        <f>IF(AZ27="-","?",RANK(AZ27,AZ2:AZ130,0))</f>
        <v>58</v>
      </c>
      <c r="AZ27" s="42">
        <f t="shared" si="15"/>
        <v>5.1100000000000003</v>
      </c>
      <c r="BA27" s="41">
        <f t="shared" si="16"/>
        <v>5.375</v>
      </c>
      <c r="BB27" s="47">
        <v>8</v>
      </c>
      <c r="BC27" s="47">
        <v>5</v>
      </c>
      <c r="BD27" s="47">
        <v>7</v>
      </c>
      <c r="BE27" s="47">
        <v>5</v>
      </c>
      <c r="BF27" s="47">
        <v>2</v>
      </c>
      <c r="BG27" s="55">
        <f t="shared" si="17"/>
        <v>5.25</v>
      </c>
      <c r="BH27" s="54">
        <f t="shared" si="18"/>
        <v>5.7</v>
      </c>
      <c r="BI27" s="41">
        <f t="shared" si="19"/>
        <v>6</v>
      </c>
      <c r="BJ27" s="47">
        <v>6</v>
      </c>
      <c r="BK27" s="47">
        <v>6</v>
      </c>
      <c r="BL27" s="47">
        <v>6</v>
      </c>
      <c r="BM27" s="41">
        <f t="shared" si="20"/>
        <v>5</v>
      </c>
      <c r="BN27" s="47">
        <v>6</v>
      </c>
      <c r="BO27" s="47">
        <v>5</v>
      </c>
      <c r="BP27" s="47">
        <v>4</v>
      </c>
      <c r="BQ27" s="41">
        <f t="shared" si="21"/>
        <v>4.8</v>
      </c>
      <c r="BR27" s="47">
        <v>7</v>
      </c>
      <c r="BS27" s="47">
        <v>5</v>
      </c>
      <c r="BT27" s="47">
        <v>4</v>
      </c>
      <c r="BU27" s="47">
        <v>4</v>
      </c>
      <c r="BV27" s="47">
        <v>4</v>
      </c>
      <c r="BW27" s="41">
        <f t="shared" si="22"/>
        <v>7</v>
      </c>
      <c r="BX27" s="47">
        <v>7</v>
      </c>
      <c r="BY27" s="47">
        <v>7</v>
      </c>
      <c r="BZ27" s="47">
        <v>7</v>
      </c>
      <c r="CA27" s="47" t="s">
        <v>78</v>
      </c>
      <c r="CB27" s="46" t="s">
        <v>78</v>
      </c>
      <c r="CC27" s="52">
        <v>5.85</v>
      </c>
      <c r="CD27" s="52">
        <f t="shared" si="23"/>
        <v>5.75</v>
      </c>
      <c r="CE27" s="44">
        <f t="shared" si="24"/>
        <v>-9.9999999999999645E-2</v>
      </c>
      <c r="CF27" s="53" t="str">
        <f t="shared" si="25"/>
        <v>â</v>
      </c>
      <c r="CG27" s="52">
        <v>6.3571428571428568</v>
      </c>
      <c r="CH27" s="52">
        <f t="shared" si="26"/>
        <v>6.6785714285714288</v>
      </c>
      <c r="CI27" s="43">
        <f t="shared" si="27"/>
        <v>0.32142857142857206</v>
      </c>
      <c r="CJ27" s="51" t="str">
        <f t="shared" si="28"/>
        <v>â</v>
      </c>
      <c r="CK27" s="47" t="s">
        <v>78</v>
      </c>
      <c r="CL27" s="46" t="s">
        <v>78</v>
      </c>
      <c r="CM27" s="47">
        <v>6</v>
      </c>
      <c r="CN27" s="47">
        <v>6</v>
      </c>
      <c r="CO27" s="47">
        <v>6</v>
      </c>
      <c r="CP27" s="47">
        <v>6</v>
      </c>
      <c r="CQ27" s="47">
        <v>6</v>
      </c>
      <c r="CR27" s="47">
        <v>5</v>
      </c>
      <c r="CS27" s="49">
        <f t="shared" si="29"/>
        <v>4.5</v>
      </c>
      <c r="CT27" s="48">
        <f t="shared" si="30"/>
        <v>0</v>
      </c>
      <c r="CU27" s="44" t="str">
        <f t="shared" si="31"/>
        <v>Dem.</v>
      </c>
      <c r="CV27" s="47" t="s">
        <v>78</v>
      </c>
      <c r="CW27" s="46" t="s">
        <v>78</v>
      </c>
      <c r="CX27" s="45">
        <f t="shared" si="32"/>
        <v>6.21</v>
      </c>
      <c r="CY27" s="40">
        <f t="shared" si="33"/>
        <v>3</v>
      </c>
      <c r="CZ27" s="39" t="str">
        <f t="shared" si="34"/>
        <v>Limited</v>
      </c>
      <c r="DA27" s="44">
        <f t="shared" si="35"/>
        <v>5.75</v>
      </c>
      <c r="DB27" s="40">
        <f t="shared" si="36"/>
        <v>3</v>
      </c>
      <c r="DC27" s="39" t="str">
        <f t="shared" si="37"/>
        <v>Highly defective democracies</v>
      </c>
      <c r="DD27" s="43">
        <f t="shared" si="38"/>
        <v>6.68</v>
      </c>
      <c r="DE27" s="40">
        <f t="shared" si="39"/>
        <v>3</v>
      </c>
      <c r="DF27" s="39" t="str">
        <f t="shared" si="40"/>
        <v>Functional flaws</v>
      </c>
      <c r="DG27" s="42">
        <f t="shared" si="41"/>
        <v>5.1100000000000003</v>
      </c>
      <c r="DH27" s="40">
        <f t="shared" si="42"/>
        <v>3</v>
      </c>
      <c r="DI27" s="39" t="str">
        <f t="shared" si="43"/>
        <v>Moderate</v>
      </c>
      <c r="DJ27" s="41">
        <f t="shared" si="44"/>
        <v>5.4</v>
      </c>
      <c r="DK27" s="40">
        <f t="shared" si="45"/>
        <v>3</v>
      </c>
      <c r="DL27" s="39" t="str">
        <f t="shared" si="46"/>
        <v>Moderate</v>
      </c>
    </row>
    <row r="28" spans="1:116">
      <c r="A28" s="61" t="s">
        <v>126</v>
      </c>
      <c r="B28" s="60">
        <v>3</v>
      </c>
      <c r="C28" s="59">
        <f>IF(D28="-","?",RANK(D28,D2:D130,0))</f>
        <v>120</v>
      </c>
      <c r="D28" s="45">
        <f t="shared" si="0"/>
        <v>3.16</v>
      </c>
      <c r="E28" s="44">
        <f t="shared" si="1"/>
        <v>3.7166666666666663</v>
      </c>
      <c r="F28" s="58">
        <f t="shared" si="2"/>
        <v>5</v>
      </c>
      <c r="G28" s="47">
        <v>3</v>
      </c>
      <c r="H28" s="47">
        <v>6</v>
      </c>
      <c r="I28" s="47">
        <v>9</v>
      </c>
      <c r="J28" s="47">
        <v>2</v>
      </c>
      <c r="K28" s="58">
        <f t="shared" si="3"/>
        <v>5</v>
      </c>
      <c r="L28" s="47">
        <v>6</v>
      </c>
      <c r="M28" s="47">
        <v>3</v>
      </c>
      <c r="N28" s="47">
        <v>6</v>
      </c>
      <c r="O28" s="47">
        <v>5</v>
      </c>
      <c r="P28" s="58">
        <f t="shared" si="4"/>
        <v>2.25</v>
      </c>
      <c r="Q28" s="47">
        <v>3</v>
      </c>
      <c r="R28" s="47">
        <v>2</v>
      </c>
      <c r="S28" s="47">
        <v>2</v>
      </c>
      <c r="T28" s="47">
        <v>2</v>
      </c>
      <c r="U28" s="58">
        <f t="shared" si="5"/>
        <v>3</v>
      </c>
      <c r="V28" s="47">
        <v>3</v>
      </c>
      <c r="W28" s="47">
        <v>3</v>
      </c>
      <c r="X28" s="58">
        <f t="shared" si="6"/>
        <v>3.3333333333333335</v>
      </c>
      <c r="Y28" s="47">
        <v>2</v>
      </c>
      <c r="Z28" s="47">
        <v>4</v>
      </c>
      <c r="AA28" s="47" t="s">
        <v>100</v>
      </c>
      <c r="AB28" s="47">
        <v>4</v>
      </c>
      <c r="AC28" s="43">
        <f t="shared" si="7"/>
        <v>2.6071428571428572</v>
      </c>
      <c r="AD28" s="57">
        <f t="shared" si="8"/>
        <v>1</v>
      </c>
      <c r="AE28" s="47">
        <v>1</v>
      </c>
      <c r="AF28" s="57">
        <f t="shared" si="9"/>
        <v>2.75</v>
      </c>
      <c r="AG28" s="47">
        <v>2</v>
      </c>
      <c r="AH28" s="47">
        <v>2</v>
      </c>
      <c r="AI28" s="47">
        <v>3</v>
      </c>
      <c r="AJ28" s="47">
        <v>4</v>
      </c>
      <c r="AK28" s="57">
        <f t="shared" si="10"/>
        <v>3</v>
      </c>
      <c r="AL28" s="47">
        <v>3</v>
      </c>
      <c r="AM28" s="47">
        <v>3</v>
      </c>
      <c r="AN28" s="57">
        <f t="shared" si="11"/>
        <v>3.5</v>
      </c>
      <c r="AO28" s="47">
        <v>3</v>
      </c>
      <c r="AP28" s="47">
        <v>4</v>
      </c>
      <c r="AQ28" s="57">
        <f t="shared" si="12"/>
        <v>1</v>
      </c>
      <c r="AR28" s="47">
        <v>1</v>
      </c>
      <c r="AS28" s="47">
        <v>1</v>
      </c>
      <c r="AT28" s="57">
        <f t="shared" si="13"/>
        <v>5</v>
      </c>
      <c r="AU28" s="47">
        <v>5</v>
      </c>
      <c r="AV28" s="57">
        <f t="shared" si="14"/>
        <v>2</v>
      </c>
      <c r="AW28" s="47">
        <v>2</v>
      </c>
      <c r="AX28" s="47">
        <v>2</v>
      </c>
      <c r="AY28" s="56">
        <f>IF(AZ28="-","?",RANK(AZ28,AZ2:AZ130,0))</f>
        <v>106</v>
      </c>
      <c r="AZ28" s="42">
        <f t="shared" si="15"/>
        <v>3.36</v>
      </c>
      <c r="BA28" s="41">
        <f t="shared" si="16"/>
        <v>8.5625</v>
      </c>
      <c r="BB28" s="47">
        <v>10</v>
      </c>
      <c r="BC28" s="47">
        <v>7</v>
      </c>
      <c r="BD28" s="47">
        <v>8</v>
      </c>
      <c r="BE28" s="47">
        <v>10</v>
      </c>
      <c r="BF28" s="47">
        <v>9</v>
      </c>
      <c r="BG28" s="55">
        <f t="shared" si="17"/>
        <v>7.375</v>
      </c>
      <c r="BH28" s="54">
        <f t="shared" si="18"/>
        <v>3.4666666666666668</v>
      </c>
      <c r="BI28" s="41">
        <f t="shared" si="19"/>
        <v>3.3333333333333335</v>
      </c>
      <c r="BJ28" s="47">
        <v>4</v>
      </c>
      <c r="BK28" s="47">
        <v>3</v>
      </c>
      <c r="BL28" s="47">
        <v>3</v>
      </c>
      <c r="BM28" s="41">
        <f t="shared" si="20"/>
        <v>2</v>
      </c>
      <c r="BN28" s="47">
        <v>2</v>
      </c>
      <c r="BO28" s="47">
        <v>2</v>
      </c>
      <c r="BP28" s="47">
        <v>2</v>
      </c>
      <c r="BQ28" s="41">
        <f t="shared" si="21"/>
        <v>4.2</v>
      </c>
      <c r="BR28" s="47">
        <v>6</v>
      </c>
      <c r="BS28" s="47">
        <v>4</v>
      </c>
      <c r="BT28" s="47">
        <v>4</v>
      </c>
      <c r="BU28" s="47">
        <v>4</v>
      </c>
      <c r="BV28" s="47">
        <v>3</v>
      </c>
      <c r="BW28" s="41">
        <f t="shared" si="22"/>
        <v>4.333333333333333</v>
      </c>
      <c r="BX28" s="47">
        <v>5</v>
      </c>
      <c r="BY28" s="47">
        <v>4</v>
      </c>
      <c r="BZ28" s="47">
        <v>4</v>
      </c>
      <c r="CA28" s="47" t="s">
        <v>78</v>
      </c>
      <c r="CB28" s="46" t="s">
        <v>78</v>
      </c>
      <c r="CC28" s="52">
        <v>2.6</v>
      </c>
      <c r="CD28" s="52">
        <f t="shared" si="23"/>
        <v>3.7166666666666663</v>
      </c>
      <c r="CE28" s="44">
        <f t="shared" si="24"/>
        <v>1.1166666666666663</v>
      </c>
      <c r="CF28" s="53" t="str">
        <f t="shared" si="25"/>
        <v>ã</v>
      </c>
      <c r="CG28" s="52">
        <v>2.6428571428571428</v>
      </c>
      <c r="CH28" s="52">
        <f t="shared" si="26"/>
        <v>2.6071428571428572</v>
      </c>
      <c r="CI28" s="43">
        <f t="shared" si="27"/>
        <v>-3.5714285714285587E-2</v>
      </c>
      <c r="CJ28" s="51" t="str">
        <f t="shared" si="28"/>
        <v>â</v>
      </c>
      <c r="CK28" s="47" t="s">
        <v>78</v>
      </c>
      <c r="CL28" s="46" t="s">
        <v>78</v>
      </c>
      <c r="CM28" s="47">
        <v>6</v>
      </c>
      <c r="CN28" s="47">
        <v>3</v>
      </c>
      <c r="CO28" s="47">
        <v>6</v>
      </c>
      <c r="CP28" s="47">
        <v>5</v>
      </c>
      <c r="CQ28" s="47">
        <v>3</v>
      </c>
      <c r="CR28" s="50">
        <v>2</v>
      </c>
      <c r="CS28" s="50">
        <f t="shared" si="29"/>
        <v>2.5</v>
      </c>
      <c r="CT28" s="48">
        <f t="shared" si="30"/>
        <v>2</v>
      </c>
      <c r="CU28" s="44" t="str">
        <f t="shared" si="31"/>
        <v>Aut.</v>
      </c>
      <c r="CV28" s="47" t="s">
        <v>78</v>
      </c>
      <c r="CW28" s="46" t="s">
        <v>78</v>
      </c>
      <c r="CX28" s="45">
        <f t="shared" si="32"/>
        <v>3.16</v>
      </c>
      <c r="CY28" s="40">
        <f t="shared" si="33"/>
        <v>5</v>
      </c>
      <c r="CZ28" s="39" t="str">
        <f t="shared" si="34"/>
        <v>Failed</v>
      </c>
      <c r="DA28" s="44">
        <f t="shared" si="35"/>
        <v>3.72</v>
      </c>
      <c r="DB28" s="40">
        <f t="shared" si="36"/>
        <v>5</v>
      </c>
      <c r="DC28" s="39" t="str">
        <f t="shared" si="37"/>
        <v>Hard-line autocracies</v>
      </c>
      <c r="DD28" s="43">
        <f t="shared" si="38"/>
        <v>2.61</v>
      </c>
      <c r="DE28" s="40">
        <f t="shared" si="39"/>
        <v>5</v>
      </c>
      <c r="DF28" s="39" t="str">
        <f t="shared" si="40"/>
        <v>Rudimentary</v>
      </c>
      <c r="DG28" s="42">
        <f t="shared" si="41"/>
        <v>3.36</v>
      </c>
      <c r="DH28" s="40">
        <f t="shared" si="42"/>
        <v>4</v>
      </c>
      <c r="DI28" s="39" t="str">
        <f t="shared" si="43"/>
        <v>Weak</v>
      </c>
      <c r="DJ28" s="41">
        <f t="shared" si="44"/>
        <v>8.6</v>
      </c>
      <c r="DK28" s="40">
        <f t="shared" si="45"/>
        <v>1</v>
      </c>
      <c r="DL28" s="39" t="str">
        <f t="shared" si="46"/>
        <v>Massive</v>
      </c>
    </row>
    <row r="29" spans="1:116">
      <c r="A29" s="61" t="s">
        <v>127</v>
      </c>
      <c r="B29" s="60">
        <v>3</v>
      </c>
      <c r="C29" s="59">
        <f>IF(D29="-","?",RANK(D29,D2:D130,0))</f>
        <v>107</v>
      </c>
      <c r="D29" s="45">
        <f t="shared" si="0"/>
        <v>3.78</v>
      </c>
      <c r="E29" s="44">
        <f t="shared" si="1"/>
        <v>3.6333333333333337</v>
      </c>
      <c r="F29" s="58">
        <f t="shared" si="2"/>
        <v>6</v>
      </c>
      <c r="G29" s="47">
        <v>6</v>
      </c>
      <c r="H29" s="47">
        <v>6</v>
      </c>
      <c r="I29" s="47">
        <v>8</v>
      </c>
      <c r="J29" s="47">
        <v>4</v>
      </c>
      <c r="K29" s="58">
        <f t="shared" si="3"/>
        <v>3.5</v>
      </c>
      <c r="L29" s="47">
        <v>3</v>
      </c>
      <c r="M29" s="47">
        <v>2</v>
      </c>
      <c r="N29" s="47">
        <v>4</v>
      </c>
      <c r="O29" s="47">
        <v>5</v>
      </c>
      <c r="P29" s="58">
        <f t="shared" si="4"/>
        <v>3</v>
      </c>
      <c r="Q29" s="47">
        <v>3</v>
      </c>
      <c r="R29" s="47">
        <v>3</v>
      </c>
      <c r="S29" s="47">
        <v>3</v>
      </c>
      <c r="T29" s="47">
        <v>3</v>
      </c>
      <c r="U29" s="58">
        <f t="shared" si="5"/>
        <v>2</v>
      </c>
      <c r="V29" s="47">
        <v>2</v>
      </c>
      <c r="W29" s="47">
        <v>2</v>
      </c>
      <c r="X29" s="58">
        <f t="shared" si="6"/>
        <v>3.6666666666666665</v>
      </c>
      <c r="Y29" s="47">
        <v>3</v>
      </c>
      <c r="Z29" s="47">
        <v>4</v>
      </c>
      <c r="AA29" s="47" t="s">
        <v>100</v>
      </c>
      <c r="AB29" s="47">
        <v>4</v>
      </c>
      <c r="AC29" s="43">
        <f t="shared" si="7"/>
        <v>3.9285714285714284</v>
      </c>
      <c r="AD29" s="57">
        <f t="shared" si="8"/>
        <v>3</v>
      </c>
      <c r="AE29" s="47">
        <v>3</v>
      </c>
      <c r="AF29" s="57">
        <f t="shared" si="9"/>
        <v>3</v>
      </c>
      <c r="AG29" s="47">
        <v>3</v>
      </c>
      <c r="AH29" s="47">
        <v>2</v>
      </c>
      <c r="AI29" s="47">
        <v>3</v>
      </c>
      <c r="AJ29" s="47">
        <v>4</v>
      </c>
      <c r="AK29" s="57">
        <f t="shared" si="10"/>
        <v>7</v>
      </c>
      <c r="AL29" s="47">
        <v>8</v>
      </c>
      <c r="AM29" s="47">
        <v>6</v>
      </c>
      <c r="AN29" s="57">
        <f t="shared" si="11"/>
        <v>3</v>
      </c>
      <c r="AO29" s="47">
        <v>3</v>
      </c>
      <c r="AP29" s="47">
        <v>3</v>
      </c>
      <c r="AQ29" s="57">
        <f t="shared" si="12"/>
        <v>3</v>
      </c>
      <c r="AR29" s="47">
        <v>3</v>
      </c>
      <c r="AS29" s="47">
        <v>3</v>
      </c>
      <c r="AT29" s="57">
        <f t="shared" si="13"/>
        <v>6</v>
      </c>
      <c r="AU29" s="47">
        <v>6</v>
      </c>
      <c r="AV29" s="57">
        <f t="shared" si="14"/>
        <v>2.5</v>
      </c>
      <c r="AW29" s="47">
        <v>3</v>
      </c>
      <c r="AX29" s="47">
        <v>2</v>
      </c>
      <c r="AY29" s="56">
        <f>IF(AZ29="-","?",RANK(AZ29,AZ2:AZ130,0))</f>
        <v>102</v>
      </c>
      <c r="AZ29" s="42">
        <f t="shared" si="15"/>
        <v>3.8</v>
      </c>
      <c r="BA29" s="41">
        <f t="shared" si="16"/>
        <v>7.75</v>
      </c>
      <c r="BB29" s="47">
        <v>9</v>
      </c>
      <c r="BC29" s="47">
        <v>8</v>
      </c>
      <c r="BD29" s="47">
        <v>8</v>
      </c>
      <c r="BE29" s="47">
        <v>10</v>
      </c>
      <c r="BF29" s="47">
        <v>5</v>
      </c>
      <c r="BG29" s="55">
        <f t="shared" si="17"/>
        <v>6.5</v>
      </c>
      <c r="BH29" s="54">
        <f t="shared" si="18"/>
        <v>4</v>
      </c>
      <c r="BI29" s="41">
        <f t="shared" si="19"/>
        <v>4</v>
      </c>
      <c r="BJ29" s="47">
        <v>4</v>
      </c>
      <c r="BK29" s="47">
        <v>4</v>
      </c>
      <c r="BL29" s="47">
        <v>4</v>
      </c>
      <c r="BM29" s="41">
        <f t="shared" si="20"/>
        <v>3</v>
      </c>
      <c r="BN29" s="47">
        <v>3</v>
      </c>
      <c r="BO29" s="47">
        <v>3</v>
      </c>
      <c r="BP29" s="47">
        <v>3</v>
      </c>
      <c r="BQ29" s="41">
        <f t="shared" si="21"/>
        <v>3</v>
      </c>
      <c r="BR29" s="47">
        <v>4</v>
      </c>
      <c r="BS29" s="47">
        <v>2</v>
      </c>
      <c r="BT29" s="47">
        <v>3</v>
      </c>
      <c r="BU29" s="47">
        <v>3</v>
      </c>
      <c r="BV29" s="47">
        <v>3</v>
      </c>
      <c r="BW29" s="41">
        <f t="shared" si="22"/>
        <v>6</v>
      </c>
      <c r="BX29" s="47">
        <v>6</v>
      </c>
      <c r="BY29" s="47">
        <v>6</v>
      </c>
      <c r="BZ29" s="47">
        <v>6</v>
      </c>
      <c r="CA29" s="47" t="s">
        <v>78</v>
      </c>
      <c r="CB29" s="46" t="s">
        <v>78</v>
      </c>
      <c r="CC29" s="52" t="s">
        <v>208</v>
      </c>
      <c r="CD29" s="52">
        <f t="shared" si="23"/>
        <v>3.6333333333333337</v>
      </c>
      <c r="CE29" s="44" t="str">
        <f t="shared" si="24"/>
        <v>-</v>
      </c>
      <c r="CF29" s="53" t="str">
        <f t="shared" si="25"/>
        <v/>
      </c>
      <c r="CG29" s="52" t="s">
        <v>208</v>
      </c>
      <c r="CH29" s="52">
        <f t="shared" si="26"/>
        <v>3.9285714285714284</v>
      </c>
      <c r="CI29" s="43" t="str">
        <f t="shared" si="27"/>
        <v>-</v>
      </c>
      <c r="CJ29" s="51" t="str">
        <f t="shared" si="28"/>
        <v/>
      </c>
      <c r="CK29" s="47" t="s">
        <v>78</v>
      </c>
      <c r="CL29" s="46" t="s">
        <v>78</v>
      </c>
      <c r="CM29" s="50">
        <v>3</v>
      </c>
      <c r="CN29" s="50">
        <v>2</v>
      </c>
      <c r="CO29" s="47">
        <v>4</v>
      </c>
      <c r="CP29" s="47">
        <v>5</v>
      </c>
      <c r="CQ29" s="47">
        <v>3</v>
      </c>
      <c r="CR29" s="47">
        <v>3</v>
      </c>
      <c r="CS29" s="49">
        <f t="shared" si="29"/>
        <v>5</v>
      </c>
      <c r="CT29" s="48">
        <f t="shared" si="30"/>
        <v>2</v>
      </c>
      <c r="CU29" s="44" t="str">
        <f t="shared" si="31"/>
        <v>Aut.</v>
      </c>
      <c r="CV29" s="47" t="s">
        <v>78</v>
      </c>
      <c r="CW29" s="46" t="s">
        <v>78</v>
      </c>
      <c r="CX29" s="45">
        <f t="shared" si="32"/>
        <v>3.78</v>
      </c>
      <c r="CY29" s="40">
        <f t="shared" si="33"/>
        <v>5</v>
      </c>
      <c r="CZ29" s="39" t="str">
        <f t="shared" si="34"/>
        <v>Failed</v>
      </c>
      <c r="DA29" s="44">
        <f t="shared" si="35"/>
        <v>3.63</v>
      </c>
      <c r="DB29" s="40">
        <f t="shared" si="36"/>
        <v>5</v>
      </c>
      <c r="DC29" s="39" t="str">
        <f t="shared" si="37"/>
        <v>Hard-line autocracies</v>
      </c>
      <c r="DD29" s="43">
        <f t="shared" si="38"/>
        <v>3.93</v>
      </c>
      <c r="DE29" s="40">
        <f t="shared" si="39"/>
        <v>4</v>
      </c>
      <c r="DF29" s="39" t="str">
        <f t="shared" si="40"/>
        <v>Poorly functioning</v>
      </c>
      <c r="DG29" s="42">
        <f t="shared" si="41"/>
        <v>3.8</v>
      </c>
      <c r="DH29" s="40">
        <f t="shared" si="42"/>
        <v>4</v>
      </c>
      <c r="DI29" s="39" t="str">
        <f t="shared" si="43"/>
        <v>Weak</v>
      </c>
      <c r="DJ29" s="41">
        <f t="shared" si="44"/>
        <v>7.8</v>
      </c>
      <c r="DK29" s="40">
        <f t="shared" si="45"/>
        <v>2</v>
      </c>
      <c r="DL29" s="39" t="str">
        <f t="shared" si="46"/>
        <v>Substantial</v>
      </c>
    </row>
    <row r="30" spans="1:116">
      <c r="A30" s="61" t="s">
        <v>128</v>
      </c>
      <c r="B30" s="60">
        <v>2</v>
      </c>
      <c r="C30" s="59">
        <f>IF(D30="-","?",RANK(D30,D2:D130,0))</f>
        <v>12</v>
      </c>
      <c r="D30" s="45">
        <f t="shared" si="0"/>
        <v>8.73</v>
      </c>
      <c r="E30" s="44">
        <f t="shared" si="1"/>
        <v>9.5</v>
      </c>
      <c r="F30" s="58">
        <f t="shared" si="2"/>
        <v>9.75</v>
      </c>
      <c r="G30" s="47">
        <v>10</v>
      </c>
      <c r="H30" s="47">
        <v>10</v>
      </c>
      <c r="I30" s="47">
        <v>10</v>
      </c>
      <c r="J30" s="47">
        <v>9</v>
      </c>
      <c r="K30" s="58">
        <f t="shared" si="3"/>
        <v>10</v>
      </c>
      <c r="L30" s="47">
        <v>10</v>
      </c>
      <c r="M30" s="47">
        <v>10</v>
      </c>
      <c r="N30" s="47">
        <v>10</v>
      </c>
      <c r="O30" s="47">
        <v>10</v>
      </c>
      <c r="P30" s="58">
        <f t="shared" si="4"/>
        <v>9.5</v>
      </c>
      <c r="Q30" s="47">
        <v>10</v>
      </c>
      <c r="R30" s="47">
        <v>10</v>
      </c>
      <c r="S30" s="47">
        <v>8</v>
      </c>
      <c r="T30" s="47">
        <v>10</v>
      </c>
      <c r="U30" s="58">
        <f t="shared" si="5"/>
        <v>9.5</v>
      </c>
      <c r="V30" s="47">
        <v>9</v>
      </c>
      <c r="W30" s="47">
        <v>10</v>
      </c>
      <c r="X30" s="58">
        <f t="shared" si="6"/>
        <v>8.75</v>
      </c>
      <c r="Y30" s="47">
        <v>8</v>
      </c>
      <c r="Z30" s="47">
        <v>9</v>
      </c>
      <c r="AA30" s="47">
        <v>10</v>
      </c>
      <c r="AB30" s="47">
        <v>8</v>
      </c>
      <c r="AC30" s="43">
        <f t="shared" si="7"/>
        <v>7.9642857142857144</v>
      </c>
      <c r="AD30" s="57">
        <f t="shared" si="8"/>
        <v>8</v>
      </c>
      <c r="AE30" s="47">
        <v>8</v>
      </c>
      <c r="AF30" s="57">
        <f t="shared" si="9"/>
        <v>8.75</v>
      </c>
      <c r="AG30" s="47">
        <v>9</v>
      </c>
      <c r="AH30" s="47">
        <v>8</v>
      </c>
      <c r="AI30" s="47">
        <v>10</v>
      </c>
      <c r="AJ30" s="47">
        <v>8</v>
      </c>
      <c r="AK30" s="57">
        <f t="shared" si="10"/>
        <v>8</v>
      </c>
      <c r="AL30" s="47">
        <v>8</v>
      </c>
      <c r="AM30" s="47">
        <v>8</v>
      </c>
      <c r="AN30" s="57">
        <f t="shared" si="11"/>
        <v>8.5</v>
      </c>
      <c r="AO30" s="47">
        <v>9</v>
      </c>
      <c r="AP30" s="47">
        <v>8</v>
      </c>
      <c r="AQ30" s="57">
        <f t="shared" si="12"/>
        <v>7.5</v>
      </c>
      <c r="AR30" s="47">
        <v>8</v>
      </c>
      <c r="AS30" s="47">
        <v>7</v>
      </c>
      <c r="AT30" s="57">
        <f t="shared" si="13"/>
        <v>8</v>
      </c>
      <c r="AU30" s="47">
        <v>8</v>
      </c>
      <c r="AV30" s="57">
        <f t="shared" si="14"/>
        <v>7</v>
      </c>
      <c r="AW30" s="47">
        <v>8</v>
      </c>
      <c r="AX30" s="47">
        <v>6</v>
      </c>
      <c r="AY30" s="56">
        <f>IF(AZ30="-","?",RANK(AZ30,AZ2:AZ130,0))</f>
        <v>15</v>
      </c>
      <c r="AZ30" s="42">
        <f t="shared" si="15"/>
        <v>6.7</v>
      </c>
      <c r="BA30" s="41">
        <f t="shared" si="16"/>
        <v>2.3958333333333335</v>
      </c>
      <c r="BB30" s="47">
        <v>4</v>
      </c>
      <c r="BC30" s="47">
        <v>2</v>
      </c>
      <c r="BD30" s="47">
        <v>1</v>
      </c>
      <c r="BE30" s="47">
        <v>4</v>
      </c>
      <c r="BF30" s="47">
        <v>2</v>
      </c>
      <c r="BG30" s="55">
        <f t="shared" si="17"/>
        <v>1.375</v>
      </c>
      <c r="BH30" s="54">
        <f t="shared" si="18"/>
        <v>8.0625</v>
      </c>
      <c r="BI30" s="41">
        <f t="shared" si="19"/>
        <v>7.333333333333333</v>
      </c>
      <c r="BJ30" s="47">
        <v>8</v>
      </c>
      <c r="BK30" s="47">
        <v>7</v>
      </c>
      <c r="BL30" s="47">
        <v>7</v>
      </c>
      <c r="BM30" s="41">
        <f t="shared" si="20"/>
        <v>7</v>
      </c>
      <c r="BN30" s="47">
        <v>7</v>
      </c>
      <c r="BO30" s="47">
        <v>7</v>
      </c>
      <c r="BP30" s="47">
        <v>7</v>
      </c>
      <c r="BQ30" s="41">
        <f t="shared" si="21"/>
        <v>9.25</v>
      </c>
      <c r="BR30" s="47">
        <v>10</v>
      </c>
      <c r="BS30" s="47">
        <v>10</v>
      </c>
      <c r="BT30" s="47">
        <v>9</v>
      </c>
      <c r="BU30" s="47">
        <v>8</v>
      </c>
      <c r="BV30" s="47" t="s">
        <v>100</v>
      </c>
      <c r="BW30" s="41">
        <f t="shared" si="22"/>
        <v>8.6666666666666661</v>
      </c>
      <c r="BX30" s="47">
        <v>9</v>
      </c>
      <c r="BY30" s="47">
        <v>9</v>
      </c>
      <c r="BZ30" s="47">
        <v>8</v>
      </c>
      <c r="CA30" s="47" t="s">
        <v>78</v>
      </c>
      <c r="CB30" s="46" t="s">
        <v>78</v>
      </c>
      <c r="CC30" s="52">
        <v>9.4</v>
      </c>
      <c r="CD30" s="52">
        <f t="shared" si="23"/>
        <v>9.5</v>
      </c>
      <c r="CE30" s="44">
        <f t="shared" si="24"/>
        <v>9.9999999999999645E-2</v>
      </c>
      <c r="CF30" s="53" t="str">
        <f t="shared" si="25"/>
        <v>â</v>
      </c>
      <c r="CG30" s="52">
        <v>7.9999999999999982</v>
      </c>
      <c r="CH30" s="52">
        <f t="shared" si="26"/>
        <v>7.9642857142857144</v>
      </c>
      <c r="CI30" s="43">
        <f t="shared" si="27"/>
        <v>-3.5714285714283811E-2</v>
      </c>
      <c r="CJ30" s="51" t="str">
        <f t="shared" si="28"/>
        <v>â</v>
      </c>
      <c r="CK30" s="47" t="s">
        <v>78</v>
      </c>
      <c r="CL30" s="46" t="s">
        <v>78</v>
      </c>
      <c r="CM30" s="47">
        <v>10</v>
      </c>
      <c r="CN30" s="47">
        <v>10</v>
      </c>
      <c r="CO30" s="47">
        <v>10</v>
      </c>
      <c r="CP30" s="47">
        <v>10</v>
      </c>
      <c r="CQ30" s="47">
        <v>10</v>
      </c>
      <c r="CR30" s="47">
        <v>10</v>
      </c>
      <c r="CS30" s="49">
        <f t="shared" si="29"/>
        <v>9.5</v>
      </c>
      <c r="CT30" s="48">
        <f t="shared" si="30"/>
        <v>0</v>
      </c>
      <c r="CU30" s="44" t="str">
        <f t="shared" si="31"/>
        <v>Dem.</v>
      </c>
      <c r="CV30" s="47" t="s">
        <v>78</v>
      </c>
      <c r="CW30" s="46" t="s">
        <v>78</v>
      </c>
      <c r="CX30" s="45">
        <f t="shared" si="32"/>
        <v>8.73</v>
      </c>
      <c r="CY30" s="40">
        <f t="shared" si="33"/>
        <v>1</v>
      </c>
      <c r="CZ30" s="39" t="str">
        <f t="shared" si="34"/>
        <v>Highly advanced</v>
      </c>
      <c r="DA30" s="44">
        <f t="shared" si="35"/>
        <v>9.5</v>
      </c>
      <c r="DB30" s="40">
        <f t="shared" si="36"/>
        <v>1</v>
      </c>
      <c r="DC30" s="39" t="str">
        <f t="shared" si="37"/>
        <v>Democracies in consolidation</v>
      </c>
      <c r="DD30" s="43">
        <f t="shared" si="38"/>
        <v>7.96</v>
      </c>
      <c r="DE30" s="40">
        <f t="shared" si="39"/>
        <v>2</v>
      </c>
      <c r="DF30" s="39" t="str">
        <f t="shared" si="40"/>
        <v>Functioning</v>
      </c>
      <c r="DG30" s="42">
        <f t="shared" si="41"/>
        <v>6.7</v>
      </c>
      <c r="DH30" s="40">
        <f t="shared" si="42"/>
        <v>2</v>
      </c>
      <c r="DI30" s="39" t="str">
        <f t="shared" si="43"/>
        <v>Good</v>
      </c>
      <c r="DJ30" s="41">
        <f t="shared" si="44"/>
        <v>2.4</v>
      </c>
      <c r="DK30" s="40">
        <f t="shared" si="45"/>
        <v>5</v>
      </c>
      <c r="DL30" s="39" t="str">
        <f t="shared" si="46"/>
        <v>Negligible</v>
      </c>
    </row>
    <row r="31" spans="1:116">
      <c r="A31" s="61" t="s">
        <v>129</v>
      </c>
      <c r="B31" s="60">
        <v>3</v>
      </c>
      <c r="C31" s="59">
        <f>IF(D31="-","?",RANK(D31,D2:D130,0))</f>
        <v>118</v>
      </c>
      <c r="D31" s="45">
        <f t="shared" si="0"/>
        <v>3.22</v>
      </c>
      <c r="E31" s="44">
        <f t="shared" si="1"/>
        <v>2.9</v>
      </c>
      <c r="F31" s="58">
        <f t="shared" si="2"/>
        <v>3.75</v>
      </c>
      <c r="G31" s="47">
        <v>2</v>
      </c>
      <c r="H31" s="47">
        <v>3</v>
      </c>
      <c r="I31" s="47">
        <v>7</v>
      </c>
      <c r="J31" s="47">
        <v>3</v>
      </c>
      <c r="K31" s="58">
        <f t="shared" si="3"/>
        <v>3.25</v>
      </c>
      <c r="L31" s="47">
        <v>3</v>
      </c>
      <c r="M31" s="47">
        <v>2</v>
      </c>
      <c r="N31" s="47">
        <v>4</v>
      </c>
      <c r="O31" s="47">
        <v>4</v>
      </c>
      <c r="P31" s="58">
        <f t="shared" si="4"/>
        <v>2.5</v>
      </c>
      <c r="Q31" s="47">
        <v>2</v>
      </c>
      <c r="R31" s="47">
        <v>3</v>
      </c>
      <c r="S31" s="47">
        <v>2</v>
      </c>
      <c r="T31" s="47">
        <v>3</v>
      </c>
      <c r="U31" s="58">
        <f t="shared" si="5"/>
        <v>2</v>
      </c>
      <c r="V31" s="47">
        <v>2</v>
      </c>
      <c r="W31" s="47">
        <v>2</v>
      </c>
      <c r="X31" s="58">
        <f t="shared" si="6"/>
        <v>3</v>
      </c>
      <c r="Y31" s="47">
        <v>3</v>
      </c>
      <c r="Z31" s="47">
        <v>3</v>
      </c>
      <c r="AA31" s="47" t="s">
        <v>100</v>
      </c>
      <c r="AB31" s="47">
        <v>3</v>
      </c>
      <c r="AC31" s="43">
        <f t="shared" si="7"/>
        <v>3.5357142857142856</v>
      </c>
      <c r="AD31" s="57">
        <f t="shared" si="8"/>
        <v>2</v>
      </c>
      <c r="AE31" s="47">
        <v>2</v>
      </c>
      <c r="AF31" s="57">
        <f t="shared" si="9"/>
        <v>3.75</v>
      </c>
      <c r="AG31" s="47">
        <v>4</v>
      </c>
      <c r="AH31" s="47">
        <v>2</v>
      </c>
      <c r="AI31" s="47">
        <v>4</v>
      </c>
      <c r="AJ31" s="47">
        <v>5</v>
      </c>
      <c r="AK31" s="57">
        <f t="shared" si="10"/>
        <v>5</v>
      </c>
      <c r="AL31" s="47">
        <v>7</v>
      </c>
      <c r="AM31" s="47">
        <v>3</v>
      </c>
      <c r="AN31" s="57">
        <f t="shared" si="11"/>
        <v>5</v>
      </c>
      <c r="AO31" s="47">
        <v>4</v>
      </c>
      <c r="AP31" s="47">
        <v>6</v>
      </c>
      <c r="AQ31" s="57">
        <f t="shared" si="12"/>
        <v>2.5</v>
      </c>
      <c r="AR31" s="47">
        <v>3</v>
      </c>
      <c r="AS31" s="47">
        <v>2</v>
      </c>
      <c r="AT31" s="57">
        <f t="shared" si="13"/>
        <v>4</v>
      </c>
      <c r="AU31" s="47">
        <v>4</v>
      </c>
      <c r="AV31" s="57">
        <f t="shared" si="14"/>
        <v>2.5</v>
      </c>
      <c r="AW31" s="47">
        <v>3</v>
      </c>
      <c r="AX31" s="47">
        <v>2</v>
      </c>
      <c r="AY31" s="56">
        <f>IF(AZ31="-","?",RANK(AZ31,AZ2:AZ130,0))</f>
        <v>118</v>
      </c>
      <c r="AZ31" s="42">
        <f t="shared" si="15"/>
        <v>2.1800000000000002</v>
      </c>
      <c r="BA31" s="41">
        <f t="shared" si="16"/>
        <v>8.3125</v>
      </c>
      <c r="BB31" s="47">
        <v>8</v>
      </c>
      <c r="BC31" s="47">
        <v>8</v>
      </c>
      <c r="BD31" s="47">
        <v>7</v>
      </c>
      <c r="BE31" s="47">
        <v>9</v>
      </c>
      <c r="BF31" s="47">
        <v>10</v>
      </c>
      <c r="BG31" s="55">
        <f t="shared" si="17"/>
        <v>7.875</v>
      </c>
      <c r="BH31" s="54">
        <f t="shared" si="18"/>
        <v>2.2666666666666666</v>
      </c>
      <c r="BI31" s="41">
        <f t="shared" si="19"/>
        <v>2</v>
      </c>
      <c r="BJ31" s="47">
        <v>1</v>
      </c>
      <c r="BK31" s="47">
        <v>3</v>
      </c>
      <c r="BL31" s="47">
        <v>2</v>
      </c>
      <c r="BM31" s="41">
        <f t="shared" si="20"/>
        <v>1.6666666666666667</v>
      </c>
      <c r="BN31" s="47">
        <v>2</v>
      </c>
      <c r="BO31" s="47">
        <v>1</v>
      </c>
      <c r="BP31" s="47">
        <v>2</v>
      </c>
      <c r="BQ31" s="41">
        <f t="shared" si="21"/>
        <v>2.4</v>
      </c>
      <c r="BR31" s="47">
        <v>3</v>
      </c>
      <c r="BS31" s="47">
        <v>2</v>
      </c>
      <c r="BT31" s="47">
        <v>2</v>
      </c>
      <c r="BU31" s="47">
        <v>2</v>
      </c>
      <c r="BV31" s="47">
        <v>3</v>
      </c>
      <c r="BW31" s="41">
        <f t="shared" si="22"/>
        <v>3</v>
      </c>
      <c r="BX31" s="47">
        <v>4</v>
      </c>
      <c r="BY31" s="47">
        <v>2</v>
      </c>
      <c r="BZ31" s="47">
        <v>3</v>
      </c>
      <c r="CA31" s="47" t="s">
        <v>78</v>
      </c>
      <c r="CB31" s="46" t="s">
        <v>78</v>
      </c>
      <c r="CC31" s="52">
        <v>2.85</v>
      </c>
      <c r="CD31" s="52">
        <f t="shared" si="23"/>
        <v>2.9</v>
      </c>
      <c r="CE31" s="44">
        <f t="shared" si="24"/>
        <v>4.9999999999999822E-2</v>
      </c>
      <c r="CF31" s="53" t="str">
        <f t="shared" si="25"/>
        <v>â</v>
      </c>
      <c r="CG31" s="52">
        <v>3.4285714285714284</v>
      </c>
      <c r="CH31" s="52">
        <f t="shared" si="26"/>
        <v>3.5357142857142856</v>
      </c>
      <c r="CI31" s="43">
        <f t="shared" si="27"/>
        <v>0.10714285714285721</v>
      </c>
      <c r="CJ31" s="51" t="str">
        <f t="shared" si="28"/>
        <v>â</v>
      </c>
      <c r="CK31" s="47" t="s">
        <v>78</v>
      </c>
      <c r="CL31" s="46" t="s">
        <v>78</v>
      </c>
      <c r="CM31" s="50">
        <v>3</v>
      </c>
      <c r="CN31" s="50">
        <v>2</v>
      </c>
      <c r="CO31" s="47">
        <v>4</v>
      </c>
      <c r="CP31" s="47">
        <v>4</v>
      </c>
      <c r="CQ31" s="50">
        <v>2</v>
      </c>
      <c r="CR31" s="47">
        <v>3</v>
      </c>
      <c r="CS31" s="50">
        <f t="shared" si="29"/>
        <v>2.5</v>
      </c>
      <c r="CT31" s="48">
        <f t="shared" si="30"/>
        <v>4</v>
      </c>
      <c r="CU31" s="44" t="str">
        <f t="shared" si="31"/>
        <v>Aut.</v>
      </c>
      <c r="CV31" s="47" t="s">
        <v>78</v>
      </c>
      <c r="CW31" s="46" t="s">
        <v>78</v>
      </c>
      <c r="CX31" s="45">
        <f t="shared" si="32"/>
        <v>3.22</v>
      </c>
      <c r="CY31" s="40">
        <f t="shared" si="33"/>
        <v>5</v>
      </c>
      <c r="CZ31" s="39" t="str">
        <f t="shared" si="34"/>
        <v>Failed</v>
      </c>
      <c r="DA31" s="44">
        <f t="shared" si="35"/>
        <v>2.9</v>
      </c>
      <c r="DB31" s="40">
        <f t="shared" si="36"/>
        <v>5</v>
      </c>
      <c r="DC31" s="39" t="str">
        <f t="shared" si="37"/>
        <v>Hard-line autocracies</v>
      </c>
      <c r="DD31" s="43">
        <f t="shared" si="38"/>
        <v>3.54</v>
      </c>
      <c r="DE31" s="40">
        <f t="shared" si="39"/>
        <v>4</v>
      </c>
      <c r="DF31" s="39" t="str">
        <f t="shared" si="40"/>
        <v>Poorly functioning</v>
      </c>
      <c r="DG31" s="42">
        <f t="shared" si="41"/>
        <v>2.1800000000000002</v>
      </c>
      <c r="DH31" s="40">
        <f t="shared" si="42"/>
        <v>5</v>
      </c>
      <c r="DI31" s="39" t="str">
        <f t="shared" si="43"/>
        <v>Failed</v>
      </c>
      <c r="DJ31" s="41">
        <f t="shared" si="44"/>
        <v>8.3000000000000007</v>
      </c>
      <c r="DK31" s="40">
        <f t="shared" si="45"/>
        <v>2</v>
      </c>
      <c r="DL31" s="39" t="str">
        <f t="shared" si="46"/>
        <v>Substantial</v>
      </c>
    </row>
    <row r="32" spans="1:116">
      <c r="A32" s="61" t="s">
        <v>130</v>
      </c>
      <c r="B32" s="60">
        <v>1</v>
      </c>
      <c r="C32" s="59">
        <f>IF(D32="-","?",RANK(D32,D2:D130,0))</f>
        <v>14</v>
      </c>
      <c r="D32" s="45">
        <f t="shared" si="0"/>
        <v>8.57</v>
      </c>
      <c r="E32" s="44">
        <f t="shared" si="1"/>
        <v>8.85</v>
      </c>
      <c r="F32" s="58">
        <f t="shared" si="2"/>
        <v>9.5</v>
      </c>
      <c r="G32" s="47">
        <v>10</v>
      </c>
      <c r="H32" s="47">
        <v>9</v>
      </c>
      <c r="I32" s="47">
        <v>9</v>
      </c>
      <c r="J32" s="47">
        <v>10</v>
      </c>
      <c r="K32" s="58">
        <f t="shared" si="3"/>
        <v>9.5</v>
      </c>
      <c r="L32" s="47">
        <v>10</v>
      </c>
      <c r="M32" s="47">
        <v>10</v>
      </c>
      <c r="N32" s="47">
        <v>10</v>
      </c>
      <c r="O32" s="47">
        <v>8</v>
      </c>
      <c r="P32" s="58">
        <f t="shared" si="4"/>
        <v>8</v>
      </c>
      <c r="Q32" s="47">
        <v>9</v>
      </c>
      <c r="R32" s="47">
        <v>7</v>
      </c>
      <c r="S32" s="47">
        <v>7</v>
      </c>
      <c r="T32" s="47">
        <v>9</v>
      </c>
      <c r="U32" s="58">
        <f t="shared" si="5"/>
        <v>9</v>
      </c>
      <c r="V32" s="47">
        <v>9</v>
      </c>
      <c r="W32" s="47">
        <v>9</v>
      </c>
      <c r="X32" s="58">
        <f t="shared" si="6"/>
        <v>8.25</v>
      </c>
      <c r="Y32" s="47">
        <v>8</v>
      </c>
      <c r="Z32" s="47">
        <v>8</v>
      </c>
      <c r="AA32" s="47">
        <v>9</v>
      </c>
      <c r="AB32" s="47">
        <v>8</v>
      </c>
      <c r="AC32" s="43">
        <f t="shared" si="7"/>
        <v>8.2857142857142865</v>
      </c>
      <c r="AD32" s="57">
        <f t="shared" si="8"/>
        <v>8</v>
      </c>
      <c r="AE32" s="47">
        <v>8</v>
      </c>
      <c r="AF32" s="57">
        <f t="shared" si="9"/>
        <v>8.5</v>
      </c>
      <c r="AG32" s="47">
        <v>8</v>
      </c>
      <c r="AH32" s="47">
        <v>8</v>
      </c>
      <c r="AI32" s="47">
        <v>10</v>
      </c>
      <c r="AJ32" s="47">
        <v>8</v>
      </c>
      <c r="AK32" s="57">
        <f t="shared" si="10"/>
        <v>9.5</v>
      </c>
      <c r="AL32" s="47">
        <v>10</v>
      </c>
      <c r="AM32" s="47">
        <v>9</v>
      </c>
      <c r="AN32" s="57">
        <f t="shared" si="11"/>
        <v>8.5</v>
      </c>
      <c r="AO32" s="47">
        <v>9</v>
      </c>
      <c r="AP32" s="47">
        <v>8</v>
      </c>
      <c r="AQ32" s="57">
        <f t="shared" si="12"/>
        <v>8.5</v>
      </c>
      <c r="AR32" s="47">
        <v>8</v>
      </c>
      <c r="AS32" s="47">
        <v>9</v>
      </c>
      <c r="AT32" s="57">
        <f t="shared" si="13"/>
        <v>7</v>
      </c>
      <c r="AU32" s="47">
        <v>7</v>
      </c>
      <c r="AV32" s="57">
        <f t="shared" si="14"/>
        <v>8</v>
      </c>
      <c r="AW32" s="47">
        <v>8</v>
      </c>
      <c r="AX32" s="47">
        <v>8</v>
      </c>
      <c r="AY32" s="56">
        <f>IF(AZ32="-","?",RANK(AZ32,AZ2:AZ130,0))</f>
        <v>9</v>
      </c>
      <c r="AZ32" s="42">
        <f t="shared" si="15"/>
        <v>6.87</v>
      </c>
      <c r="BA32" s="41">
        <f t="shared" si="16"/>
        <v>2.5416666666666665</v>
      </c>
      <c r="BB32" s="47">
        <v>2</v>
      </c>
      <c r="BC32" s="47">
        <v>4</v>
      </c>
      <c r="BD32" s="47">
        <v>3</v>
      </c>
      <c r="BE32" s="47">
        <v>2</v>
      </c>
      <c r="BF32" s="47">
        <v>2</v>
      </c>
      <c r="BG32" s="55">
        <f t="shared" si="17"/>
        <v>2.25</v>
      </c>
      <c r="BH32" s="54">
        <f t="shared" si="18"/>
        <v>8.2333333333333343</v>
      </c>
      <c r="BI32" s="41">
        <f t="shared" si="19"/>
        <v>8.3333333333333339</v>
      </c>
      <c r="BJ32" s="47">
        <v>9</v>
      </c>
      <c r="BK32" s="47">
        <v>8</v>
      </c>
      <c r="BL32" s="47">
        <v>8</v>
      </c>
      <c r="BM32" s="41">
        <f t="shared" si="20"/>
        <v>7</v>
      </c>
      <c r="BN32" s="47">
        <v>7</v>
      </c>
      <c r="BO32" s="47">
        <v>7</v>
      </c>
      <c r="BP32" s="47">
        <v>7</v>
      </c>
      <c r="BQ32" s="41">
        <f t="shared" si="21"/>
        <v>8.6</v>
      </c>
      <c r="BR32" s="47">
        <v>9</v>
      </c>
      <c r="BS32" s="47">
        <v>10</v>
      </c>
      <c r="BT32" s="47">
        <v>9</v>
      </c>
      <c r="BU32" s="47">
        <v>7</v>
      </c>
      <c r="BV32" s="47">
        <v>8</v>
      </c>
      <c r="BW32" s="41">
        <f t="shared" si="22"/>
        <v>9</v>
      </c>
      <c r="BX32" s="47">
        <v>9</v>
      </c>
      <c r="BY32" s="47">
        <v>9</v>
      </c>
      <c r="BZ32" s="47">
        <v>9</v>
      </c>
      <c r="CA32" s="47" t="s">
        <v>78</v>
      </c>
      <c r="CB32" s="46" t="s">
        <v>78</v>
      </c>
      <c r="CC32" s="52">
        <v>9.1</v>
      </c>
      <c r="CD32" s="52">
        <f t="shared" si="23"/>
        <v>8.85</v>
      </c>
      <c r="CE32" s="44">
        <f t="shared" si="24"/>
        <v>-0.25</v>
      </c>
      <c r="CF32" s="53" t="str">
        <f t="shared" si="25"/>
        <v>â</v>
      </c>
      <c r="CG32" s="52">
        <v>8.3214285714285712</v>
      </c>
      <c r="CH32" s="52">
        <f t="shared" si="26"/>
        <v>8.2857142857142865</v>
      </c>
      <c r="CI32" s="43">
        <f t="shared" si="27"/>
        <v>-3.5714285714284699E-2</v>
      </c>
      <c r="CJ32" s="51" t="str">
        <f t="shared" si="28"/>
        <v>â</v>
      </c>
      <c r="CK32" s="47" t="s">
        <v>78</v>
      </c>
      <c r="CL32" s="46" t="s">
        <v>78</v>
      </c>
      <c r="CM32" s="47">
        <v>10</v>
      </c>
      <c r="CN32" s="47">
        <v>10</v>
      </c>
      <c r="CO32" s="47">
        <v>10</v>
      </c>
      <c r="CP32" s="47">
        <v>8</v>
      </c>
      <c r="CQ32" s="47">
        <v>9</v>
      </c>
      <c r="CR32" s="47">
        <v>9</v>
      </c>
      <c r="CS32" s="49">
        <f t="shared" si="29"/>
        <v>10</v>
      </c>
      <c r="CT32" s="48">
        <f t="shared" si="30"/>
        <v>0</v>
      </c>
      <c r="CU32" s="44" t="str">
        <f t="shared" si="31"/>
        <v>Dem.</v>
      </c>
      <c r="CV32" s="47" t="s">
        <v>78</v>
      </c>
      <c r="CW32" s="46" t="s">
        <v>78</v>
      </c>
      <c r="CX32" s="45">
        <f t="shared" si="32"/>
        <v>8.57</v>
      </c>
      <c r="CY32" s="40">
        <f t="shared" si="33"/>
        <v>1</v>
      </c>
      <c r="CZ32" s="39" t="str">
        <f t="shared" si="34"/>
        <v>Highly advanced</v>
      </c>
      <c r="DA32" s="44">
        <f t="shared" si="35"/>
        <v>8.85</v>
      </c>
      <c r="DB32" s="40">
        <f t="shared" si="36"/>
        <v>1</v>
      </c>
      <c r="DC32" s="39" t="str">
        <f t="shared" si="37"/>
        <v>Democracies in consolidation</v>
      </c>
      <c r="DD32" s="43">
        <f t="shared" si="38"/>
        <v>8.2899999999999991</v>
      </c>
      <c r="DE32" s="40">
        <f t="shared" si="39"/>
        <v>1</v>
      </c>
      <c r="DF32" s="39" t="str">
        <f t="shared" si="40"/>
        <v>Developed</v>
      </c>
      <c r="DG32" s="42">
        <f t="shared" si="41"/>
        <v>6.87</v>
      </c>
      <c r="DH32" s="40">
        <f t="shared" si="42"/>
        <v>2</v>
      </c>
      <c r="DI32" s="39" t="str">
        <f t="shared" si="43"/>
        <v>Good</v>
      </c>
      <c r="DJ32" s="41">
        <f t="shared" si="44"/>
        <v>2.5</v>
      </c>
      <c r="DK32" s="40">
        <f t="shared" si="45"/>
        <v>4</v>
      </c>
      <c r="DL32" s="39" t="str">
        <f t="shared" si="46"/>
        <v>Minor</v>
      </c>
    </row>
    <row r="33" spans="1:116">
      <c r="A33" s="61" t="s">
        <v>131</v>
      </c>
      <c r="B33" s="60">
        <v>2</v>
      </c>
      <c r="C33" s="59">
        <f>IF(D33="-","?",RANK(D33,D2:D130,0))</f>
        <v>95</v>
      </c>
      <c r="D33" s="45">
        <f t="shared" si="0"/>
        <v>4.37</v>
      </c>
      <c r="E33" s="44">
        <f t="shared" si="1"/>
        <v>3.4166666666666665</v>
      </c>
      <c r="F33" s="58">
        <f t="shared" si="2"/>
        <v>9.75</v>
      </c>
      <c r="G33" s="47">
        <v>10</v>
      </c>
      <c r="H33" s="47">
        <v>9</v>
      </c>
      <c r="I33" s="47">
        <v>10</v>
      </c>
      <c r="J33" s="47">
        <v>10</v>
      </c>
      <c r="K33" s="58">
        <f t="shared" si="3"/>
        <v>1.5</v>
      </c>
      <c r="L33" s="47">
        <v>1</v>
      </c>
      <c r="M33" s="47">
        <v>1</v>
      </c>
      <c r="N33" s="47">
        <v>2</v>
      </c>
      <c r="O33" s="47">
        <v>2</v>
      </c>
      <c r="P33" s="58">
        <f t="shared" si="4"/>
        <v>2.5</v>
      </c>
      <c r="Q33" s="47">
        <v>1</v>
      </c>
      <c r="R33" s="47">
        <v>1</v>
      </c>
      <c r="S33" s="47">
        <v>5</v>
      </c>
      <c r="T33" s="47">
        <v>3</v>
      </c>
      <c r="U33" s="58">
        <f t="shared" si="5"/>
        <v>1</v>
      </c>
      <c r="V33" s="47">
        <v>1</v>
      </c>
      <c r="W33" s="47">
        <v>1</v>
      </c>
      <c r="X33" s="58">
        <f t="shared" si="6"/>
        <v>2.3333333333333335</v>
      </c>
      <c r="Y33" s="47">
        <v>1</v>
      </c>
      <c r="Z33" s="47">
        <v>2</v>
      </c>
      <c r="AA33" s="47" t="s">
        <v>100</v>
      </c>
      <c r="AB33" s="47">
        <v>4</v>
      </c>
      <c r="AC33" s="43">
        <f t="shared" si="7"/>
        <v>5.3214285714285712</v>
      </c>
      <c r="AD33" s="57">
        <f t="shared" si="8"/>
        <v>7</v>
      </c>
      <c r="AE33" s="47">
        <v>7</v>
      </c>
      <c r="AF33" s="57">
        <f t="shared" si="9"/>
        <v>1.75</v>
      </c>
      <c r="AG33" s="47">
        <v>2</v>
      </c>
      <c r="AH33" s="47">
        <v>2</v>
      </c>
      <c r="AI33" s="47">
        <v>2</v>
      </c>
      <c r="AJ33" s="47">
        <v>1</v>
      </c>
      <c r="AK33" s="57">
        <f t="shared" si="10"/>
        <v>4.5</v>
      </c>
      <c r="AL33" s="47">
        <v>4</v>
      </c>
      <c r="AM33" s="47">
        <v>5</v>
      </c>
      <c r="AN33" s="57">
        <f t="shared" si="11"/>
        <v>2</v>
      </c>
      <c r="AO33" s="47">
        <v>2</v>
      </c>
      <c r="AP33" s="47">
        <v>2</v>
      </c>
      <c r="AQ33" s="57">
        <f t="shared" si="12"/>
        <v>7.5</v>
      </c>
      <c r="AR33" s="47">
        <v>7</v>
      </c>
      <c r="AS33" s="47">
        <v>8</v>
      </c>
      <c r="AT33" s="57">
        <f t="shared" si="13"/>
        <v>8</v>
      </c>
      <c r="AU33" s="47">
        <v>8</v>
      </c>
      <c r="AV33" s="57">
        <f t="shared" si="14"/>
        <v>6.5</v>
      </c>
      <c r="AW33" s="47">
        <v>5</v>
      </c>
      <c r="AX33" s="47">
        <v>8</v>
      </c>
      <c r="AY33" s="56">
        <f>IF(AZ33="-","?",RANK(AZ33,AZ2:AZ130,0))</f>
        <v>109</v>
      </c>
      <c r="AZ33" s="42">
        <f t="shared" si="15"/>
        <v>2.94</v>
      </c>
      <c r="BA33" s="41">
        <f t="shared" si="16"/>
        <v>5.145833333333333</v>
      </c>
      <c r="BB33" s="47">
        <v>6</v>
      </c>
      <c r="BC33" s="47">
        <v>8</v>
      </c>
      <c r="BD33" s="47">
        <v>3</v>
      </c>
      <c r="BE33" s="47">
        <v>8</v>
      </c>
      <c r="BF33" s="47">
        <v>1</v>
      </c>
      <c r="BG33" s="55">
        <f t="shared" si="17"/>
        <v>4.875</v>
      </c>
      <c r="BH33" s="54">
        <f t="shared" si="18"/>
        <v>3.3</v>
      </c>
      <c r="BI33" s="41">
        <f t="shared" si="19"/>
        <v>2.6666666666666665</v>
      </c>
      <c r="BJ33" s="47">
        <v>3</v>
      </c>
      <c r="BK33" s="47">
        <v>2</v>
      </c>
      <c r="BL33" s="47">
        <v>3</v>
      </c>
      <c r="BM33" s="41">
        <f t="shared" si="20"/>
        <v>4.333333333333333</v>
      </c>
      <c r="BN33" s="47">
        <v>4</v>
      </c>
      <c r="BO33" s="47">
        <v>5</v>
      </c>
      <c r="BP33" s="47">
        <v>4</v>
      </c>
      <c r="BQ33" s="41">
        <f t="shared" si="21"/>
        <v>2.2000000000000002</v>
      </c>
      <c r="BR33" s="47">
        <v>2</v>
      </c>
      <c r="BS33" s="47">
        <v>1</v>
      </c>
      <c r="BT33" s="47">
        <v>4</v>
      </c>
      <c r="BU33" s="47">
        <v>2</v>
      </c>
      <c r="BV33" s="47">
        <v>2</v>
      </c>
      <c r="BW33" s="41">
        <f t="shared" si="22"/>
        <v>4</v>
      </c>
      <c r="BX33" s="47">
        <v>3</v>
      </c>
      <c r="BY33" s="47">
        <v>3</v>
      </c>
      <c r="BZ33" s="47">
        <v>6</v>
      </c>
      <c r="CA33" s="47" t="s">
        <v>78</v>
      </c>
      <c r="CB33" s="46" t="s">
        <v>78</v>
      </c>
      <c r="CC33" s="52">
        <v>3.3666666666666671</v>
      </c>
      <c r="CD33" s="52">
        <f t="shared" si="23"/>
        <v>3.4166666666666665</v>
      </c>
      <c r="CE33" s="44">
        <f t="shared" si="24"/>
        <v>4.9999999999999378E-2</v>
      </c>
      <c r="CF33" s="53" t="str">
        <f t="shared" si="25"/>
        <v>â</v>
      </c>
      <c r="CG33" s="52">
        <v>4.5</v>
      </c>
      <c r="CH33" s="52">
        <f t="shared" si="26"/>
        <v>5.3214285714285712</v>
      </c>
      <c r="CI33" s="43">
        <f t="shared" si="27"/>
        <v>0.82142857142857117</v>
      </c>
      <c r="CJ33" s="51" t="str">
        <f t="shared" si="28"/>
        <v>æ</v>
      </c>
      <c r="CK33" s="47" t="s">
        <v>78</v>
      </c>
      <c r="CL33" s="46" t="s">
        <v>78</v>
      </c>
      <c r="CM33" s="50">
        <v>1</v>
      </c>
      <c r="CN33" s="50">
        <v>1</v>
      </c>
      <c r="CO33" s="50">
        <v>2</v>
      </c>
      <c r="CP33" s="50">
        <v>2</v>
      </c>
      <c r="CQ33" s="50">
        <v>1</v>
      </c>
      <c r="CR33" s="47">
        <v>3</v>
      </c>
      <c r="CS33" s="49">
        <f t="shared" si="29"/>
        <v>10</v>
      </c>
      <c r="CT33" s="48">
        <f t="shared" si="30"/>
        <v>5</v>
      </c>
      <c r="CU33" s="44" t="str">
        <f t="shared" si="31"/>
        <v>Aut.</v>
      </c>
      <c r="CV33" s="47" t="s">
        <v>78</v>
      </c>
      <c r="CW33" s="46" t="s">
        <v>78</v>
      </c>
      <c r="CX33" s="45">
        <f t="shared" si="32"/>
        <v>4.37</v>
      </c>
      <c r="CY33" s="40">
        <f t="shared" si="33"/>
        <v>4</v>
      </c>
      <c r="CZ33" s="39" t="str">
        <f t="shared" si="34"/>
        <v>Very limited</v>
      </c>
      <c r="DA33" s="44">
        <f t="shared" si="35"/>
        <v>3.42</v>
      </c>
      <c r="DB33" s="40">
        <f t="shared" si="36"/>
        <v>5</v>
      </c>
      <c r="DC33" s="39" t="str">
        <f t="shared" si="37"/>
        <v>Hard-line autocracies</v>
      </c>
      <c r="DD33" s="43">
        <f t="shared" si="38"/>
        <v>5.32</v>
      </c>
      <c r="DE33" s="40">
        <f t="shared" si="39"/>
        <v>3</v>
      </c>
      <c r="DF33" s="39" t="str">
        <f t="shared" si="40"/>
        <v>Functional flaws</v>
      </c>
      <c r="DG33" s="42">
        <f t="shared" si="41"/>
        <v>2.94</v>
      </c>
      <c r="DH33" s="40">
        <f t="shared" si="42"/>
        <v>5</v>
      </c>
      <c r="DI33" s="39" t="str">
        <f t="shared" si="43"/>
        <v>Failed</v>
      </c>
      <c r="DJ33" s="41">
        <f t="shared" si="44"/>
        <v>5.0999999999999996</v>
      </c>
      <c r="DK33" s="40">
        <f t="shared" si="45"/>
        <v>3</v>
      </c>
      <c r="DL33" s="39" t="str">
        <f t="shared" si="46"/>
        <v>Moderate</v>
      </c>
    </row>
    <row r="34" spans="1:116">
      <c r="A34" s="61" t="s">
        <v>132</v>
      </c>
      <c r="B34" s="60">
        <v>1</v>
      </c>
      <c r="C34" s="59">
        <f>IF(D34="-","?",RANK(D34,D2:D130,0))</f>
        <v>1</v>
      </c>
      <c r="D34" s="45">
        <f t="shared" ref="D34:D65" si="47">IF(ISERROR(ROUND(AVERAGE(E34,AC34),2)),"-",ROUND(AVERAGE(E34,AC34),2))</f>
        <v>9.56</v>
      </c>
      <c r="E34" s="44">
        <f t="shared" ref="E34:E65" si="48">IF(ISERROR(AVERAGE(F34,K34,P34,U34,X34)),"-",AVERAGE(F34,K34,P34,U34,X34))</f>
        <v>9.5500000000000007</v>
      </c>
      <c r="F34" s="58">
        <f t="shared" ref="F34:F65" si="49">IF(ISERROR(AVERAGE(G34:J34)),"-",AVERAGE(G34:J34))</f>
        <v>10</v>
      </c>
      <c r="G34" s="47">
        <v>10</v>
      </c>
      <c r="H34" s="47">
        <v>10</v>
      </c>
      <c r="I34" s="47">
        <v>10</v>
      </c>
      <c r="J34" s="47">
        <v>10</v>
      </c>
      <c r="K34" s="58">
        <f t="shared" ref="K34:K65" si="50">IF(ISERROR(AVERAGE(L34:O34)),"-",AVERAGE(L34:O34))</f>
        <v>10</v>
      </c>
      <c r="L34" s="47">
        <v>10</v>
      </c>
      <c r="M34" s="47">
        <v>10</v>
      </c>
      <c r="N34" s="47">
        <v>10</v>
      </c>
      <c r="O34" s="47">
        <v>10</v>
      </c>
      <c r="P34" s="58">
        <f t="shared" ref="P34:P65" si="51">IF(ISERROR(AVERAGE(Q34:T34)),"-",AVERAGE(Q34:T34))</f>
        <v>9.25</v>
      </c>
      <c r="Q34" s="47">
        <v>10</v>
      </c>
      <c r="R34" s="47">
        <v>9</v>
      </c>
      <c r="S34" s="47">
        <v>8</v>
      </c>
      <c r="T34" s="47">
        <v>10</v>
      </c>
      <c r="U34" s="58">
        <f t="shared" ref="U34:U65" si="52">IF(ISERROR(AVERAGE(V34:W34)),"-",AVERAGE(V34:W34))</f>
        <v>9.5</v>
      </c>
      <c r="V34" s="47">
        <v>9</v>
      </c>
      <c r="W34" s="47">
        <v>10</v>
      </c>
      <c r="X34" s="58">
        <f t="shared" ref="X34:X65" si="53">IF(ISERROR(AVERAGE(Y34:AB34)),"-",AVERAGE(Y34:AB34))</f>
        <v>9</v>
      </c>
      <c r="Y34" s="47">
        <v>9</v>
      </c>
      <c r="Z34" s="47">
        <v>9</v>
      </c>
      <c r="AA34" s="47">
        <v>10</v>
      </c>
      <c r="AB34" s="47">
        <v>8</v>
      </c>
      <c r="AC34" s="43">
        <f t="shared" ref="AC34:AC65" si="54">IF(ISERROR(AVERAGE(AD34,AF34,AK34,AN34,AQ34,AT34,AV34)),"-",AVERAGE(AD34,AF34,AK34,AN34,AQ34,AT34,AV34))</f>
        <v>9.5714285714285712</v>
      </c>
      <c r="AD34" s="57">
        <f t="shared" ref="AD34:AD65" si="55">IF(ISERROR(AVERAGE(AE34)),"-",AVERAGE(AE34))</f>
        <v>10</v>
      </c>
      <c r="AE34" s="47">
        <v>10</v>
      </c>
      <c r="AF34" s="57">
        <f t="shared" ref="AF34:AF65" si="56">IF(ISERROR(AVERAGE(AG34:AJ34)),"-",AVERAGE(AG34:AJ34))</f>
        <v>10</v>
      </c>
      <c r="AG34" s="47">
        <v>10</v>
      </c>
      <c r="AH34" s="47">
        <v>10</v>
      </c>
      <c r="AI34" s="47">
        <v>10</v>
      </c>
      <c r="AJ34" s="47">
        <v>10</v>
      </c>
      <c r="AK34" s="57">
        <f t="shared" ref="AK34:AK65" si="57">IF(ISERROR(AVERAGE(AL34:AM34)),"-",AVERAGE(AL34:AM34))</f>
        <v>9</v>
      </c>
      <c r="AL34" s="47">
        <v>10</v>
      </c>
      <c r="AM34" s="47">
        <v>8</v>
      </c>
      <c r="AN34" s="57">
        <f t="shared" ref="AN34:AN65" si="58">IF(ISERROR(AVERAGE(AO34:AP34)),"-",AVERAGE(AO34:AP34))</f>
        <v>10</v>
      </c>
      <c r="AO34" s="47">
        <v>10</v>
      </c>
      <c r="AP34" s="47">
        <v>10</v>
      </c>
      <c r="AQ34" s="57">
        <f t="shared" ref="AQ34:AQ65" si="59">IF(ISERROR(AVERAGE(AR34:AS34)),"-",AVERAGE(AR34:AS34))</f>
        <v>9.5</v>
      </c>
      <c r="AR34" s="47">
        <v>10</v>
      </c>
      <c r="AS34" s="47">
        <v>9</v>
      </c>
      <c r="AT34" s="57">
        <f t="shared" ref="AT34:AT65" si="60">IF(ISERROR(AVERAGE(AU34)),"-",AVERAGE(AU34))</f>
        <v>10</v>
      </c>
      <c r="AU34" s="47">
        <v>10</v>
      </c>
      <c r="AV34" s="57">
        <f t="shared" ref="AV34:AV65" si="61">IF(ISERROR(AVERAGE(AW34:AX34)),"-",AVERAGE(AW34:AX34))</f>
        <v>8.5</v>
      </c>
      <c r="AW34" s="47">
        <v>9</v>
      </c>
      <c r="AX34" s="47">
        <v>8</v>
      </c>
      <c r="AY34" s="56">
        <f>IF(AZ34="-","?",RANK(AZ34,AZ2:AZ130,0))</f>
        <v>20</v>
      </c>
      <c r="AZ34" s="42">
        <f t="shared" ref="AZ34:AZ65" si="62">IF(OR(ISERROR(AVERAGE(BA34)),ISERROR(AVERAGE(BH34))),"-",ROUND(BH34*(1+(BA34-1)*(0.25/9))*10/12.5,2))</f>
        <v>6.62</v>
      </c>
      <c r="BA34" s="41">
        <f t="shared" ref="BA34:BA65" si="63">IF(ISERROR(AVERAGE(BB34:BG34)),"-",AVERAGE(BB34:BG34))</f>
        <v>1.2291666666666667</v>
      </c>
      <c r="BB34" s="47">
        <v>1</v>
      </c>
      <c r="BC34" s="47">
        <v>2</v>
      </c>
      <c r="BD34" s="47">
        <v>1</v>
      </c>
      <c r="BE34" s="47">
        <v>1</v>
      </c>
      <c r="BF34" s="47">
        <v>1</v>
      </c>
      <c r="BG34" s="55">
        <f t="shared" ref="BG34:BG65" si="64">IF(OR(F34="-",P34="-"),"-",11-(F34+P34)/2)</f>
        <v>1.375</v>
      </c>
      <c r="BH34" s="54">
        <f t="shared" ref="BH34:BH65" si="65">IF(ISERROR(AVERAGE(BI34,BM34,BQ34,BW34)),"-",AVERAGE(BI34,BM34,BQ34,BW34))</f>
        <v>8.2166666666666668</v>
      </c>
      <c r="BI34" s="41">
        <f t="shared" ref="BI34:BI65" si="66">IF(ISERROR(AVERAGE(BJ34:BL34)),"-",AVERAGE(BJ34:BL34))</f>
        <v>7</v>
      </c>
      <c r="BJ34" s="47">
        <v>7</v>
      </c>
      <c r="BK34" s="47">
        <v>7</v>
      </c>
      <c r="BL34" s="47">
        <v>7</v>
      </c>
      <c r="BM34" s="41">
        <f t="shared" ref="BM34:BM65" si="67">IF(ISERROR(AVERAGE(BN34:BP34)),"-",AVERAGE(BN34:BP34))</f>
        <v>6.666666666666667</v>
      </c>
      <c r="BN34" s="47">
        <v>7</v>
      </c>
      <c r="BO34" s="47">
        <v>7</v>
      </c>
      <c r="BP34" s="47">
        <v>6</v>
      </c>
      <c r="BQ34" s="41">
        <f t="shared" ref="BQ34:BQ65" si="68">IF(ISERROR(AVERAGE(BR34:BV34)),"-",AVERAGE(BR34:BV34))</f>
        <v>9.1999999999999993</v>
      </c>
      <c r="BR34" s="47">
        <v>10</v>
      </c>
      <c r="BS34" s="47">
        <v>10</v>
      </c>
      <c r="BT34" s="47">
        <v>9</v>
      </c>
      <c r="BU34" s="47">
        <v>8</v>
      </c>
      <c r="BV34" s="47">
        <v>9</v>
      </c>
      <c r="BW34" s="41">
        <f t="shared" ref="BW34:BW65" si="69">IF(ISERROR(AVERAGE(BX34:BZ34)),"-",AVERAGE(BX34:BZ34))</f>
        <v>10</v>
      </c>
      <c r="BX34" s="47">
        <v>10</v>
      </c>
      <c r="BY34" s="47">
        <v>10</v>
      </c>
      <c r="BZ34" s="47">
        <v>10</v>
      </c>
      <c r="CA34" s="47" t="s">
        <v>78</v>
      </c>
      <c r="CB34" s="46" t="s">
        <v>78</v>
      </c>
      <c r="CC34" s="52">
        <v>9.4499999999999993</v>
      </c>
      <c r="CD34" s="52">
        <f t="shared" ref="CD34:CD65" si="70">IF(ISERROR(AVERAGE(F34,K34,P34,U34,X34)),"-",AVERAGE(F34,K34,P34,U34,X34))</f>
        <v>9.5500000000000007</v>
      </c>
      <c r="CE34" s="44">
        <f t="shared" ref="CE34:CE65" si="71">IF(OR(CC34="-",CD34="-"),"-",(SUM(CD34-CC34)))</f>
        <v>0.10000000000000142</v>
      </c>
      <c r="CF34" s="53" t="str">
        <f t="shared" ref="CF34:CF65" si="72">IF(CE34="-","",IF(CE34&gt;=1,"ã",IF(CE34&gt;=0.5,"æ",IF(CE34&gt;=-0.49,"â",IF(CE34&gt;=-0.99,"è","ä")))))</f>
        <v>â</v>
      </c>
      <c r="CG34" s="52">
        <v>9</v>
      </c>
      <c r="CH34" s="52">
        <f t="shared" ref="CH34:CH65" si="73">IF(ISERROR(AVERAGE(AD34,AF34,AK34,AN34,AQ34,AT34,AV34)),"-",AVERAGE(AD34,AF34,AK34,AN34,AQ34,AT34,AV34))</f>
        <v>9.5714285714285712</v>
      </c>
      <c r="CI34" s="43">
        <f t="shared" ref="CI34:CI65" si="74">IF(OR(CG34="-",CH34="-"),"-",(SUM(CH34-CG34)))</f>
        <v>0.57142857142857117</v>
      </c>
      <c r="CJ34" s="51" t="str">
        <f t="shared" ref="CJ34:CJ65" si="75">IF(CI34="-","",IF(CI34&gt;=1,"ã",IF(CI34&gt;=0.5,"æ",IF(CI34&gt;=-0.49,"â",IF(CI34&gt;=-0.99,"è","ä")))))</f>
        <v>æ</v>
      </c>
      <c r="CK34" s="47" t="s">
        <v>78</v>
      </c>
      <c r="CL34" s="46" t="s">
        <v>78</v>
      </c>
      <c r="CM34" s="47">
        <v>10</v>
      </c>
      <c r="CN34" s="47">
        <v>10</v>
      </c>
      <c r="CO34" s="47">
        <v>10</v>
      </c>
      <c r="CP34" s="47">
        <v>10</v>
      </c>
      <c r="CQ34" s="47">
        <v>10</v>
      </c>
      <c r="CR34" s="47">
        <v>10</v>
      </c>
      <c r="CS34" s="49">
        <f t="shared" ref="CS34:CS65" si="76">IF(OR(G34="-",J34="-",G34="",J34=""),"-",(G34+J34)/2)</f>
        <v>10</v>
      </c>
      <c r="CT34" s="48">
        <f t="shared" ref="CT34:CT65" si="77">IF(CM34="-","-",(IF(CM34&lt;6,1,0)+IF(CN34&lt;3,1,0)+IF(CO34&lt;3,1,0)+IF(CP34&lt;3,1,0)+IF(CQ34&lt;3,1,0)+IF(CR34&lt;3,1,0)+IF(CS34&lt;3,1,0)))</f>
        <v>0</v>
      </c>
      <c r="CU34" s="44" t="str">
        <f t="shared" ref="CU34:CU65" si="78">IF(CT34="-","",IF(CT34=0,"Dem.","Aut."))</f>
        <v>Dem.</v>
      </c>
      <c r="CV34" s="47" t="s">
        <v>78</v>
      </c>
      <c r="CW34" s="46" t="s">
        <v>78</v>
      </c>
      <c r="CX34" s="45">
        <f t="shared" ref="CX34:CX65" si="79">IF(ISERROR(ROUND(AVERAGE(E34,AC34),2)),"-",ROUND(AVERAGE(E34,AC34),2))</f>
        <v>9.56</v>
      </c>
      <c r="CY34" s="40">
        <f t="shared" ref="CY34:CY65" si="80">IF(CX34="-","-",IF(CX34&gt;=8.5,1,IF(CX34&gt;=7,2,IF(CX34&gt;=5.5,3,IF(CX34&gt;=4,4,5)))))</f>
        <v>1</v>
      </c>
      <c r="CZ34" s="39" t="str">
        <f t="shared" ref="CZ34:CZ65" si="81">IF(CY34="-","",IF(CY34=1,"Highly advanced",IF(CY34=2,"Advanced",IF(CY34=3,"Limited",IF(CY34=4,"Very limited","Failed")))))</f>
        <v>Highly advanced</v>
      </c>
      <c r="DA34" s="44">
        <f t="shared" ref="DA34:DA65" si="82">IF(ISERROR(ROUND(AVERAGE(F34,K34,P34,U34,X34),2)),"-",ROUND(AVERAGE(F34,K34,P34,U34,X34),2))</f>
        <v>9.5500000000000007</v>
      </c>
      <c r="DB34" s="40">
        <f t="shared" ref="DB34:DB65" si="83">IF(OR(DA34="-",CT34="-"),"-",IF(AND(DA34&gt;=8,CT34=0),1,IF(AND(DA34&gt;=6,CT34=0),2,IF(AND(DA34&gt;=1,CT34=0),3,IF(AND(DA34&gt;=4,CT34&gt;0),4,5)))))</f>
        <v>1</v>
      </c>
      <c r="DC34" s="39" t="str">
        <f t="shared" ref="DC34:DC65" si="84">IF(DB34="-","",IF(DB34=1,"Democracies in consolidation",IF(DB34=2,"Defective democracies",IF(DB34=3,"Highly defective democracies",IF(DB34=4,"Moderate autocracies","Hard-line autocracies")))))</f>
        <v>Democracies in consolidation</v>
      </c>
      <c r="DD34" s="43">
        <f t="shared" ref="DD34:DD65" si="85">IF(ISERROR(ROUND(AVERAGE(AD34,AF34,AK34,AN34,AQ34,AT34,AV34),2)),"-",ROUND(AVERAGE(AD34,AF34,AK34,AN34,AQ34,AT34,AV34),2))</f>
        <v>9.57</v>
      </c>
      <c r="DE34" s="40">
        <f t="shared" ref="DE34:DE65" si="86">IF(DD34="-","-",IF(DD34&gt;=8,1,IF(DD34&gt;=7,2,IF(DD34&gt;=5,3,IF(DD34&gt;=3,4,5)))))</f>
        <v>1</v>
      </c>
      <c r="DF34" s="39" t="str">
        <f t="shared" ref="DF34:DF65" si="87">IF(DE34="-","",IF(DE34=1,"Developed",IF(DE34=2,"Functioning",IF(DE34=3,"Functional flaws",IF(DE34=4,"Poorly functioning","Rudimentary")))))</f>
        <v>Developed</v>
      </c>
      <c r="DG34" s="42">
        <f t="shared" ref="DG34:DG65" si="88">IF(OR(ISERROR(AVERAGE(BA34)),ISERROR(AVERAGE(BH34))),"-",ROUND(BH34*(1+(BA34-1)*(0.25/9))*10/12.5,2))</f>
        <v>6.62</v>
      </c>
      <c r="DH34" s="40">
        <f t="shared" ref="DH34:DH65" si="89">IF(DG34="-","-",IF(DG34&gt;=7,1,IF(DG34&gt;=5.6,2,IF(DG34&gt;=4.3,3,IF(DG34&gt;=3,4,5)))))</f>
        <v>2</v>
      </c>
      <c r="DI34" s="39" t="str">
        <f t="shared" ref="DI34:DI65" si="90">IF(DH34="-","",IF(DH34=1,"Very good",IF(DH34=2,"Good",IF(DH34=3,"Moderate",IF(DH34=4,"Weak","Failed")))))</f>
        <v>Good</v>
      </c>
      <c r="DJ34" s="41">
        <f t="shared" ref="DJ34:DJ65" si="91">IF(ISERROR(IF(BA34="-","-",ROUND(BA34,1))),"-",IF(BA34="-","-",ROUND(BA34,1)))</f>
        <v>1.2</v>
      </c>
      <c r="DK34" s="40">
        <f t="shared" ref="DK34:DK65" si="92">IF(DJ34="-","-",IF(DJ34&gt;=8.5,1,IF(DJ34&gt;=6.5,2,IF(DJ34&gt;=4.5,3,IF(DJ34&gt;=2.5,4,5)))))</f>
        <v>5</v>
      </c>
      <c r="DL34" s="39" t="str">
        <f t="shared" ref="DL34:DL65" si="93">IF(DK34="-","",IF(DK34=1,"Massive",IF(DK34=2,"Substantial",IF(DK34=3,"Moderate",IF(DK34=4,"Minor","Negligible")))))</f>
        <v>Negligible</v>
      </c>
    </row>
    <row r="35" spans="1:116">
      <c r="A35" s="61" t="s">
        <v>133</v>
      </c>
      <c r="B35" s="60">
        <v>2</v>
      </c>
      <c r="C35" s="59">
        <f>IF(D35="-","?",RANK(D35,D2:D130,0))</f>
        <v>36</v>
      </c>
      <c r="D35" s="45">
        <f t="shared" si="47"/>
        <v>6.8</v>
      </c>
      <c r="E35" s="44">
        <f t="shared" si="48"/>
        <v>7.6</v>
      </c>
      <c r="F35" s="58">
        <f t="shared" si="49"/>
        <v>8.25</v>
      </c>
      <c r="G35" s="47">
        <v>9</v>
      </c>
      <c r="H35" s="47">
        <v>8</v>
      </c>
      <c r="I35" s="47">
        <v>10</v>
      </c>
      <c r="J35" s="47">
        <v>6</v>
      </c>
      <c r="K35" s="58">
        <f t="shared" si="50"/>
        <v>8.75</v>
      </c>
      <c r="L35" s="47">
        <v>9</v>
      </c>
      <c r="M35" s="47">
        <v>9</v>
      </c>
      <c r="N35" s="47">
        <v>9</v>
      </c>
      <c r="O35" s="47">
        <v>8</v>
      </c>
      <c r="P35" s="58">
        <f t="shared" si="51"/>
        <v>6.5</v>
      </c>
      <c r="Q35" s="47">
        <v>8</v>
      </c>
      <c r="R35" s="47">
        <v>6</v>
      </c>
      <c r="S35" s="47">
        <v>5</v>
      </c>
      <c r="T35" s="47">
        <v>7</v>
      </c>
      <c r="U35" s="58">
        <f t="shared" si="52"/>
        <v>7.5</v>
      </c>
      <c r="V35" s="47">
        <v>7</v>
      </c>
      <c r="W35" s="47">
        <v>8</v>
      </c>
      <c r="X35" s="58">
        <f t="shared" si="53"/>
        <v>7</v>
      </c>
      <c r="Y35" s="47">
        <v>7</v>
      </c>
      <c r="Z35" s="47">
        <v>6</v>
      </c>
      <c r="AA35" s="47">
        <v>9</v>
      </c>
      <c r="AB35" s="47">
        <v>6</v>
      </c>
      <c r="AC35" s="43">
        <f t="shared" si="54"/>
        <v>6</v>
      </c>
      <c r="AD35" s="57">
        <f t="shared" si="55"/>
        <v>5</v>
      </c>
      <c r="AE35" s="47">
        <v>5</v>
      </c>
      <c r="AF35" s="57">
        <f t="shared" si="56"/>
        <v>6</v>
      </c>
      <c r="AG35" s="47">
        <v>6</v>
      </c>
      <c r="AH35" s="47">
        <v>5</v>
      </c>
      <c r="AI35" s="47">
        <v>7</v>
      </c>
      <c r="AJ35" s="47">
        <v>6</v>
      </c>
      <c r="AK35" s="57">
        <f t="shared" si="57"/>
        <v>7</v>
      </c>
      <c r="AL35" s="47">
        <v>7</v>
      </c>
      <c r="AM35" s="47">
        <v>7</v>
      </c>
      <c r="AN35" s="57">
        <f t="shared" si="58"/>
        <v>6.5</v>
      </c>
      <c r="AO35" s="47">
        <v>6</v>
      </c>
      <c r="AP35" s="47">
        <v>7</v>
      </c>
      <c r="AQ35" s="57">
        <f t="shared" si="59"/>
        <v>4.5</v>
      </c>
      <c r="AR35" s="47">
        <v>4</v>
      </c>
      <c r="AS35" s="47">
        <v>5</v>
      </c>
      <c r="AT35" s="57">
        <f t="shared" si="60"/>
        <v>8</v>
      </c>
      <c r="AU35" s="47">
        <v>8</v>
      </c>
      <c r="AV35" s="57">
        <f t="shared" si="61"/>
        <v>5</v>
      </c>
      <c r="AW35" s="47">
        <v>5</v>
      </c>
      <c r="AX35" s="47">
        <v>5</v>
      </c>
      <c r="AY35" s="56">
        <f>IF(AZ35="-","?",RANK(AZ35,AZ2:AZ130,0))</f>
        <v>45</v>
      </c>
      <c r="AZ35" s="42">
        <f t="shared" si="62"/>
        <v>5.65</v>
      </c>
      <c r="BA35" s="41">
        <f t="shared" si="63"/>
        <v>4.104166666666667</v>
      </c>
      <c r="BB35" s="47">
        <v>5</v>
      </c>
      <c r="BC35" s="47">
        <v>5</v>
      </c>
      <c r="BD35" s="47">
        <v>3</v>
      </c>
      <c r="BE35" s="47">
        <v>5</v>
      </c>
      <c r="BF35" s="47">
        <v>3</v>
      </c>
      <c r="BG35" s="55">
        <f t="shared" si="64"/>
        <v>3.625</v>
      </c>
      <c r="BH35" s="54">
        <f t="shared" si="65"/>
        <v>6.5</v>
      </c>
      <c r="BI35" s="41">
        <f t="shared" si="66"/>
        <v>6.666666666666667</v>
      </c>
      <c r="BJ35" s="47">
        <v>6</v>
      </c>
      <c r="BK35" s="47">
        <v>7</v>
      </c>
      <c r="BL35" s="47">
        <v>7</v>
      </c>
      <c r="BM35" s="41">
        <f t="shared" si="67"/>
        <v>4.666666666666667</v>
      </c>
      <c r="BN35" s="47">
        <v>5</v>
      </c>
      <c r="BO35" s="47">
        <v>6</v>
      </c>
      <c r="BP35" s="47">
        <v>3</v>
      </c>
      <c r="BQ35" s="41">
        <f t="shared" si="68"/>
        <v>6</v>
      </c>
      <c r="BR35" s="47">
        <v>7</v>
      </c>
      <c r="BS35" s="47">
        <v>8</v>
      </c>
      <c r="BT35" s="47">
        <v>6</v>
      </c>
      <c r="BU35" s="47">
        <v>5</v>
      </c>
      <c r="BV35" s="47">
        <v>4</v>
      </c>
      <c r="BW35" s="41">
        <f t="shared" si="69"/>
        <v>8.6666666666666661</v>
      </c>
      <c r="BX35" s="47">
        <v>9</v>
      </c>
      <c r="BY35" s="47">
        <v>9</v>
      </c>
      <c r="BZ35" s="47">
        <v>8</v>
      </c>
      <c r="CA35" s="47" t="s">
        <v>78</v>
      </c>
      <c r="CB35" s="46" t="s">
        <v>78</v>
      </c>
      <c r="CC35" s="52">
        <v>7.3</v>
      </c>
      <c r="CD35" s="52">
        <f t="shared" si="70"/>
        <v>7.6</v>
      </c>
      <c r="CE35" s="44">
        <f t="shared" si="71"/>
        <v>0.29999999999999982</v>
      </c>
      <c r="CF35" s="53" t="str">
        <f t="shared" si="72"/>
        <v>â</v>
      </c>
      <c r="CG35" s="52">
        <v>5.4285714285714297</v>
      </c>
      <c r="CH35" s="52">
        <f t="shared" si="73"/>
        <v>6</v>
      </c>
      <c r="CI35" s="43">
        <f t="shared" si="74"/>
        <v>0.57142857142857029</v>
      </c>
      <c r="CJ35" s="51" t="str">
        <f t="shared" si="75"/>
        <v>æ</v>
      </c>
      <c r="CK35" s="47" t="s">
        <v>78</v>
      </c>
      <c r="CL35" s="46" t="s">
        <v>78</v>
      </c>
      <c r="CM35" s="47">
        <v>9</v>
      </c>
      <c r="CN35" s="47">
        <v>9</v>
      </c>
      <c r="CO35" s="47">
        <v>9</v>
      </c>
      <c r="CP35" s="47">
        <v>8</v>
      </c>
      <c r="CQ35" s="47">
        <v>8</v>
      </c>
      <c r="CR35" s="47">
        <v>7</v>
      </c>
      <c r="CS35" s="49">
        <f t="shared" si="76"/>
        <v>7.5</v>
      </c>
      <c r="CT35" s="48">
        <f t="shared" si="77"/>
        <v>0</v>
      </c>
      <c r="CU35" s="44" t="str">
        <f t="shared" si="78"/>
        <v>Dem.</v>
      </c>
      <c r="CV35" s="47" t="s">
        <v>78</v>
      </c>
      <c r="CW35" s="46" t="s">
        <v>78</v>
      </c>
      <c r="CX35" s="45">
        <f t="shared" si="79"/>
        <v>6.8</v>
      </c>
      <c r="CY35" s="40">
        <f t="shared" si="80"/>
        <v>3</v>
      </c>
      <c r="CZ35" s="39" t="str">
        <f t="shared" si="81"/>
        <v>Limited</v>
      </c>
      <c r="DA35" s="44">
        <f t="shared" si="82"/>
        <v>7.6</v>
      </c>
      <c r="DB35" s="40">
        <f t="shared" si="83"/>
        <v>2</v>
      </c>
      <c r="DC35" s="39" t="str">
        <f t="shared" si="84"/>
        <v>Defective democracies</v>
      </c>
      <c r="DD35" s="43">
        <f t="shared" si="85"/>
        <v>6</v>
      </c>
      <c r="DE35" s="40">
        <f t="shared" si="86"/>
        <v>3</v>
      </c>
      <c r="DF35" s="39" t="str">
        <f t="shared" si="87"/>
        <v>Functional flaws</v>
      </c>
      <c r="DG35" s="42">
        <f t="shared" si="88"/>
        <v>5.65</v>
      </c>
      <c r="DH35" s="40">
        <f t="shared" si="89"/>
        <v>2</v>
      </c>
      <c r="DI35" s="39" t="str">
        <f t="shared" si="90"/>
        <v>Good</v>
      </c>
      <c r="DJ35" s="41">
        <f t="shared" si="91"/>
        <v>4.0999999999999996</v>
      </c>
      <c r="DK35" s="40">
        <f t="shared" si="92"/>
        <v>4</v>
      </c>
      <c r="DL35" s="39" t="str">
        <f t="shared" si="93"/>
        <v>Minor</v>
      </c>
    </row>
    <row r="36" spans="1:116">
      <c r="A36" s="61" t="s">
        <v>134</v>
      </c>
      <c r="B36" s="60">
        <v>2</v>
      </c>
      <c r="C36" s="59">
        <f>IF(D36="-","?",RANK(D36,D2:D130,0))</f>
        <v>64</v>
      </c>
      <c r="D36" s="45">
        <f t="shared" si="47"/>
        <v>5.75</v>
      </c>
      <c r="E36" s="44">
        <f t="shared" si="48"/>
        <v>6.15</v>
      </c>
      <c r="F36" s="58">
        <f t="shared" si="49"/>
        <v>8</v>
      </c>
      <c r="G36" s="47">
        <v>8</v>
      </c>
      <c r="H36" s="47">
        <v>9</v>
      </c>
      <c r="I36" s="47">
        <v>9</v>
      </c>
      <c r="J36" s="47">
        <v>6</v>
      </c>
      <c r="K36" s="58">
        <f t="shared" si="50"/>
        <v>8</v>
      </c>
      <c r="L36" s="47">
        <v>8</v>
      </c>
      <c r="M36" s="47">
        <v>7</v>
      </c>
      <c r="N36" s="47">
        <v>9</v>
      </c>
      <c r="O36" s="47">
        <v>8</v>
      </c>
      <c r="P36" s="58">
        <f t="shared" si="51"/>
        <v>4.75</v>
      </c>
      <c r="Q36" s="47">
        <v>5</v>
      </c>
      <c r="R36" s="47">
        <v>3</v>
      </c>
      <c r="S36" s="47">
        <v>4</v>
      </c>
      <c r="T36" s="47">
        <v>7</v>
      </c>
      <c r="U36" s="58">
        <f t="shared" si="52"/>
        <v>5</v>
      </c>
      <c r="V36" s="47">
        <v>5</v>
      </c>
      <c r="W36" s="47">
        <v>5</v>
      </c>
      <c r="X36" s="58">
        <f t="shared" si="53"/>
        <v>5</v>
      </c>
      <c r="Y36" s="47">
        <v>4</v>
      </c>
      <c r="Z36" s="47">
        <v>6</v>
      </c>
      <c r="AA36" s="47">
        <v>4</v>
      </c>
      <c r="AB36" s="47">
        <v>6</v>
      </c>
      <c r="AC36" s="43">
        <f t="shared" si="54"/>
        <v>5.3571428571428568</v>
      </c>
      <c r="AD36" s="57">
        <f t="shared" si="55"/>
        <v>4</v>
      </c>
      <c r="AE36" s="47">
        <v>4</v>
      </c>
      <c r="AF36" s="57">
        <f t="shared" si="56"/>
        <v>5.5</v>
      </c>
      <c r="AG36" s="47">
        <v>5</v>
      </c>
      <c r="AH36" s="47">
        <v>5</v>
      </c>
      <c r="AI36" s="47">
        <v>7</v>
      </c>
      <c r="AJ36" s="47">
        <v>5</v>
      </c>
      <c r="AK36" s="57">
        <f t="shared" si="57"/>
        <v>6</v>
      </c>
      <c r="AL36" s="47">
        <v>7</v>
      </c>
      <c r="AM36" s="47">
        <v>5</v>
      </c>
      <c r="AN36" s="57">
        <f t="shared" si="58"/>
        <v>6</v>
      </c>
      <c r="AO36" s="47">
        <v>6</v>
      </c>
      <c r="AP36" s="47">
        <v>6</v>
      </c>
      <c r="AQ36" s="57">
        <f t="shared" si="59"/>
        <v>5</v>
      </c>
      <c r="AR36" s="47">
        <v>5</v>
      </c>
      <c r="AS36" s="47">
        <v>5</v>
      </c>
      <c r="AT36" s="57">
        <f t="shared" si="60"/>
        <v>7</v>
      </c>
      <c r="AU36" s="47">
        <v>7</v>
      </c>
      <c r="AV36" s="57">
        <f t="shared" si="61"/>
        <v>4</v>
      </c>
      <c r="AW36" s="47">
        <v>4</v>
      </c>
      <c r="AX36" s="47">
        <v>4</v>
      </c>
      <c r="AY36" s="56">
        <f>IF(AZ36="-","?",RANK(AZ36,AZ2:AZ130,0))</f>
        <v>103</v>
      </c>
      <c r="AZ36" s="42">
        <f t="shared" si="62"/>
        <v>3.75</v>
      </c>
      <c r="BA36" s="41">
        <f t="shared" si="63"/>
        <v>5.104166666666667</v>
      </c>
      <c r="BB36" s="47">
        <v>6</v>
      </c>
      <c r="BC36" s="47">
        <v>6</v>
      </c>
      <c r="BD36" s="47">
        <v>5</v>
      </c>
      <c r="BE36" s="47">
        <v>7</v>
      </c>
      <c r="BF36" s="47">
        <v>2</v>
      </c>
      <c r="BG36" s="55">
        <f t="shared" si="64"/>
        <v>4.625</v>
      </c>
      <c r="BH36" s="54">
        <f t="shared" si="65"/>
        <v>4.2083333333333339</v>
      </c>
      <c r="BI36" s="41">
        <f t="shared" si="66"/>
        <v>3</v>
      </c>
      <c r="BJ36" s="47">
        <v>3</v>
      </c>
      <c r="BK36" s="47">
        <v>3</v>
      </c>
      <c r="BL36" s="47">
        <v>3</v>
      </c>
      <c r="BM36" s="41">
        <f t="shared" si="67"/>
        <v>3.3333333333333335</v>
      </c>
      <c r="BN36" s="47">
        <v>4</v>
      </c>
      <c r="BO36" s="47">
        <v>3</v>
      </c>
      <c r="BP36" s="47">
        <v>3</v>
      </c>
      <c r="BQ36" s="41">
        <f t="shared" si="68"/>
        <v>4.5</v>
      </c>
      <c r="BR36" s="47">
        <v>5</v>
      </c>
      <c r="BS36" s="47">
        <v>5</v>
      </c>
      <c r="BT36" s="47">
        <v>4</v>
      </c>
      <c r="BU36" s="47">
        <v>4</v>
      </c>
      <c r="BV36" s="47" t="s">
        <v>100</v>
      </c>
      <c r="BW36" s="41">
        <f t="shared" si="69"/>
        <v>6</v>
      </c>
      <c r="BX36" s="47">
        <v>6</v>
      </c>
      <c r="BY36" s="47">
        <v>6</v>
      </c>
      <c r="BZ36" s="47">
        <v>6</v>
      </c>
      <c r="CA36" s="47" t="s">
        <v>78</v>
      </c>
      <c r="CB36" s="46" t="s">
        <v>78</v>
      </c>
      <c r="CC36" s="52">
        <v>6.2</v>
      </c>
      <c r="CD36" s="52">
        <f t="shared" si="70"/>
        <v>6.15</v>
      </c>
      <c r="CE36" s="44">
        <f t="shared" si="71"/>
        <v>-4.9999999999999822E-2</v>
      </c>
      <c r="CF36" s="53" t="str">
        <f t="shared" si="72"/>
        <v>â</v>
      </c>
      <c r="CG36" s="52">
        <v>5.1071428571428568</v>
      </c>
      <c r="CH36" s="52">
        <f t="shared" si="73"/>
        <v>5.3571428571428568</v>
      </c>
      <c r="CI36" s="43">
        <f t="shared" si="74"/>
        <v>0.25</v>
      </c>
      <c r="CJ36" s="51" t="str">
        <f t="shared" si="75"/>
        <v>â</v>
      </c>
      <c r="CK36" s="47" t="s">
        <v>78</v>
      </c>
      <c r="CL36" s="46" t="s">
        <v>78</v>
      </c>
      <c r="CM36" s="47">
        <v>8</v>
      </c>
      <c r="CN36" s="47">
        <v>7</v>
      </c>
      <c r="CO36" s="47">
        <v>9</v>
      </c>
      <c r="CP36" s="47">
        <v>8</v>
      </c>
      <c r="CQ36" s="47">
        <v>5</v>
      </c>
      <c r="CR36" s="47">
        <v>7</v>
      </c>
      <c r="CS36" s="49">
        <f t="shared" si="76"/>
        <v>7</v>
      </c>
      <c r="CT36" s="48">
        <f t="shared" si="77"/>
        <v>0</v>
      </c>
      <c r="CU36" s="44" t="str">
        <f t="shared" si="78"/>
        <v>Dem.</v>
      </c>
      <c r="CV36" s="47" t="s">
        <v>78</v>
      </c>
      <c r="CW36" s="46" t="s">
        <v>78</v>
      </c>
      <c r="CX36" s="45">
        <f t="shared" si="79"/>
        <v>5.75</v>
      </c>
      <c r="CY36" s="40">
        <f t="shared" si="80"/>
        <v>3</v>
      </c>
      <c r="CZ36" s="39" t="str">
        <f t="shared" si="81"/>
        <v>Limited</v>
      </c>
      <c r="DA36" s="44">
        <f t="shared" si="82"/>
        <v>6.15</v>
      </c>
      <c r="DB36" s="40">
        <f t="shared" si="83"/>
        <v>2</v>
      </c>
      <c r="DC36" s="39" t="str">
        <f t="shared" si="84"/>
        <v>Defective democracies</v>
      </c>
      <c r="DD36" s="43">
        <f t="shared" si="85"/>
        <v>5.36</v>
      </c>
      <c r="DE36" s="40">
        <f t="shared" si="86"/>
        <v>3</v>
      </c>
      <c r="DF36" s="39" t="str">
        <f t="shared" si="87"/>
        <v>Functional flaws</v>
      </c>
      <c r="DG36" s="42">
        <f t="shared" si="88"/>
        <v>3.75</v>
      </c>
      <c r="DH36" s="40">
        <f t="shared" si="89"/>
        <v>4</v>
      </c>
      <c r="DI36" s="39" t="str">
        <f t="shared" si="90"/>
        <v>Weak</v>
      </c>
      <c r="DJ36" s="41">
        <f t="shared" si="91"/>
        <v>5.0999999999999996</v>
      </c>
      <c r="DK36" s="40">
        <f t="shared" si="92"/>
        <v>3</v>
      </c>
      <c r="DL36" s="39" t="str">
        <f t="shared" si="93"/>
        <v>Moderate</v>
      </c>
    </row>
    <row r="37" spans="1:116">
      <c r="A37" s="61" t="s">
        <v>135</v>
      </c>
      <c r="B37" s="60">
        <v>4</v>
      </c>
      <c r="C37" s="59">
        <f>IF(D37="-","?",RANK(D37,D2:D130,0))</f>
        <v>82</v>
      </c>
      <c r="D37" s="45">
        <f t="shared" si="47"/>
        <v>4.88</v>
      </c>
      <c r="E37" s="44">
        <f t="shared" si="48"/>
        <v>4.4000000000000004</v>
      </c>
      <c r="F37" s="58">
        <f t="shared" si="49"/>
        <v>7.75</v>
      </c>
      <c r="G37" s="47">
        <v>9</v>
      </c>
      <c r="H37" s="47">
        <v>9</v>
      </c>
      <c r="I37" s="47">
        <v>7</v>
      </c>
      <c r="J37" s="47">
        <v>6</v>
      </c>
      <c r="K37" s="58">
        <f t="shared" si="50"/>
        <v>4</v>
      </c>
      <c r="L37" s="47">
        <v>4</v>
      </c>
      <c r="M37" s="47">
        <v>2</v>
      </c>
      <c r="N37" s="47">
        <v>5</v>
      </c>
      <c r="O37" s="47">
        <v>5</v>
      </c>
      <c r="P37" s="58">
        <f t="shared" si="51"/>
        <v>4.25</v>
      </c>
      <c r="Q37" s="47">
        <v>4</v>
      </c>
      <c r="R37" s="47">
        <v>5</v>
      </c>
      <c r="S37" s="47">
        <v>4</v>
      </c>
      <c r="T37" s="47">
        <v>4</v>
      </c>
      <c r="U37" s="58">
        <f t="shared" si="52"/>
        <v>2</v>
      </c>
      <c r="V37" s="47">
        <v>2</v>
      </c>
      <c r="W37" s="47">
        <v>2</v>
      </c>
      <c r="X37" s="58">
        <f t="shared" si="53"/>
        <v>4</v>
      </c>
      <c r="Y37" s="47">
        <v>3</v>
      </c>
      <c r="Z37" s="47">
        <v>4</v>
      </c>
      <c r="AA37" s="47" t="s">
        <v>100</v>
      </c>
      <c r="AB37" s="47">
        <v>5</v>
      </c>
      <c r="AC37" s="43">
        <f t="shared" si="54"/>
        <v>5.3571428571428568</v>
      </c>
      <c r="AD37" s="57">
        <f t="shared" si="55"/>
        <v>4</v>
      </c>
      <c r="AE37" s="47">
        <v>4</v>
      </c>
      <c r="AF37" s="57">
        <f t="shared" si="56"/>
        <v>5.5</v>
      </c>
      <c r="AG37" s="47">
        <v>5</v>
      </c>
      <c r="AH37" s="47">
        <v>5</v>
      </c>
      <c r="AI37" s="47">
        <v>6</v>
      </c>
      <c r="AJ37" s="47">
        <v>6</v>
      </c>
      <c r="AK37" s="57">
        <f t="shared" si="57"/>
        <v>7</v>
      </c>
      <c r="AL37" s="47">
        <v>7</v>
      </c>
      <c r="AM37" s="47">
        <v>7</v>
      </c>
      <c r="AN37" s="57">
        <f t="shared" si="58"/>
        <v>6.5</v>
      </c>
      <c r="AO37" s="47">
        <v>7</v>
      </c>
      <c r="AP37" s="47">
        <v>6</v>
      </c>
      <c r="AQ37" s="57">
        <f t="shared" si="59"/>
        <v>4</v>
      </c>
      <c r="AR37" s="47">
        <v>4</v>
      </c>
      <c r="AS37" s="47">
        <v>4</v>
      </c>
      <c r="AT37" s="57">
        <f t="shared" si="60"/>
        <v>7</v>
      </c>
      <c r="AU37" s="47">
        <v>7</v>
      </c>
      <c r="AV37" s="57">
        <f t="shared" si="61"/>
        <v>3.5</v>
      </c>
      <c r="AW37" s="47">
        <v>3</v>
      </c>
      <c r="AX37" s="47">
        <v>4</v>
      </c>
      <c r="AY37" s="56">
        <f>IF(AZ37="-","?",RANK(AZ37,AZ2:AZ130,0))</f>
        <v>92</v>
      </c>
      <c r="AZ37" s="42">
        <f t="shared" si="62"/>
        <v>4.1500000000000004</v>
      </c>
      <c r="BA37" s="41">
        <f t="shared" si="63"/>
        <v>5.333333333333333</v>
      </c>
      <c r="BB37" s="47">
        <v>6</v>
      </c>
      <c r="BC37" s="47">
        <v>5</v>
      </c>
      <c r="BD37" s="47">
        <v>4</v>
      </c>
      <c r="BE37" s="47">
        <v>7</v>
      </c>
      <c r="BF37" s="47">
        <v>5</v>
      </c>
      <c r="BG37" s="55">
        <f t="shared" si="64"/>
        <v>5</v>
      </c>
      <c r="BH37" s="54">
        <f t="shared" si="65"/>
        <v>4.625</v>
      </c>
      <c r="BI37" s="41">
        <f t="shared" si="66"/>
        <v>4</v>
      </c>
      <c r="BJ37" s="47">
        <v>4</v>
      </c>
      <c r="BK37" s="47">
        <v>4</v>
      </c>
      <c r="BL37" s="47">
        <v>4</v>
      </c>
      <c r="BM37" s="41">
        <f t="shared" si="67"/>
        <v>4.333333333333333</v>
      </c>
      <c r="BN37" s="47">
        <v>4</v>
      </c>
      <c r="BO37" s="47">
        <v>5</v>
      </c>
      <c r="BP37" s="47">
        <v>4</v>
      </c>
      <c r="BQ37" s="41">
        <f t="shared" si="68"/>
        <v>4.5</v>
      </c>
      <c r="BR37" s="47">
        <v>6</v>
      </c>
      <c r="BS37" s="47">
        <v>3</v>
      </c>
      <c r="BT37" s="47">
        <v>5</v>
      </c>
      <c r="BU37" s="47">
        <v>4</v>
      </c>
      <c r="BV37" s="47" t="s">
        <v>100</v>
      </c>
      <c r="BW37" s="41">
        <f t="shared" si="69"/>
        <v>5.666666666666667</v>
      </c>
      <c r="BX37" s="47">
        <v>4</v>
      </c>
      <c r="BY37" s="47">
        <v>6</v>
      </c>
      <c r="BZ37" s="47">
        <v>7</v>
      </c>
      <c r="CA37" s="47" t="s">
        <v>78</v>
      </c>
      <c r="CB37" s="46" t="s">
        <v>78</v>
      </c>
      <c r="CC37" s="52">
        <v>4.1166666666666663</v>
      </c>
      <c r="CD37" s="52">
        <f t="shared" si="70"/>
        <v>4.4000000000000004</v>
      </c>
      <c r="CE37" s="44">
        <f t="shared" si="71"/>
        <v>0.2833333333333341</v>
      </c>
      <c r="CF37" s="53" t="str">
        <f t="shared" si="72"/>
        <v>â</v>
      </c>
      <c r="CG37" s="52">
        <v>4.4642857142857144</v>
      </c>
      <c r="CH37" s="52">
        <f t="shared" si="73"/>
        <v>5.3571428571428568</v>
      </c>
      <c r="CI37" s="43">
        <f t="shared" si="74"/>
        <v>0.89285714285714235</v>
      </c>
      <c r="CJ37" s="51" t="str">
        <f t="shared" si="75"/>
        <v>æ</v>
      </c>
      <c r="CK37" s="47" t="s">
        <v>78</v>
      </c>
      <c r="CL37" s="46" t="s">
        <v>78</v>
      </c>
      <c r="CM37" s="50">
        <v>4</v>
      </c>
      <c r="CN37" s="50">
        <v>2</v>
      </c>
      <c r="CO37" s="47">
        <v>5</v>
      </c>
      <c r="CP37" s="47">
        <v>5</v>
      </c>
      <c r="CQ37" s="47">
        <v>4</v>
      </c>
      <c r="CR37" s="47">
        <v>4</v>
      </c>
      <c r="CS37" s="49">
        <f t="shared" si="76"/>
        <v>7.5</v>
      </c>
      <c r="CT37" s="48">
        <f t="shared" si="77"/>
        <v>2</v>
      </c>
      <c r="CU37" s="44" t="str">
        <f t="shared" si="78"/>
        <v>Aut.</v>
      </c>
      <c r="CV37" s="47" t="s">
        <v>78</v>
      </c>
      <c r="CW37" s="46" t="s">
        <v>78</v>
      </c>
      <c r="CX37" s="45">
        <f t="shared" si="79"/>
        <v>4.88</v>
      </c>
      <c r="CY37" s="40">
        <f t="shared" si="80"/>
        <v>4</v>
      </c>
      <c r="CZ37" s="39" t="str">
        <f t="shared" si="81"/>
        <v>Very limited</v>
      </c>
      <c r="DA37" s="44">
        <f t="shared" si="82"/>
        <v>4.4000000000000004</v>
      </c>
      <c r="DB37" s="40">
        <f t="shared" si="83"/>
        <v>4</v>
      </c>
      <c r="DC37" s="39" t="str">
        <f t="shared" si="84"/>
        <v>Moderate autocracies</v>
      </c>
      <c r="DD37" s="43">
        <f t="shared" si="85"/>
        <v>5.36</v>
      </c>
      <c r="DE37" s="40">
        <f t="shared" si="86"/>
        <v>3</v>
      </c>
      <c r="DF37" s="39" t="str">
        <f t="shared" si="87"/>
        <v>Functional flaws</v>
      </c>
      <c r="DG37" s="42">
        <f t="shared" si="88"/>
        <v>4.1500000000000004</v>
      </c>
      <c r="DH37" s="40">
        <f t="shared" si="89"/>
        <v>4</v>
      </c>
      <c r="DI37" s="39" t="str">
        <f t="shared" si="90"/>
        <v>Weak</v>
      </c>
      <c r="DJ37" s="41">
        <f t="shared" si="91"/>
        <v>5.3</v>
      </c>
      <c r="DK37" s="40">
        <f t="shared" si="92"/>
        <v>3</v>
      </c>
      <c r="DL37" s="39" t="str">
        <f t="shared" si="93"/>
        <v>Moderate</v>
      </c>
    </row>
    <row r="38" spans="1:116">
      <c r="A38" s="61" t="s">
        <v>136</v>
      </c>
      <c r="B38" s="60">
        <v>2</v>
      </c>
      <c r="C38" s="59">
        <f>IF(D38="-","?",RANK(D38,D2:D130,0))</f>
        <v>34</v>
      </c>
      <c r="D38" s="45">
        <f t="shared" si="47"/>
        <v>6.99</v>
      </c>
      <c r="E38" s="44">
        <f t="shared" si="48"/>
        <v>7.2</v>
      </c>
      <c r="F38" s="58">
        <f t="shared" si="49"/>
        <v>8</v>
      </c>
      <c r="G38" s="47">
        <v>7</v>
      </c>
      <c r="H38" s="47">
        <v>9</v>
      </c>
      <c r="I38" s="47">
        <v>10</v>
      </c>
      <c r="J38" s="47">
        <v>6</v>
      </c>
      <c r="K38" s="58">
        <f t="shared" si="50"/>
        <v>7.75</v>
      </c>
      <c r="L38" s="47">
        <v>7</v>
      </c>
      <c r="M38" s="47">
        <v>9</v>
      </c>
      <c r="N38" s="47">
        <v>7</v>
      </c>
      <c r="O38" s="47">
        <v>8</v>
      </c>
      <c r="P38" s="58">
        <f t="shared" si="51"/>
        <v>6</v>
      </c>
      <c r="Q38" s="47">
        <v>6</v>
      </c>
      <c r="R38" s="47">
        <v>6</v>
      </c>
      <c r="S38" s="47">
        <v>6</v>
      </c>
      <c r="T38" s="47">
        <v>6</v>
      </c>
      <c r="U38" s="58">
        <f t="shared" si="52"/>
        <v>8</v>
      </c>
      <c r="V38" s="47">
        <v>7</v>
      </c>
      <c r="W38" s="47">
        <v>9</v>
      </c>
      <c r="X38" s="58">
        <f t="shared" si="53"/>
        <v>6.25</v>
      </c>
      <c r="Y38" s="47">
        <v>7</v>
      </c>
      <c r="Z38" s="47">
        <v>6</v>
      </c>
      <c r="AA38" s="47">
        <v>6</v>
      </c>
      <c r="AB38" s="47">
        <v>6</v>
      </c>
      <c r="AC38" s="43">
        <f t="shared" si="54"/>
        <v>6.7857142857142856</v>
      </c>
      <c r="AD38" s="57">
        <f t="shared" si="55"/>
        <v>4</v>
      </c>
      <c r="AE38" s="47">
        <v>4</v>
      </c>
      <c r="AF38" s="57">
        <f t="shared" si="56"/>
        <v>8.5</v>
      </c>
      <c r="AG38" s="47">
        <v>9</v>
      </c>
      <c r="AH38" s="47">
        <v>6</v>
      </c>
      <c r="AI38" s="47">
        <v>10</v>
      </c>
      <c r="AJ38" s="47">
        <v>9</v>
      </c>
      <c r="AK38" s="57">
        <f t="shared" si="57"/>
        <v>9.5</v>
      </c>
      <c r="AL38" s="47">
        <v>9</v>
      </c>
      <c r="AM38" s="47">
        <v>10</v>
      </c>
      <c r="AN38" s="57">
        <f t="shared" si="58"/>
        <v>9</v>
      </c>
      <c r="AO38" s="47">
        <v>8</v>
      </c>
      <c r="AP38" s="47">
        <v>10</v>
      </c>
      <c r="AQ38" s="57">
        <f t="shared" si="59"/>
        <v>4</v>
      </c>
      <c r="AR38" s="47">
        <v>4</v>
      </c>
      <c r="AS38" s="47">
        <v>4</v>
      </c>
      <c r="AT38" s="57">
        <f t="shared" si="60"/>
        <v>8</v>
      </c>
      <c r="AU38" s="47">
        <v>8</v>
      </c>
      <c r="AV38" s="57">
        <f t="shared" si="61"/>
        <v>4.5</v>
      </c>
      <c r="AW38" s="47">
        <v>4</v>
      </c>
      <c r="AX38" s="47">
        <v>5</v>
      </c>
      <c r="AY38" s="56">
        <f>IF(AZ38="-","?",RANK(AZ38,AZ2:AZ130,0))</f>
        <v>25</v>
      </c>
      <c r="AZ38" s="42">
        <f t="shared" si="62"/>
        <v>6.27</v>
      </c>
      <c r="BA38" s="41">
        <f t="shared" si="63"/>
        <v>4.833333333333333</v>
      </c>
      <c r="BB38" s="47">
        <v>6</v>
      </c>
      <c r="BC38" s="47">
        <v>5</v>
      </c>
      <c r="BD38" s="47">
        <v>3</v>
      </c>
      <c r="BE38" s="47">
        <v>7</v>
      </c>
      <c r="BF38" s="47">
        <v>4</v>
      </c>
      <c r="BG38" s="55">
        <f t="shared" si="64"/>
        <v>4</v>
      </c>
      <c r="BH38" s="54">
        <f t="shared" si="65"/>
        <v>7.0833333333333339</v>
      </c>
      <c r="BI38" s="41">
        <f t="shared" si="66"/>
        <v>6.333333333333333</v>
      </c>
      <c r="BJ38" s="47">
        <v>6</v>
      </c>
      <c r="BK38" s="47">
        <v>8</v>
      </c>
      <c r="BL38" s="47">
        <v>5</v>
      </c>
      <c r="BM38" s="41">
        <f t="shared" si="67"/>
        <v>6.666666666666667</v>
      </c>
      <c r="BN38" s="47">
        <v>6</v>
      </c>
      <c r="BO38" s="47">
        <v>9</v>
      </c>
      <c r="BP38" s="47">
        <v>5</v>
      </c>
      <c r="BQ38" s="41">
        <f t="shared" si="68"/>
        <v>6</v>
      </c>
      <c r="BR38" s="47">
        <v>7</v>
      </c>
      <c r="BS38" s="47">
        <v>9</v>
      </c>
      <c r="BT38" s="47">
        <v>6</v>
      </c>
      <c r="BU38" s="47">
        <v>4</v>
      </c>
      <c r="BV38" s="47">
        <v>4</v>
      </c>
      <c r="BW38" s="41">
        <f t="shared" si="69"/>
        <v>9.3333333333333339</v>
      </c>
      <c r="BX38" s="47">
        <v>9</v>
      </c>
      <c r="BY38" s="47">
        <v>9</v>
      </c>
      <c r="BZ38" s="47">
        <v>10</v>
      </c>
      <c r="CA38" s="47" t="s">
        <v>78</v>
      </c>
      <c r="CB38" s="46" t="s">
        <v>78</v>
      </c>
      <c r="CC38" s="52">
        <v>7.3500000000000005</v>
      </c>
      <c r="CD38" s="52">
        <f t="shared" si="70"/>
        <v>7.2</v>
      </c>
      <c r="CE38" s="44">
        <f t="shared" si="71"/>
        <v>-0.15000000000000036</v>
      </c>
      <c r="CF38" s="53" t="str">
        <f t="shared" si="72"/>
        <v>â</v>
      </c>
      <c r="CG38" s="52">
        <v>6.6428571428571423</v>
      </c>
      <c r="CH38" s="52">
        <f t="shared" si="73"/>
        <v>6.7857142857142856</v>
      </c>
      <c r="CI38" s="43">
        <f t="shared" si="74"/>
        <v>0.14285714285714324</v>
      </c>
      <c r="CJ38" s="51" t="str">
        <f t="shared" si="75"/>
        <v>â</v>
      </c>
      <c r="CK38" s="47" t="s">
        <v>78</v>
      </c>
      <c r="CL38" s="46" t="s">
        <v>78</v>
      </c>
      <c r="CM38" s="47">
        <v>7</v>
      </c>
      <c r="CN38" s="47">
        <v>9</v>
      </c>
      <c r="CO38" s="47">
        <v>7</v>
      </c>
      <c r="CP38" s="47">
        <v>8</v>
      </c>
      <c r="CQ38" s="47">
        <v>6</v>
      </c>
      <c r="CR38" s="47">
        <v>6</v>
      </c>
      <c r="CS38" s="49">
        <f t="shared" si="76"/>
        <v>6.5</v>
      </c>
      <c r="CT38" s="48">
        <f t="shared" si="77"/>
        <v>0</v>
      </c>
      <c r="CU38" s="44" t="str">
        <f t="shared" si="78"/>
        <v>Dem.</v>
      </c>
      <c r="CV38" s="47" t="s">
        <v>78</v>
      </c>
      <c r="CW38" s="46" t="s">
        <v>78</v>
      </c>
      <c r="CX38" s="45">
        <f t="shared" si="79"/>
        <v>6.99</v>
      </c>
      <c r="CY38" s="40">
        <f t="shared" si="80"/>
        <v>3</v>
      </c>
      <c r="CZ38" s="39" t="str">
        <f t="shared" si="81"/>
        <v>Limited</v>
      </c>
      <c r="DA38" s="44">
        <f t="shared" si="82"/>
        <v>7.2</v>
      </c>
      <c r="DB38" s="40">
        <f t="shared" si="83"/>
        <v>2</v>
      </c>
      <c r="DC38" s="39" t="str">
        <f t="shared" si="84"/>
        <v>Defective democracies</v>
      </c>
      <c r="DD38" s="43">
        <f t="shared" si="85"/>
        <v>6.79</v>
      </c>
      <c r="DE38" s="40">
        <f t="shared" si="86"/>
        <v>3</v>
      </c>
      <c r="DF38" s="39" t="str">
        <f t="shared" si="87"/>
        <v>Functional flaws</v>
      </c>
      <c r="DG38" s="42">
        <f t="shared" si="88"/>
        <v>6.27</v>
      </c>
      <c r="DH38" s="40">
        <f t="shared" si="89"/>
        <v>2</v>
      </c>
      <c r="DI38" s="39" t="str">
        <f t="shared" si="90"/>
        <v>Good</v>
      </c>
      <c r="DJ38" s="41">
        <f t="shared" si="91"/>
        <v>4.8</v>
      </c>
      <c r="DK38" s="40">
        <f t="shared" si="92"/>
        <v>3</v>
      </c>
      <c r="DL38" s="39" t="str">
        <f t="shared" si="93"/>
        <v>Moderate</v>
      </c>
    </row>
    <row r="39" spans="1:116">
      <c r="A39" s="61" t="s">
        <v>137</v>
      </c>
      <c r="B39" s="60">
        <v>5</v>
      </c>
      <c r="C39" s="59">
        <f>IF(D39="-","?",RANK(D39,D2:D130,0))</f>
        <v>123</v>
      </c>
      <c r="D39" s="45">
        <f t="shared" si="47"/>
        <v>2.37</v>
      </c>
      <c r="E39" s="44">
        <f t="shared" si="48"/>
        <v>2.6</v>
      </c>
      <c r="F39" s="58">
        <f t="shared" si="49"/>
        <v>6.75</v>
      </c>
      <c r="G39" s="47">
        <v>7</v>
      </c>
      <c r="H39" s="47">
        <v>7</v>
      </c>
      <c r="I39" s="47">
        <v>7</v>
      </c>
      <c r="J39" s="47">
        <v>6</v>
      </c>
      <c r="K39" s="58">
        <f t="shared" si="50"/>
        <v>1.25</v>
      </c>
      <c r="L39" s="47">
        <v>1</v>
      </c>
      <c r="M39" s="47">
        <v>2</v>
      </c>
      <c r="N39" s="47">
        <v>1</v>
      </c>
      <c r="O39" s="47">
        <v>1</v>
      </c>
      <c r="P39" s="58">
        <f t="shared" si="51"/>
        <v>2</v>
      </c>
      <c r="Q39" s="47">
        <v>1</v>
      </c>
      <c r="R39" s="47">
        <v>2</v>
      </c>
      <c r="S39" s="47">
        <v>4</v>
      </c>
      <c r="T39" s="47">
        <v>1</v>
      </c>
      <c r="U39" s="58">
        <f t="shared" si="52"/>
        <v>1</v>
      </c>
      <c r="V39" s="47">
        <v>1</v>
      </c>
      <c r="W39" s="47">
        <v>1</v>
      </c>
      <c r="X39" s="58">
        <f t="shared" si="53"/>
        <v>2</v>
      </c>
      <c r="Y39" s="47">
        <v>1</v>
      </c>
      <c r="Z39" s="47">
        <v>1</v>
      </c>
      <c r="AA39" s="47" t="s">
        <v>100</v>
      </c>
      <c r="AB39" s="47">
        <v>4</v>
      </c>
      <c r="AC39" s="43">
        <f t="shared" si="54"/>
        <v>2.1428571428571428</v>
      </c>
      <c r="AD39" s="57">
        <f t="shared" si="55"/>
        <v>2</v>
      </c>
      <c r="AE39" s="47">
        <v>2</v>
      </c>
      <c r="AF39" s="57">
        <f t="shared" si="56"/>
        <v>1</v>
      </c>
      <c r="AG39" s="47">
        <v>1</v>
      </c>
      <c r="AH39" s="47">
        <v>1</v>
      </c>
      <c r="AI39" s="47">
        <v>1</v>
      </c>
      <c r="AJ39" s="47">
        <v>1</v>
      </c>
      <c r="AK39" s="57">
        <f t="shared" si="57"/>
        <v>2.5</v>
      </c>
      <c r="AL39" s="47">
        <v>2</v>
      </c>
      <c r="AM39" s="47">
        <v>3</v>
      </c>
      <c r="AN39" s="57">
        <f t="shared" si="58"/>
        <v>2</v>
      </c>
      <c r="AO39" s="47">
        <v>3</v>
      </c>
      <c r="AP39" s="47">
        <v>1</v>
      </c>
      <c r="AQ39" s="57">
        <f t="shared" si="59"/>
        <v>2.5</v>
      </c>
      <c r="AR39" s="47">
        <v>3</v>
      </c>
      <c r="AS39" s="47">
        <v>2</v>
      </c>
      <c r="AT39" s="57">
        <f t="shared" si="60"/>
        <v>2</v>
      </c>
      <c r="AU39" s="47">
        <v>2</v>
      </c>
      <c r="AV39" s="57">
        <f t="shared" si="61"/>
        <v>3</v>
      </c>
      <c r="AW39" s="47">
        <v>4</v>
      </c>
      <c r="AX39" s="47">
        <v>2</v>
      </c>
      <c r="AY39" s="56">
        <f>IF(AZ39="-","?",RANK(AZ39,AZ2:AZ130,0))</f>
        <v>120</v>
      </c>
      <c r="AZ39" s="42">
        <f t="shared" si="62"/>
        <v>2.06</v>
      </c>
      <c r="BA39" s="41">
        <f t="shared" si="63"/>
        <v>7.4375</v>
      </c>
      <c r="BB39" s="47">
        <v>8</v>
      </c>
      <c r="BC39" s="47">
        <v>7</v>
      </c>
      <c r="BD39" s="47">
        <v>4</v>
      </c>
      <c r="BE39" s="47">
        <v>9</v>
      </c>
      <c r="BF39" s="47">
        <v>10</v>
      </c>
      <c r="BG39" s="55">
        <f t="shared" si="64"/>
        <v>6.625</v>
      </c>
      <c r="BH39" s="54">
        <f t="shared" si="65"/>
        <v>2.1875</v>
      </c>
      <c r="BI39" s="41">
        <f t="shared" si="66"/>
        <v>1.3333333333333333</v>
      </c>
      <c r="BJ39" s="47">
        <v>2</v>
      </c>
      <c r="BK39" s="47">
        <v>1</v>
      </c>
      <c r="BL39" s="47">
        <v>1</v>
      </c>
      <c r="BM39" s="41">
        <f t="shared" si="67"/>
        <v>4</v>
      </c>
      <c r="BN39" s="47">
        <v>2</v>
      </c>
      <c r="BO39" s="47">
        <v>6</v>
      </c>
      <c r="BP39" s="47">
        <v>4</v>
      </c>
      <c r="BQ39" s="41">
        <f t="shared" si="68"/>
        <v>1.75</v>
      </c>
      <c r="BR39" s="47">
        <v>1</v>
      </c>
      <c r="BS39" s="47">
        <v>1</v>
      </c>
      <c r="BT39" s="47">
        <v>4</v>
      </c>
      <c r="BU39" s="47">
        <v>1</v>
      </c>
      <c r="BV39" s="47" t="s">
        <v>100</v>
      </c>
      <c r="BW39" s="41">
        <f t="shared" si="69"/>
        <v>1.6666666666666667</v>
      </c>
      <c r="BX39" s="47">
        <v>2</v>
      </c>
      <c r="BY39" s="47">
        <v>1</v>
      </c>
      <c r="BZ39" s="47">
        <v>2</v>
      </c>
      <c r="CA39" s="47" t="s">
        <v>78</v>
      </c>
      <c r="CB39" s="46" t="s">
        <v>78</v>
      </c>
      <c r="CC39" s="52">
        <v>3.3166666666666669</v>
      </c>
      <c r="CD39" s="52">
        <f t="shared" si="70"/>
        <v>2.6</v>
      </c>
      <c r="CE39" s="44">
        <f t="shared" si="71"/>
        <v>-0.71666666666666679</v>
      </c>
      <c r="CF39" s="53" t="str">
        <f t="shared" si="72"/>
        <v>è</v>
      </c>
      <c r="CG39" s="52">
        <v>2.5714285714285716</v>
      </c>
      <c r="CH39" s="52">
        <f t="shared" si="73"/>
        <v>2.1428571428571428</v>
      </c>
      <c r="CI39" s="43">
        <f t="shared" si="74"/>
        <v>-0.42857142857142883</v>
      </c>
      <c r="CJ39" s="51" t="str">
        <f t="shared" si="75"/>
        <v>â</v>
      </c>
      <c r="CK39" s="47" t="s">
        <v>78</v>
      </c>
      <c r="CL39" s="46" t="s">
        <v>78</v>
      </c>
      <c r="CM39" s="50">
        <v>1</v>
      </c>
      <c r="CN39" s="50">
        <v>2</v>
      </c>
      <c r="CO39" s="50">
        <v>1</v>
      </c>
      <c r="CP39" s="50">
        <v>1</v>
      </c>
      <c r="CQ39" s="50">
        <v>1</v>
      </c>
      <c r="CR39" s="50">
        <v>1</v>
      </c>
      <c r="CS39" s="49">
        <f t="shared" si="76"/>
        <v>6.5</v>
      </c>
      <c r="CT39" s="48">
        <f t="shared" si="77"/>
        <v>6</v>
      </c>
      <c r="CU39" s="44" t="str">
        <f t="shared" si="78"/>
        <v>Aut.</v>
      </c>
      <c r="CV39" s="47" t="s">
        <v>78</v>
      </c>
      <c r="CW39" s="46" t="s">
        <v>78</v>
      </c>
      <c r="CX39" s="45">
        <f t="shared" si="79"/>
        <v>2.37</v>
      </c>
      <c r="CY39" s="40">
        <f t="shared" si="80"/>
        <v>5</v>
      </c>
      <c r="CZ39" s="39" t="str">
        <f t="shared" si="81"/>
        <v>Failed</v>
      </c>
      <c r="DA39" s="44">
        <f t="shared" si="82"/>
        <v>2.6</v>
      </c>
      <c r="DB39" s="40">
        <f t="shared" si="83"/>
        <v>5</v>
      </c>
      <c r="DC39" s="39" t="str">
        <f t="shared" si="84"/>
        <v>Hard-line autocracies</v>
      </c>
      <c r="DD39" s="43">
        <f t="shared" si="85"/>
        <v>2.14</v>
      </c>
      <c r="DE39" s="40">
        <f t="shared" si="86"/>
        <v>5</v>
      </c>
      <c r="DF39" s="39" t="str">
        <f t="shared" si="87"/>
        <v>Rudimentary</v>
      </c>
      <c r="DG39" s="42">
        <f t="shared" si="88"/>
        <v>2.06</v>
      </c>
      <c r="DH39" s="40">
        <f t="shared" si="89"/>
        <v>5</v>
      </c>
      <c r="DI39" s="39" t="str">
        <f t="shared" si="90"/>
        <v>Failed</v>
      </c>
      <c r="DJ39" s="41">
        <f t="shared" si="91"/>
        <v>7.4</v>
      </c>
      <c r="DK39" s="40">
        <f t="shared" si="92"/>
        <v>2</v>
      </c>
      <c r="DL39" s="39" t="str">
        <f t="shared" si="93"/>
        <v>Substantial</v>
      </c>
    </row>
    <row r="40" spans="1:116">
      <c r="A40" s="61" t="s">
        <v>138</v>
      </c>
      <c r="B40" s="60">
        <v>1</v>
      </c>
      <c r="C40" s="59">
        <f>IF(D40="-","?",RANK(D40,D2:D130,0))</f>
        <v>3</v>
      </c>
      <c r="D40" s="45">
        <f t="shared" si="47"/>
        <v>9.42</v>
      </c>
      <c r="E40" s="44">
        <f t="shared" si="48"/>
        <v>9.5500000000000007</v>
      </c>
      <c r="F40" s="58">
        <f t="shared" si="49"/>
        <v>9.5</v>
      </c>
      <c r="G40" s="47">
        <v>10</v>
      </c>
      <c r="H40" s="47">
        <v>8</v>
      </c>
      <c r="I40" s="47">
        <v>10</v>
      </c>
      <c r="J40" s="47">
        <v>10</v>
      </c>
      <c r="K40" s="58">
        <f t="shared" si="50"/>
        <v>9.75</v>
      </c>
      <c r="L40" s="47">
        <v>9</v>
      </c>
      <c r="M40" s="47">
        <v>10</v>
      </c>
      <c r="N40" s="47">
        <v>10</v>
      </c>
      <c r="O40" s="47">
        <v>10</v>
      </c>
      <c r="P40" s="58">
        <f t="shared" si="51"/>
        <v>9.75</v>
      </c>
      <c r="Q40" s="47">
        <v>10</v>
      </c>
      <c r="R40" s="47">
        <v>10</v>
      </c>
      <c r="S40" s="47">
        <v>9</v>
      </c>
      <c r="T40" s="47">
        <v>10</v>
      </c>
      <c r="U40" s="58">
        <f t="shared" si="52"/>
        <v>10</v>
      </c>
      <c r="V40" s="47">
        <v>10</v>
      </c>
      <c r="W40" s="47">
        <v>10</v>
      </c>
      <c r="X40" s="58">
        <f t="shared" si="53"/>
        <v>8.75</v>
      </c>
      <c r="Y40" s="47">
        <v>9</v>
      </c>
      <c r="Z40" s="47">
        <v>8</v>
      </c>
      <c r="AA40" s="47">
        <v>10</v>
      </c>
      <c r="AB40" s="47">
        <v>8</v>
      </c>
      <c r="AC40" s="43">
        <f t="shared" si="54"/>
        <v>9.2857142857142865</v>
      </c>
      <c r="AD40" s="57">
        <f t="shared" si="55"/>
        <v>8</v>
      </c>
      <c r="AE40" s="47">
        <v>8</v>
      </c>
      <c r="AF40" s="57">
        <f t="shared" si="56"/>
        <v>10</v>
      </c>
      <c r="AG40" s="47">
        <v>10</v>
      </c>
      <c r="AH40" s="47">
        <v>10</v>
      </c>
      <c r="AI40" s="47">
        <v>10</v>
      </c>
      <c r="AJ40" s="47">
        <v>10</v>
      </c>
      <c r="AK40" s="57">
        <f t="shared" si="57"/>
        <v>10</v>
      </c>
      <c r="AL40" s="47">
        <v>10</v>
      </c>
      <c r="AM40" s="47">
        <v>10</v>
      </c>
      <c r="AN40" s="57">
        <f t="shared" si="58"/>
        <v>10</v>
      </c>
      <c r="AO40" s="47">
        <v>10</v>
      </c>
      <c r="AP40" s="47">
        <v>10</v>
      </c>
      <c r="AQ40" s="57">
        <f t="shared" si="59"/>
        <v>8.5</v>
      </c>
      <c r="AR40" s="47">
        <v>8</v>
      </c>
      <c r="AS40" s="47">
        <v>9</v>
      </c>
      <c r="AT40" s="57">
        <f t="shared" si="60"/>
        <v>10</v>
      </c>
      <c r="AU40" s="47">
        <v>10</v>
      </c>
      <c r="AV40" s="57">
        <f t="shared" si="61"/>
        <v>8.5</v>
      </c>
      <c r="AW40" s="47">
        <v>8</v>
      </c>
      <c r="AX40" s="47">
        <v>9</v>
      </c>
      <c r="AY40" s="56">
        <f>IF(AZ40="-","?",RANK(AZ40,AZ2:AZ130,0))</f>
        <v>2</v>
      </c>
      <c r="AZ40" s="42">
        <f t="shared" si="62"/>
        <v>7.43</v>
      </c>
      <c r="BA40" s="41">
        <f t="shared" si="63"/>
        <v>2.2291666666666665</v>
      </c>
      <c r="BB40" s="47">
        <v>2</v>
      </c>
      <c r="BC40" s="47">
        <v>3</v>
      </c>
      <c r="BD40" s="47">
        <v>2</v>
      </c>
      <c r="BE40" s="47">
        <v>4</v>
      </c>
      <c r="BF40" s="47">
        <v>1</v>
      </c>
      <c r="BG40" s="55">
        <f t="shared" si="64"/>
        <v>1.375</v>
      </c>
      <c r="BH40" s="54">
        <f t="shared" si="65"/>
        <v>8.9833333333333325</v>
      </c>
      <c r="BI40" s="41">
        <f t="shared" si="66"/>
        <v>9</v>
      </c>
      <c r="BJ40" s="47">
        <v>10</v>
      </c>
      <c r="BK40" s="47">
        <v>9</v>
      </c>
      <c r="BL40" s="47">
        <v>8</v>
      </c>
      <c r="BM40" s="41">
        <f t="shared" si="67"/>
        <v>8.6666666666666661</v>
      </c>
      <c r="BN40" s="47">
        <v>9</v>
      </c>
      <c r="BO40" s="47">
        <v>8</v>
      </c>
      <c r="BP40" s="47">
        <v>9</v>
      </c>
      <c r="BQ40" s="41">
        <f t="shared" si="68"/>
        <v>8.6</v>
      </c>
      <c r="BR40" s="47">
        <v>10</v>
      </c>
      <c r="BS40" s="47">
        <v>10</v>
      </c>
      <c r="BT40" s="47">
        <v>8</v>
      </c>
      <c r="BU40" s="47">
        <v>8</v>
      </c>
      <c r="BV40" s="47">
        <v>7</v>
      </c>
      <c r="BW40" s="41">
        <f t="shared" si="69"/>
        <v>9.6666666666666661</v>
      </c>
      <c r="BX40" s="47">
        <v>10</v>
      </c>
      <c r="BY40" s="47">
        <v>10</v>
      </c>
      <c r="BZ40" s="47">
        <v>9</v>
      </c>
      <c r="CA40" s="47" t="s">
        <v>78</v>
      </c>
      <c r="CB40" s="46" t="s">
        <v>78</v>
      </c>
      <c r="CC40" s="52">
        <v>9.3999999999999986</v>
      </c>
      <c r="CD40" s="52">
        <f t="shared" si="70"/>
        <v>9.5500000000000007</v>
      </c>
      <c r="CE40" s="44">
        <f t="shared" si="71"/>
        <v>0.15000000000000213</v>
      </c>
      <c r="CF40" s="53" t="str">
        <f t="shared" si="72"/>
        <v>â</v>
      </c>
      <c r="CG40" s="52">
        <v>9.1785714285714288</v>
      </c>
      <c r="CH40" s="52">
        <f t="shared" si="73"/>
        <v>9.2857142857142865</v>
      </c>
      <c r="CI40" s="43">
        <f t="shared" si="74"/>
        <v>0.10714285714285765</v>
      </c>
      <c r="CJ40" s="51" t="str">
        <f t="shared" si="75"/>
        <v>â</v>
      </c>
      <c r="CK40" s="47" t="s">
        <v>78</v>
      </c>
      <c r="CL40" s="46" t="s">
        <v>78</v>
      </c>
      <c r="CM40" s="47">
        <v>9</v>
      </c>
      <c r="CN40" s="47">
        <v>10</v>
      </c>
      <c r="CO40" s="47">
        <v>10</v>
      </c>
      <c r="CP40" s="47">
        <v>10</v>
      </c>
      <c r="CQ40" s="47">
        <v>10</v>
      </c>
      <c r="CR40" s="47">
        <v>10</v>
      </c>
      <c r="CS40" s="49">
        <f t="shared" si="76"/>
        <v>10</v>
      </c>
      <c r="CT40" s="48">
        <f t="shared" si="77"/>
        <v>0</v>
      </c>
      <c r="CU40" s="44" t="str">
        <f t="shared" si="78"/>
        <v>Dem.</v>
      </c>
      <c r="CV40" s="47" t="s">
        <v>78</v>
      </c>
      <c r="CW40" s="46" t="s">
        <v>78</v>
      </c>
      <c r="CX40" s="45">
        <f t="shared" si="79"/>
        <v>9.42</v>
      </c>
      <c r="CY40" s="40">
        <f t="shared" si="80"/>
        <v>1</v>
      </c>
      <c r="CZ40" s="39" t="str">
        <f t="shared" si="81"/>
        <v>Highly advanced</v>
      </c>
      <c r="DA40" s="44">
        <f t="shared" si="82"/>
        <v>9.5500000000000007</v>
      </c>
      <c r="DB40" s="40">
        <f t="shared" si="83"/>
        <v>1</v>
      </c>
      <c r="DC40" s="39" t="str">
        <f t="shared" si="84"/>
        <v>Democracies in consolidation</v>
      </c>
      <c r="DD40" s="43">
        <f t="shared" si="85"/>
        <v>9.2899999999999991</v>
      </c>
      <c r="DE40" s="40">
        <f t="shared" si="86"/>
        <v>1</v>
      </c>
      <c r="DF40" s="39" t="str">
        <f t="shared" si="87"/>
        <v>Developed</v>
      </c>
      <c r="DG40" s="42">
        <f t="shared" si="88"/>
        <v>7.43</v>
      </c>
      <c r="DH40" s="40">
        <f t="shared" si="89"/>
        <v>1</v>
      </c>
      <c r="DI40" s="39" t="str">
        <f t="shared" si="90"/>
        <v>Very good</v>
      </c>
      <c r="DJ40" s="41">
        <f t="shared" si="91"/>
        <v>2.2000000000000002</v>
      </c>
      <c r="DK40" s="40">
        <f t="shared" si="92"/>
        <v>5</v>
      </c>
      <c r="DL40" s="39" t="str">
        <f t="shared" si="93"/>
        <v>Negligible</v>
      </c>
    </row>
    <row r="41" spans="1:116">
      <c r="A41" s="61" t="s">
        <v>139</v>
      </c>
      <c r="B41" s="60">
        <v>5</v>
      </c>
      <c r="C41" s="59">
        <f>IF(D41="-","?",RANK(D41,D2:D130,0))</f>
        <v>101</v>
      </c>
      <c r="D41" s="45">
        <f t="shared" si="47"/>
        <v>3.96</v>
      </c>
      <c r="E41" s="44">
        <f t="shared" si="48"/>
        <v>4.1333333333333337</v>
      </c>
      <c r="F41" s="58">
        <f t="shared" si="49"/>
        <v>7.5</v>
      </c>
      <c r="G41" s="47">
        <v>7</v>
      </c>
      <c r="H41" s="47">
        <v>7</v>
      </c>
      <c r="I41" s="47">
        <v>9</v>
      </c>
      <c r="J41" s="47">
        <v>7</v>
      </c>
      <c r="K41" s="58">
        <f t="shared" si="50"/>
        <v>3</v>
      </c>
      <c r="L41" s="47">
        <v>4</v>
      </c>
      <c r="M41" s="47">
        <v>2</v>
      </c>
      <c r="N41" s="47">
        <v>4</v>
      </c>
      <c r="O41" s="47">
        <v>2</v>
      </c>
      <c r="P41" s="58">
        <f t="shared" si="51"/>
        <v>3.5</v>
      </c>
      <c r="Q41" s="47">
        <v>4</v>
      </c>
      <c r="R41" s="47">
        <v>4</v>
      </c>
      <c r="S41" s="47">
        <v>3</v>
      </c>
      <c r="T41" s="47">
        <v>3</v>
      </c>
      <c r="U41" s="58">
        <f t="shared" si="52"/>
        <v>2</v>
      </c>
      <c r="V41" s="47">
        <v>2</v>
      </c>
      <c r="W41" s="47">
        <v>2</v>
      </c>
      <c r="X41" s="58">
        <f t="shared" si="53"/>
        <v>4.666666666666667</v>
      </c>
      <c r="Y41" s="47">
        <v>5</v>
      </c>
      <c r="Z41" s="47">
        <v>4</v>
      </c>
      <c r="AA41" s="47" t="s">
        <v>100</v>
      </c>
      <c r="AB41" s="47">
        <v>5</v>
      </c>
      <c r="AC41" s="43">
        <f t="shared" si="54"/>
        <v>3.7857142857142856</v>
      </c>
      <c r="AD41" s="57">
        <f t="shared" si="55"/>
        <v>1</v>
      </c>
      <c r="AE41" s="47">
        <v>1</v>
      </c>
      <c r="AF41" s="57">
        <f t="shared" si="56"/>
        <v>3</v>
      </c>
      <c r="AG41" s="47">
        <v>4</v>
      </c>
      <c r="AH41" s="47">
        <v>2</v>
      </c>
      <c r="AI41" s="47">
        <v>3</v>
      </c>
      <c r="AJ41" s="47">
        <v>3</v>
      </c>
      <c r="AK41" s="57">
        <f t="shared" si="57"/>
        <v>6.5</v>
      </c>
      <c r="AL41" s="47">
        <v>7</v>
      </c>
      <c r="AM41" s="47">
        <v>6</v>
      </c>
      <c r="AN41" s="57">
        <f t="shared" si="58"/>
        <v>4</v>
      </c>
      <c r="AO41" s="47">
        <v>4</v>
      </c>
      <c r="AP41" s="47">
        <v>4</v>
      </c>
      <c r="AQ41" s="57">
        <f t="shared" si="59"/>
        <v>2.5</v>
      </c>
      <c r="AR41" s="47">
        <v>3</v>
      </c>
      <c r="AS41" s="47">
        <v>2</v>
      </c>
      <c r="AT41" s="57">
        <f t="shared" si="60"/>
        <v>6</v>
      </c>
      <c r="AU41" s="47">
        <v>6</v>
      </c>
      <c r="AV41" s="57">
        <f t="shared" si="61"/>
        <v>3.5</v>
      </c>
      <c r="AW41" s="47">
        <v>4</v>
      </c>
      <c r="AX41" s="47">
        <v>3</v>
      </c>
      <c r="AY41" s="56">
        <f>IF(AZ41="-","?",RANK(AZ41,AZ2:AZ130,0))</f>
        <v>91</v>
      </c>
      <c r="AZ41" s="42">
        <f t="shared" si="62"/>
        <v>4.21</v>
      </c>
      <c r="BA41" s="41">
        <f t="shared" si="63"/>
        <v>8.0833333333333339</v>
      </c>
      <c r="BB41" s="47">
        <v>8</v>
      </c>
      <c r="BC41" s="47">
        <v>8</v>
      </c>
      <c r="BD41" s="47">
        <v>7</v>
      </c>
      <c r="BE41" s="47">
        <v>10</v>
      </c>
      <c r="BF41" s="47">
        <v>10</v>
      </c>
      <c r="BG41" s="55">
        <f t="shared" si="64"/>
        <v>5.5</v>
      </c>
      <c r="BH41" s="54">
        <f t="shared" si="65"/>
        <v>4.4000000000000004</v>
      </c>
      <c r="BI41" s="41">
        <f t="shared" si="66"/>
        <v>4.666666666666667</v>
      </c>
      <c r="BJ41" s="47">
        <v>5</v>
      </c>
      <c r="BK41" s="47">
        <v>5</v>
      </c>
      <c r="BL41" s="47">
        <v>4</v>
      </c>
      <c r="BM41" s="41">
        <f t="shared" si="67"/>
        <v>4</v>
      </c>
      <c r="BN41" s="47">
        <v>4</v>
      </c>
      <c r="BO41" s="47">
        <v>5</v>
      </c>
      <c r="BP41" s="47">
        <v>3</v>
      </c>
      <c r="BQ41" s="41">
        <f t="shared" si="68"/>
        <v>4.5999999999999996</v>
      </c>
      <c r="BR41" s="47">
        <v>5</v>
      </c>
      <c r="BS41" s="47">
        <v>3</v>
      </c>
      <c r="BT41" s="47">
        <v>5</v>
      </c>
      <c r="BU41" s="47">
        <v>4</v>
      </c>
      <c r="BV41" s="47">
        <v>6</v>
      </c>
      <c r="BW41" s="41">
        <f t="shared" si="69"/>
        <v>4.333333333333333</v>
      </c>
      <c r="BX41" s="47">
        <v>5</v>
      </c>
      <c r="BY41" s="47">
        <v>5</v>
      </c>
      <c r="BZ41" s="47">
        <v>3</v>
      </c>
      <c r="CA41" s="47" t="s">
        <v>78</v>
      </c>
      <c r="CB41" s="46" t="s">
        <v>78</v>
      </c>
      <c r="CC41" s="52">
        <v>4.1666666666666661</v>
      </c>
      <c r="CD41" s="52">
        <f t="shared" si="70"/>
        <v>4.1333333333333337</v>
      </c>
      <c r="CE41" s="44">
        <f t="shared" si="71"/>
        <v>-3.3333333333332327E-2</v>
      </c>
      <c r="CF41" s="53" t="str">
        <f t="shared" si="72"/>
        <v>â</v>
      </c>
      <c r="CG41" s="52">
        <v>4.2142857142857135</v>
      </c>
      <c r="CH41" s="52">
        <f t="shared" si="73"/>
        <v>3.7857142857142856</v>
      </c>
      <c r="CI41" s="43">
        <f t="shared" si="74"/>
        <v>-0.42857142857142794</v>
      </c>
      <c r="CJ41" s="51" t="str">
        <f t="shared" si="75"/>
        <v>â</v>
      </c>
      <c r="CK41" s="47" t="s">
        <v>78</v>
      </c>
      <c r="CL41" s="46" t="s">
        <v>78</v>
      </c>
      <c r="CM41" s="50">
        <v>4</v>
      </c>
      <c r="CN41" s="50">
        <v>2</v>
      </c>
      <c r="CO41" s="47">
        <v>4</v>
      </c>
      <c r="CP41" s="50">
        <v>2</v>
      </c>
      <c r="CQ41" s="47">
        <v>4</v>
      </c>
      <c r="CR41" s="47">
        <v>3</v>
      </c>
      <c r="CS41" s="49">
        <f t="shared" si="76"/>
        <v>7</v>
      </c>
      <c r="CT41" s="48">
        <f t="shared" si="77"/>
        <v>3</v>
      </c>
      <c r="CU41" s="44" t="str">
        <f t="shared" si="78"/>
        <v>Aut.</v>
      </c>
      <c r="CV41" s="47" t="s">
        <v>78</v>
      </c>
      <c r="CW41" s="46" t="s">
        <v>78</v>
      </c>
      <c r="CX41" s="45">
        <f t="shared" si="79"/>
        <v>3.96</v>
      </c>
      <c r="CY41" s="40">
        <f t="shared" si="80"/>
        <v>5</v>
      </c>
      <c r="CZ41" s="39" t="str">
        <f t="shared" si="81"/>
        <v>Failed</v>
      </c>
      <c r="DA41" s="44">
        <f t="shared" si="82"/>
        <v>4.13</v>
      </c>
      <c r="DB41" s="40">
        <f t="shared" si="83"/>
        <v>4</v>
      </c>
      <c r="DC41" s="39" t="str">
        <f t="shared" si="84"/>
        <v>Moderate autocracies</v>
      </c>
      <c r="DD41" s="43">
        <f t="shared" si="85"/>
        <v>3.79</v>
      </c>
      <c r="DE41" s="40">
        <f t="shared" si="86"/>
        <v>4</v>
      </c>
      <c r="DF41" s="39" t="str">
        <f t="shared" si="87"/>
        <v>Poorly functioning</v>
      </c>
      <c r="DG41" s="42">
        <f t="shared" si="88"/>
        <v>4.21</v>
      </c>
      <c r="DH41" s="40">
        <f t="shared" si="89"/>
        <v>4</v>
      </c>
      <c r="DI41" s="39" t="str">
        <f t="shared" si="90"/>
        <v>Weak</v>
      </c>
      <c r="DJ41" s="41">
        <f t="shared" si="91"/>
        <v>8.1</v>
      </c>
      <c r="DK41" s="40">
        <f t="shared" si="92"/>
        <v>2</v>
      </c>
      <c r="DL41" s="39" t="str">
        <f t="shared" si="93"/>
        <v>Substantial</v>
      </c>
    </row>
    <row r="42" spans="1:116">
      <c r="A42" s="61" t="s">
        <v>140</v>
      </c>
      <c r="B42" s="60">
        <v>6</v>
      </c>
      <c r="C42" s="59">
        <f>IF(D42="-","?",RANK(D42,D2:D130,0))</f>
        <v>38</v>
      </c>
      <c r="D42" s="45">
        <f t="shared" si="47"/>
        <v>6.6</v>
      </c>
      <c r="E42" s="44">
        <f t="shared" si="48"/>
        <v>6.85</v>
      </c>
      <c r="F42" s="58">
        <f t="shared" si="49"/>
        <v>6.75</v>
      </c>
      <c r="G42" s="47">
        <v>6</v>
      </c>
      <c r="H42" s="47">
        <v>6</v>
      </c>
      <c r="I42" s="47">
        <v>9</v>
      </c>
      <c r="J42" s="47">
        <v>6</v>
      </c>
      <c r="K42" s="58">
        <f t="shared" si="50"/>
        <v>8.5</v>
      </c>
      <c r="L42" s="47">
        <v>9</v>
      </c>
      <c r="M42" s="47">
        <v>9</v>
      </c>
      <c r="N42" s="47">
        <v>9</v>
      </c>
      <c r="O42" s="47">
        <v>7</v>
      </c>
      <c r="P42" s="58">
        <f t="shared" si="51"/>
        <v>6</v>
      </c>
      <c r="Q42" s="47">
        <v>5</v>
      </c>
      <c r="R42" s="47">
        <v>5</v>
      </c>
      <c r="S42" s="47">
        <v>7</v>
      </c>
      <c r="T42" s="47">
        <v>7</v>
      </c>
      <c r="U42" s="58">
        <f t="shared" si="52"/>
        <v>8</v>
      </c>
      <c r="V42" s="47">
        <v>7</v>
      </c>
      <c r="W42" s="47">
        <v>9</v>
      </c>
      <c r="X42" s="58">
        <f t="shared" si="53"/>
        <v>5</v>
      </c>
      <c r="Y42" s="47">
        <v>4</v>
      </c>
      <c r="Z42" s="47">
        <v>4</v>
      </c>
      <c r="AA42" s="47">
        <v>8</v>
      </c>
      <c r="AB42" s="47">
        <v>4</v>
      </c>
      <c r="AC42" s="43">
        <f t="shared" si="54"/>
        <v>6.3571428571428568</v>
      </c>
      <c r="AD42" s="57">
        <f t="shared" si="55"/>
        <v>4</v>
      </c>
      <c r="AE42" s="47">
        <v>4</v>
      </c>
      <c r="AF42" s="57">
        <f t="shared" si="56"/>
        <v>7</v>
      </c>
      <c r="AG42" s="47">
        <v>6</v>
      </c>
      <c r="AH42" s="47">
        <v>7</v>
      </c>
      <c r="AI42" s="47">
        <v>9</v>
      </c>
      <c r="AJ42" s="47">
        <v>6</v>
      </c>
      <c r="AK42" s="57">
        <f t="shared" si="57"/>
        <v>8.5</v>
      </c>
      <c r="AL42" s="47">
        <v>8</v>
      </c>
      <c r="AM42" s="47">
        <v>9</v>
      </c>
      <c r="AN42" s="57">
        <f t="shared" si="58"/>
        <v>7.5</v>
      </c>
      <c r="AO42" s="47">
        <v>7</v>
      </c>
      <c r="AP42" s="47">
        <v>8</v>
      </c>
      <c r="AQ42" s="57">
        <f t="shared" si="59"/>
        <v>4.5</v>
      </c>
      <c r="AR42" s="47">
        <v>5</v>
      </c>
      <c r="AS42" s="47">
        <v>4</v>
      </c>
      <c r="AT42" s="57">
        <f t="shared" si="60"/>
        <v>7</v>
      </c>
      <c r="AU42" s="47">
        <v>7</v>
      </c>
      <c r="AV42" s="57">
        <f t="shared" si="61"/>
        <v>6</v>
      </c>
      <c r="AW42" s="47">
        <v>6</v>
      </c>
      <c r="AX42" s="47">
        <v>6</v>
      </c>
      <c r="AY42" s="56">
        <f>IF(AZ42="-","?",RANK(AZ42,AZ2:AZ130,0))</f>
        <v>23</v>
      </c>
      <c r="AZ42" s="42">
        <f t="shared" si="62"/>
        <v>6.36</v>
      </c>
      <c r="BA42" s="41">
        <f t="shared" si="63"/>
        <v>5.604166666666667</v>
      </c>
      <c r="BB42" s="47">
        <v>7</v>
      </c>
      <c r="BC42" s="47">
        <v>7</v>
      </c>
      <c r="BD42" s="47">
        <v>6</v>
      </c>
      <c r="BE42" s="47">
        <v>8</v>
      </c>
      <c r="BF42" s="47">
        <v>1</v>
      </c>
      <c r="BG42" s="55">
        <f t="shared" si="64"/>
        <v>4.625</v>
      </c>
      <c r="BH42" s="54">
        <f t="shared" si="65"/>
        <v>7.05</v>
      </c>
      <c r="BI42" s="41">
        <f t="shared" si="66"/>
        <v>7.333333333333333</v>
      </c>
      <c r="BJ42" s="47">
        <v>7</v>
      </c>
      <c r="BK42" s="47">
        <v>8</v>
      </c>
      <c r="BL42" s="47">
        <v>7</v>
      </c>
      <c r="BM42" s="41">
        <f t="shared" si="67"/>
        <v>7</v>
      </c>
      <c r="BN42" s="47">
        <v>7</v>
      </c>
      <c r="BO42" s="47">
        <v>6</v>
      </c>
      <c r="BP42" s="47">
        <v>8</v>
      </c>
      <c r="BQ42" s="41">
        <f t="shared" si="68"/>
        <v>6.2</v>
      </c>
      <c r="BR42" s="47">
        <v>7</v>
      </c>
      <c r="BS42" s="47">
        <v>7</v>
      </c>
      <c r="BT42" s="47">
        <v>7</v>
      </c>
      <c r="BU42" s="47">
        <v>5</v>
      </c>
      <c r="BV42" s="47">
        <v>5</v>
      </c>
      <c r="BW42" s="41">
        <f t="shared" si="69"/>
        <v>7.666666666666667</v>
      </c>
      <c r="BX42" s="47">
        <v>9</v>
      </c>
      <c r="BY42" s="47">
        <v>7</v>
      </c>
      <c r="BZ42" s="47">
        <v>7</v>
      </c>
      <c r="CA42" s="47" t="s">
        <v>78</v>
      </c>
      <c r="CB42" s="46" t="s">
        <v>78</v>
      </c>
      <c r="CC42" s="52">
        <v>6.1</v>
      </c>
      <c r="CD42" s="52">
        <f t="shared" si="70"/>
        <v>6.85</v>
      </c>
      <c r="CE42" s="44">
        <f t="shared" si="71"/>
        <v>0.75</v>
      </c>
      <c r="CF42" s="53" t="str">
        <f t="shared" si="72"/>
        <v>æ</v>
      </c>
      <c r="CG42" s="52">
        <v>5.3571428571428568</v>
      </c>
      <c r="CH42" s="52">
        <f t="shared" si="73"/>
        <v>6.3571428571428568</v>
      </c>
      <c r="CI42" s="43">
        <f t="shared" si="74"/>
        <v>1</v>
      </c>
      <c r="CJ42" s="51" t="str">
        <f t="shared" si="75"/>
        <v>ã</v>
      </c>
      <c r="CK42" s="47" t="s">
        <v>78</v>
      </c>
      <c r="CL42" s="46" t="s">
        <v>78</v>
      </c>
      <c r="CM42" s="47">
        <v>9</v>
      </c>
      <c r="CN42" s="47">
        <v>9</v>
      </c>
      <c r="CO42" s="47">
        <v>9</v>
      </c>
      <c r="CP42" s="47">
        <v>7</v>
      </c>
      <c r="CQ42" s="47">
        <v>5</v>
      </c>
      <c r="CR42" s="47">
        <v>7</v>
      </c>
      <c r="CS42" s="49">
        <f t="shared" si="76"/>
        <v>6</v>
      </c>
      <c r="CT42" s="48">
        <f t="shared" si="77"/>
        <v>0</v>
      </c>
      <c r="CU42" s="44" t="str">
        <f t="shared" si="78"/>
        <v>Dem.</v>
      </c>
      <c r="CV42" s="47" t="s">
        <v>78</v>
      </c>
      <c r="CW42" s="46" t="s">
        <v>78</v>
      </c>
      <c r="CX42" s="45">
        <f t="shared" si="79"/>
        <v>6.6</v>
      </c>
      <c r="CY42" s="40">
        <f t="shared" si="80"/>
        <v>3</v>
      </c>
      <c r="CZ42" s="39" t="str">
        <f t="shared" si="81"/>
        <v>Limited</v>
      </c>
      <c r="DA42" s="44">
        <f t="shared" si="82"/>
        <v>6.85</v>
      </c>
      <c r="DB42" s="40">
        <f t="shared" si="83"/>
        <v>2</v>
      </c>
      <c r="DC42" s="39" t="str">
        <f t="shared" si="84"/>
        <v>Defective democracies</v>
      </c>
      <c r="DD42" s="43">
        <f t="shared" si="85"/>
        <v>6.36</v>
      </c>
      <c r="DE42" s="40">
        <f t="shared" si="86"/>
        <v>3</v>
      </c>
      <c r="DF42" s="39" t="str">
        <f t="shared" si="87"/>
        <v>Functional flaws</v>
      </c>
      <c r="DG42" s="42">
        <f t="shared" si="88"/>
        <v>6.36</v>
      </c>
      <c r="DH42" s="40">
        <f t="shared" si="89"/>
        <v>2</v>
      </c>
      <c r="DI42" s="39" t="str">
        <f t="shared" si="90"/>
        <v>Good</v>
      </c>
      <c r="DJ42" s="41">
        <f t="shared" si="91"/>
        <v>5.6</v>
      </c>
      <c r="DK42" s="40">
        <f t="shared" si="92"/>
        <v>3</v>
      </c>
      <c r="DL42" s="39" t="str">
        <f t="shared" si="93"/>
        <v>Moderate</v>
      </c>
    </row>
    <row r="43" spans="1:116">
      <c r="A43" s="61" t="s">
        <v>141</v>
      </c>
      <c r="B43" s="60">
        <v>3</v>
      </c>
      <c r="C43" s="59">
        <f>IF(D43="-","?",RANK(D43,D2:D130,0))</f>
        <v>28</v>
      </c>
      <c r="D43" s="45">
        <f t="shared" si="47"/>
        <v>7.3</v>
      </c>
      <c r="E43" s="44">
        <f t="shared" si="48"/>
        <v>8.1</v>
      </c>
      <c r="F43" s="58">
        <f t="shared" si="49"/>
        <v>7.75</v>
      </c>
      <c r="G43" s="47">
        <v>8</v>
      </c>
      <c r="H43" s="47">
        <v>9</v>
      </c>
      <c r="I43" s="47">
        <v>8</v>
      </c>
      <c r="J43" s="47">
        <v>6</v>
      </c>
      <c r="K43" s="58">
        <f t="shared" si="50"/>
        <v>9</v>
      </c>
      <c r="L43" s="47">
        <v>9</v>
      </c>
      <c r="M43" s="47">
        <v>9</v>
      </c>
      <c r="N43" s="47">
        <v>9</v>
      </c>
      <c r="O43" s="47">
        <v>9</v>
      </c>
      <c r="P43" s="58">
        <f t="shared" si="51"/>
        <v>7.5</v>
      </c>
      <c r="Q43" s="47">
        <v>8</v>
      </c>
      <c r="R43" s="47">
        <v>8</v>
      </c>
      <c r="S43" s="47">
        <v>6</v>
      </c>
      <c r="T43" s="47">
        <v>8</v>
      </c>
      <c r="U43" s="58">
        <f t="shared" si="52"/>
        <v>8.5</v>
      </c>
      <c r="V43" s="47">
        <v>8</v>
      </c>
      <c r="W43" s="47">
        <v>9</v>
      </c>
      <c r="X43" s="58">
        <f t="shared" si="53"/>
        <v>7.75</v>
      </c>
      <c r="Y43" s="47">
        <v>8</v>
      </c>
      <c r="Z43" s="47">
        <v>7</v>
      </c>
      <c r="AA43" s="47">
        <v>9</v>
      </c>
      <c r="AB43" s="47">
        <v>7</v>
      </c>
      <c r="AC43" s="43">
        <f t="shared" si="54"/>
        <v>6.5</v>
      </c>
      <c r="AD43" s="57">
        <f t="shared" si="55"/>
        <v>5</v>
      </c>
      <c r="AE43" s="47">
        <v>5</v>
      </c>
      <c r="AF43" s="57">
        <f t="shared" si="56"/>
        <v>6.5</v>
      </c>
      <c r="AG43" s="47">
        <v>6</v>
      </c>
      <c r="AH43" s="47">
        <v>6</v>
      </c>
      <c r="AI43" s="47">
        <v>7</v>
      </c>
      <c r="AJ43" s="47">
        <v>7</v>
      </c>
      <c r="AK43" s="57">
        <f t="shared" si="57"/>
        <v>8</v>
      </c>
      <c r="AL43" s="47">
        <v>7</v>
      </c>
      <c r="AM43" s="47">
        <v>9</v>
      </c>
      <c r="AN43" s="57">
        <f t="shared" si="58"/>
        <v>7.5</v>
      </c>
      <c r="AO43" s="47">
        <v>8</v>
      </c>
      <c r="AP43" s="47">
        <v>7</v>
      </c>
      <c r="AQ43" s="57">
        <f t="shared" si="59"/>
        <v>5.5</v>
      </c>
      <c r="AR43" s="47">
        <v>5</v>
      </c>
      <c r="AS43" s="47">
        <v>6</v>
      </c>
      <c r="AT43" s="57">
        <f t="shared" si="60"/>
        <v>8</v>
      </c>
      <c r="AU43" s="47">
        <v>8</v>
      </c>
      <c r="AV43" s="57">
        <f t="shared" si="61"/>
        <v>5</v>
      </c>
      <c r="AW43" s="47">
        <v>5</v>
      </c>
      <c r="AX43" s="47">
        <v>5</v>
      </c>
      <c r="AY43" s="56">
        <f>IF(AZ43="-","?",RANK(AZ43,AZ2:AZ130,0))</f>
        <v>14</v>
      </c>
      <c r="AZ43" s="42">
        <f t="shared" si="62"/>
        <v>6.72</v>
      </c>
      <c r="BA43" s="41">
        <f t="shared" si="63"/>
        <v>6.0625</v>
      </c>
      <c r="BB43" s="47">
        <v>6</v>
      </c>
      <c r="BC43" s="47">
        <v>5</v>
      </c>
      <c r="BD43" s="47">
        <v>4</v>
      </c>
      <c r="BE43" s="47">
        <v>9</v>
      </c>
      <c r="BF43" s="47">
        <v>9</v>
      </c>
      <c r="BG43" s="55">
        <f t="shared" si="64"/>
        <v>3.375</v>
      </c>
      <c r="BH43" s="54">
        <f t="shared" si="65"/>
        <v>7.3666666666666663</v>
      </c>
      <c r="BI43" s="41">
        <f t="shared" si="66"/>
        <v>7.333333333333333</v>
      </c>
      <c r="BJ43" s="47">
        <v>6</v>
      </c>
      <c r="BK43" s="47">
        <v>8</v>
      </c>
      <c r="BL43" s="47">
        <v>8</v>
      </c>
      <c r="BM43" s="41">
        <f t="shared" si="67"/>
        <v>5.333333333333333</v>
      </c>
      <c r="BN43" s="47">
        <v>5</v>
      </c>
      <c r="BO43" s="47">
        <v>7</v>
      </c>
      <c r="BP43" s="47">
        <v>4</v>
      </c>
      <c r="BQ43" s="41">
        <f t="shared" si="68"/>
        <v>7.8</v>
      </c>
      <c r="BR43" s="47">
        <v>9</v>
      </c>
      <c r="BS43" s="47">
        <v>8</v>
      </c>
      <c r="BT43" s="47">
        <v>8</v>
      </c>
      <c r="BU43" s="47">
        <v>7</v>
      </c>
      <c r="BV43" s="47">
        <v>7</v>
      </c>
      <c r="BW43" s="41">
        <f t="shared" si="69"/>
        <v>9</v>
      </c>
      <c r="BX43" s="47">
        <v>9</v>
      </c>
      <c r="BY43" s="47">
        <v>9</v>
      </c>
      <c r="BZ43" s="47">
        <v>9</v>
      </c>
      <c r="CA43" s="47" t="s">
        <v>78</v>
      </c>
      <c r="CB43" s="46" t="s">
        <v>78</v>
      </c>
      <c r="CC43" s="52">
        <v>7.9</v>
      </c>
      <c r="CD43" s="52">
        <f t="shared" si="70"/>
        <v>8.1</v>
      </c>
      <c r="CE43" s="44">
        <f t="shared" si="71"/>
        <v>0.19999999999999929</v>
      </c>
      <c r="CF43" s="53" t="str">
        <f t="shared" si="72"/>
        <v>â</v>
      </c>
      <c r="CG43" s="52">
        <v>6.0714285714285721</v>
      </c>
      <c r="CH43" s="52">
        <f t="shared" si="73"/>
        <v>6.5</v>
      </c>
      <c r="CI43" s="43">
        <f t="shared" si="74"/>
        <v>0.42857142857142794</v>
      </c>
      <c r="CJ43" s="51" t="str">
        <f t="shared" si="75"/>
        <v>â</v>
      </c>
      <c r="CK43" s="47" t="s">
        <v>78</v>
      </c>
      <c r="CL43" s="46" t="s">
        <v>78</v>
      </c>
      <c r="CM43" s="47">
        <v>9</v>
      </c>
      <c r="CN43" s="47">
        <v>9</v>
      </c>
      <c r="CO43" s="47">
        <v>9</v>
      </c>
      <c r="CP43" s="47">
        <v>9</v>
      </c>
      <c r="CQ43" s="47">
        <v>8</v>
      </c>
      <c r="CR43" s="47">
        <v>8</v>
      </c>
      <c r="CS43" s="49">
        <f t="shared" si="76"/>
        <v>7</v>
      </c>
      <c r="CT43" s="48">
        <f t="shared" si="77"/>
        <v>0</v>
      </c>
      <c r="CU43" s="44" t="str">
        <f t="shared" si="78"/>
        <v>Dem.</v>
      </c>
      <c r="CV43" s="47" t="s">
        <v>78</v>
      </c>
      <c r="CW43" s="46" t="s">
        <v>78</v>
      </c>
      <c r="CX43" s="45">
        <f t="shared" si="79"/>
        <v>7.3</v>
      </c>
      <c r="CY43" s="40">
        <f t="shared" si="80"/>
        <v>2</v>
      </c>
      <c r="CZ43" s="39" t="str">
        <f t="shared" si="81"/>
        <v>Advanced</v>
      </c>
      <c r="DA43" s="44">
        <f t="shared" si="82"/>
        <v>8.1</v>
      </c>
      <c r="DB43" s="40">
        <f t="shared" si="83"/>
        <v>1</v>
      </c>
      <c r="DC43" s="39" t="str">
        <f t="shared" si="84"/>
        <v>Democracies in consolidation</v>
      </c>
      <c r="DD43" s="43">
        <f t="shared" si="85"/>
        <v>6.5</v>
      </c>
      <c r="DE43" s="40">
        <f t="shared" si="86"/>
        <v>3</v>
      </c>
      <c r="DF43" s="39" t="str">
        <f t="shared" si="87"/>
        <v>Functional flaws</v>
      </c>
      <c r="DG43" s="42">
        <f t="shared" si="88"/>
        <v>6.72</v>
      </c>
      <c r="DH43" s="40">
        <f t="shared" si="89"/>
        <v>2</v>
      </c>
      <c r="DI43" s="39" t="str">
        <f t="shared" si="90"/>
        <v>Good</v>
      </c>
      <c r="DJ43" s="41">
        <f t="shared" si="91"/>
        <v>6.1</v>
      </c>
      <c r="DK43" s="40">
        <f t="shared" si="92"/>
        <v>3</v>
      </c>
      <c r="DL43" s="39" t="str">
        <f t="shared" si="93"/>
        <v>Moderate</v>
      </c>
    </row>
    <row r="44" spans="1:116">
      <c r="A44" s="61" t="s">
        <v>142</v>
      </c>
      <c r="B44" s="60">
        <v>2</v>
      </c>
      <c r="C44" s="59">
        <f>IF(D44="-","?",RANK(D44,D2:D130,0))</f>
        <v>71</v>
      </c>
      <c r="D44" s="45">
        <f t="shared" si="47"/>
        <v>5.43</v>
      </c>
      <c r="E44" s="44">
        <f t="shared" si="48"/>
        <v>5.9</v>
      </c>
      <c r="F44" s="58">
        <f t="shared" si="49"/>
        <v>7</v>
      </c>
      <c r="G44" s="47">
        <v>6</v>
      </c>
      <c r="H44" s="47">
        <v>6</v>
      </c>
      <c r="I44" s="47">
        <v>10</v>
      </c>
      <c r="J44" s="47">
        <v>6</v>
      </c>
      <c r="K44" s="58">
        <f t="shared" si="50"/>
        <v>6.25</v>
      </c>
      <c r="L44" s="47">
        <v>7</v>
      </c>
      <c r="M44" s="47">
        <v>6</v>
      </c>
      <c r="N44" s="47">
        <v>6</v>
      </c>
      <c r="O44" s="47">
        <v>6</v>
      </c>
      <c r="P44" s="58">
        <f t="shared" si="51"/>
        <v>5.5</v>
      </c>
      <c r="Q44" s="47">
        <v>6</v>
      </c>
      <c r="R44" s="47">
        <v>6</v>
      </c>
      <c r="S44" s="47">
        <v>5</v>
      </c>
      <c r="T44" s="47">
        <v>5</v>
      </c>
      <c r="U44" s="58">
        <f t="shared" si="52"/>
        <v>6</v>
      </c>
      <c r="V44" s="47">
        <v>6</v>
      </c>
      <c r="W44" s="47">
        <v>6</v>
      </c>
      <c r="X44" s="58">
        <f t="shared" si="53"/>
        <v>4.75</v>
      </c>
      <c r="Y44" s="47">
        <v>4</v>
      </c>
      <c r="Z44" s="47">
        <v>5</v>
      </c>
      <c r="AA44" s="47">
        <v>5</v>
      </c>
      <c r="AB44" s="47">
        <v>5</v>
      </c>
      <c r="AC44" s="43">
        <f t="shared" si="54"/>
        <v>4.9642857142857144</v>
      </c>
      <c r="AD44" s="57">
        <f t="shared" si="55"/>
        <v>3</v>
      </c>
      <c r="AE44" s="47">
        <v>3</v>
      </c>
      <c r="AF44" s="57">
        <f t="shared" si="56"/>
        <v>5.25</v>
      </c>
      <c r="AG44" s="47">
        <v>4</v>
      </c>
      <c r="AH44" s="47">
        <v>4</v>
      </c>
      <c r="AI44" s="47">
        <v>8</v>
      </c>
      <c r="AJ44" s="47">
        <v>5</v>
      </c>
      <c r="AK44" s="57">
        <f t="shared" si="57"/>
        <v>6.5</v>
      </c>
      <c r="AL44" s="47">
        <v>6</v>
      </c>
      <c r="AM44" s="47">
        <v>7</v>
      </c>
      <c r="AN44" s="57">
        <f t="shared" si="58"/>
        <v>6</v>
      </c>
      <c r="AO44" s="47">
        <v>5</v>
      </c>
      <c r="AP44" s="47">
        <v>7</v>
      </c>
      <c r="AQ44" s="57">
        <f t="shared" si="59"/>
        <v>3.5</v>
      </c>
      <c r="AR44" s="47">
        <v>4</v>
      </c>
      <c r="AS44" s="47">
        <v>3</v>
      </c>
      <c r="AT44" s="57">
        <f t="shared" si="60"/>
        <v>7</v>
      </c>
      <c r="AU44" s="47">
        <v>7</v>
      </c>
      <c r="AV44" s="57">
        <f t="shared" si="61"/>
        <v>3.5</v>
      </c>
      <c r="AW44" s="47">
        <v>4</v>
      </c>
      <c r="AX44" s="47">
        <v>3</v>
      </c>
      <c r="AY44" s="56">
        <f>IF(AZ44="-","?",RANK(AZ44,AZ2:AZ130,0))</f>
        <v>59</v>
      </c>
      <c r="AZ44" s="42">
        <f t="shared" si="62"/>
        <v>5.05</v>
      </c>
      <c r="BA44" s="41">
        <f t="shared" si="63"/>
        <v>5.958333333333333</v>
      </c>
      <c r="BB44" s="47">
        <v>6</v>
      </c>
      <c r="BC44" s="47">
        <v>6</v>
      </c>
      <c r="BD44" s="47">
        <v>6</v>
      </c>
      <c r="BE44" s="47">
        <v>7</v>
      </c>
      <c r="BF44" s="47">
        <v>6</v>
      </c>
      <c r="BG44" s="55">
        <f t="shared" si="64"/>
        <v>4.75</v>
      </c>
      <c r="BH44" s="54">
        <f t="shared" si="65"/>
        <v>5.55</v>
      </c>
      <c r="BI44" s="41">
        <f t="shared" si="66"/>
        <v>5.333333333333333</v>
      </c>
      <c r="BJ44" s="47">
        <v>5</v>
      </c>
      <c r="BK44" s="47">
        <v>5</v>
      </c>
      <c r="BL44" s="47">
        <v>6</v>
      </c>
      <c r="BM44" s="41">
        <f t="shared" si="67"/>
        <v>4.333333333333333</v>
      </c>
      <c r="BN44" s="47">
        <v>4</v>
      </c>
      <c r="BO44" s="47">
        <v>5</v>
      </c>
      <c r="BP44" s="47">
        <v>4</v>
      </c>
      <c r="BQ44" s="41">
        <f t="shared" si="68"/>
        <v>5.2</v>
      </c>
      <c r="BR44" s="47">
        <v>6</v>
      </c>
      <c r="BS44" s="47">
        <v>6</v>
      </c>
      <c r="BT44" s="47">
        <v>4</v>
      </c>
      <c r="BU44" s="47">
        <v>5</v>
      </c>
      <c r="BV44" s="47">
        <v>5</v>
      </c>
      <c r="BW44" s="41">
        <f t="shared" si="69"/>
        <v>7.333333333333333</v>
      </c>
      <c r="BX44" s="47">
        <v>7</v>
      </c>
      <c r="BY44" s="47">
        <v>8</v>
      </c>
      <c r="BZ44" s="47">
        <v>7</v>
      </c>
      <c r="CA44" s="47" t="s">
        <v>78</v>
      </c>
      <c r="CB44" s="46" t="s">
        <v>78</v>
      </c>
      <c r="CC44" s="52">
        <v>5.65</v>
      </c>
      <c r="CD44" s="52">
        <f t="shared" si="70"/>
        <v>5.9</v>
      </c>
      <c r="CE44" s="44">
        <f t="shared" si="71"/>
        <v>0.25</v>
      </c>
      <c r="CF44" s="53" t="str">
        <f t="shared" si="72"/>
        <v>â</v>
      </c>
      <c r="CG44" s="52">
        <v>4.8928571428571432</v>
      </c>
      <c r="CH44" s="52">
        <f t="shared" si="73"/>
        <v>4.9642857142857144</v>
      </c>
      <c r="CI44" s="43">
        <f t="shared" si="74"/>
        <v>7.1428571428571175E-2</v>
      </c>
      <c r="CJ44" s="51" t="str">
        <f t="shared" si="75"/>
        <v>â</v>
      </c>
      <c r="CK44" s="47" t="s">
        <v>78</v>
      </c>
      <c r="CL44" s="46" t="s">
        <v>78</v>
      </c>
      <c r="CM44" s="47">
        <v>7</v>
      </c>
      <c r="CN44" s="47">
        <v>6</v>
      </c>
      <c r="CO44" s="47">
        <v>6</v>
      </c>
      <c r="CP44" s="47">
        <v>6</v>
      </c>
      <c r="CQ44" s="47">
        <v>6</v>
      </c>
      <c r="CR44" s="47">
        <v>5</v>
      </c>
      <c r="CS44" s="49">
        <f t="shared" si="76"/>
        <v>6</v>
      </c>
      <c r="CT44" s="48">
        <f t="shared" si="77"/>
        <v>0</v>
      </c>
      <c r="CU44" s="44" t="str">
        <f t="shared" si="78"/>
        <v>Dem.</v>
      </c>
      <c r="CV44" s="47" t="s">
        <v>78</v>
      </c>
      <c r="CW44" s="46" t="s">
        <v>78</v>
      </c>
      <c r="CX44" s="45">
        <f t="shared" si="79"/>
        <v>5.43</v>
      </c>
      <c r="CY44" s="40">
        <f t="shared" si="80"/>
        <v>4</v>
      </c>
      <c r="CZ44" s="39" t="str">
        <f t="shared" si="81"/>
        <v>Very limited</v>
      </c>
      <c r="DA44" s="44">
        <f t="shared" si="82"/>
        <v>5.9</v>
      </c>
      <c r="DB44" s="40">
        <f t="shared" si="83"/>
        <v>3</v>
      </c>
      <c r="DC44" s="39" t="str">
        <f t="shared" si="84"/>
        <v>Highly defective democracies</v>
      </c>
      <c r="DD44" s="43">
        <f t="shared" si="85"/>
        <v>4.96</v>
      </c>
      <c r="DE44" s="40">
        <f t="shared" si="86"/>
        <v>4</v>
      </c>
      <c r="DF44" s="39" t="str">
        <f t="shared" si="87"/>
        <v>Poorly functioning</v>
      </c>
      <c r="DG44" s="42">
        <f t="shared" si="88"/>
        <v>5.05</v>
      </c>
      <c r="DH44" s="40">
        <f t="shared" si="89"/>
        <v>3</v>
      </c>
      <c r="DI44" s="39" t="str">
        <f t="shared" si="90"/>
        <v>Moderate</v>
      </c>
      <c r="DJ44" s="41">
        <f t="shared" si="91"/>
        <v>6</v>
      </c>
      <c r="DK44" s="40">
        <f t="shared" si="92"/>
        <v>3</v>
      </c>
      <c r="DL44" s="39" t="str">
        <f t="shared" si="93"/>
        <v>Moderate</v>
      </c>
    </row>
    <row r="45" spans="1:116">
      <c r="A45" s="61" t="s">
        <v>143</v>
      </c>
      <c r="B45" s="60">
        <v>3</v>
      </c>
      <c r="C45" s="59">
        <f>IF(D45="-","?",RANK(D45,D2:D130,0))</f>
        <v>109</v>
      </c>
      <c r="D45" s="45">
        <f t="shared" si="47"/>
        <v>3.72</v>
      </c>
      <c r="E45" s="44">
        <f t="shared" si="48"/>
        <v>3.9833333333333334</v>
      </c>
      <c r="F45" s="58">
        <f t="shared" si="49"/>
        <v>7</v>
      </c>
      <c r="G45" s="47">
        <v>7</v>
      </c>
      <c r="H45" s="47">
        <v>9</v>
      </c>
      <c r="I45" s="47">
        <v>8</v>
      </c>
      <c r="J45" s="47">
        <v>4</v>
      </c>
      <c r="K45" s="58">
        <f t="shared" si="50"/>
        <v>3.75</v>
      </c>
      <c r="L45" s="47">
        <v>3</v>
      </c>
      <c r="M45" s="47">
        <v>2</v>
      </c>
      <c r="N45" s="47">
        <v>6</v>
      </c>
      <c r="O45" s="47">
        <v>4</v>
      </c>
      <c r="P45" s="58">
        <f t="shared" si="51"/>
        <v>2.5</v>
      </c>
      <c r="Q45" s="47">
        <v>3</v>
      </c>
      <c r="R45" s="47">
        <v>3</v>
      </c>
      <c r="S45" s="47">
        <v>1</v>
      </c>
      <c r="T45" s="47">
        <v>3</v>
      </c>
      <c r="U45" s="58">
        <f t="shared" si="52"/>
        <v>2</v>
      </c>
      <c r="V45" s="47">
        <v>2</v>
      </c>
      <c r="W45" s="47">
        <v>2</v>
      </c>
      <c r="X45" s="58">
        <f t="shared" si="53"/>
        <v>4.666666666666667</v>
      </c>
      <c r="Y45" s="47">
        <v>3</v>
      </c>
      <c r="Z45" s="47">
        <v>5</v>
      </c>
      <c r="AA45" s="47" t="s">
        <v>100</v>
      </c>
      <c r="AB45" s="47">
        <v>6</v>
      </c>
      <c r="AC45" s="43">
        <f t="shared" si="54"/>
        <v>3.4642857142857144</v>
      </c>
      <c r="AD45" s="57">
        <f t="shared" si="55"/>
        <v>1</v>
      </c>
      <c r="AE45" s="47">
        <v>1</v>
      </c>
      <c r="AF45" s="57">
        <f t="shared" si="56"/>
        <v>4.25</v>
      </c>
      <c r="AG45" s="47">
        <v>3</v>
      </c>
      <c r="AH45" s="47">
        <v>4</v>
      </c>
      <c r="AI45" s="47">
        <v>6</v>
      </c>
      <c r="AJ45" s="47">
        <v>4</v>
      </c>
      <c r="AK45" s="57">
        <f t="shared" si="57"/>
        <v>4</v>
      </c>
      <c r="AL45" s="47">
        <v>4</v>
      </c>
      <c r="AM45" s="47">
        <v>4</v>
      </c>
      <c r="AN45" s="57">
        <f t="shared" si="58"/>
        <v>5</v>
      </c>
      <c r="AO45" s="47">
        <v>3</v>
      </c>
      <c r="AP45" s="47">
        <v>7</v>
      </c>
      <c r="AQ45" s="57">
        <f t="shared" si="59"/>
        <v>2.5</v>
      </c>
      <c r="AR45" s="47">
        <v>3</v>
      </c>
      <c r="AS45" s="47">
        <v>2</v>
      </c>
      <c r="AT45" s="57">
        <f t="shared" si="60"/>
        <v>5</v>
      </c>
      <c r="AU45" s="47">
        <v>5</v>
      </c>
      <c r="AV45" s="57">
        <f t="shared" si="61"/>
        <v>2.5</v>
      </c>
      <c r="AW45" s="47">
        <v>3</v>
      </c>
      <c r="AX45" s="47">
        <v>2</v>
      </c>
      <c r="AY45" s="56">
        <f>IF(AZ45="-","?",RANK(AZ45,AZ2:AZ130,0))</f>
        <v>113</v>
      </c>
      <c r="AZ45" s="42">
        <f t="shared" si="62"/>
        <v>2.61</v>
      </c>
      <c r="BA45" s="41">
        <f t="shared" si="63"/>
        <v>7.708333333333333</v>
      </c>
      <c r="BB45" s="47">
        <v>8</v>
      </c>
      <c r="BC45" s="47">
        <v>7</v>
      </c>
      <c r="BD45" s="47">
        <v>6</v>
      </c>
      <c r="BE45" s="47">
        <v>9</v>
      </c>
      <c r="BF45" s="47">
        <v>10</v>
      </c>
      <c r="BG45" s="55">
        <f t="shared" si="64"/>
        <v>6.25</v>
      </c>
      <c r="BH45" s="54">
        <f t="shared" si="65"/>
        <v>2.75</v>
      </c>
      <c r="BI45" s="41">
        <f t="shared" si="66"/>
        <v>2.3333333333333335</v>
      </c>
      <c r="BJ45" s="47">
        <v>2</v>
      </c>
      <c r="BK45" s="47">
        <v>3</v>
      </c>
      <c r="BL45" s="47">
        <v>2</v>
      </c>
      <c r="BM45" s="41">
        <f t="shared" si="67"/>
        <v>1.6666666666666667</v>
      </c>
      <c r="BN45" s="47">
        <v>2</v>
      </c>
      <c r="BO45" s="47">
        <v>2</v>
      </c>
      <c r="BP45" s="47">
        <v>1</v>
      </c>
      <c r="BQ45" s="41">
        <f t="shared" si="68"/>
        <v>3</v>
      </c>
      <c r="BR45" s="47">
        <v>3</v>
      </c>
      <c r="BS45" s="47">
        <v>3</v>
      </c>
      <c r="BT45" s="47">
        <v>2</v>
      </c>
      <c r="BU45" s="47">
        <v>3</v>
      </c>
      <c r="BV45" s="47">
        <v>4</v>
      </c>
      <c r="BW45" s="41">
        <f t="shared" si="69"/>
        <v>4</v>
      </c>
      <c r="BX45" s="47">
        <v>3</v>
      </c>
      <c r="BY45" s="47">
        <v>4</v>
      </c>
      <c r="BZ45" s="47">
        <v>5</v>
      </c>
      <c r="CA45" s="47" t="s">
        <v>78</v>
      </c>
      <c r="CB45" s="46" t="s">
        <v>78</v>
      </c>
      <c r="CC45" s="52">
        <v>4.2833333333333332</v>
      </c>
      <c r="CD45" s="52">
        <f t="shared" si="70"/>
        <v>3.9833333333333334</v>
      </c>
      <c r="CE45" s="44">
        <f t="shared" si="71"/>
        <v>-0.29999999999999982</v>
      </c>
      <c r="CF45" s="53" t="str">
        <f t="shared" si="72"/>
        <v>â</v>
      </c>
      <c r="CG45" s="52">
        <v>4.1071428571428568</v>
      </c>
      <c r="CH45" s="52">
        <f t="shared" si="73"/>
        <v>3.4642857142857144</v>
      </c>
      <c r="CI45" s="43">
        <f t="shared" si="74"/>
        <v>-0.64285714285714235</v>
      </c>
      <c r="CJ45" s="51" t="str">
        <f t="shared" si="75"/>
        <v>è</v>
      </c>
      <c r="CK45" s="47" t="s">
        <v>78</v>
      </c>
      <c r="CL45" s="46" t="s">
        <v>78</v>
      </c>
      <c r="CM45" s="50">
        <v>3</v>
      </c>
      <c r="CN45" s="50">
        <v>2</v>
      </c>
      <c r="CO45" s="47">
        <v>6</v>
      </c>
      <c r="CP45" s="47">
        <v>4</v>
      </c>
      <c r="CQ45" s="47">
        <v>3</v>
      </c>
      <c r="CR45" s="47">
        <v>3</v>
      </c>
      <c r="CS45" s="49">
        <f t="shared" si="76"/>
        <v>5.5</v>
      </c>
      <c r="CT45" s="48">
        <f t="shared" si="77"/>
        <v>2</v>
      </c>
      <c r="CU45" s="44" t="str">
        <f t="shared" si="78"/>
        <v>Aut.</v>
      </c>
      <c r="CV45" s="47" t="s">
        <v>78</v>
      </c>
      <c r="CW45" s="46" t="s">
        <v>78</v>
      </c>
      <c r="CX45" s="45">
        <f t="shared" si="79"/>
        <v>3.72</v>
      </c>
      <c r="CY45" s="40">
        <f t="shared" si="80"/>
        <v>5</v>
      </c>
      <c r="CZ45" s="39" t="str">
        <f t="shared" si="81"/>
        <v>Failed</v>
      </c>
      <c r="DA45" s="44">
        <f t="shared" si="82"/>
        <v>3.98</v>
      </c>
      <c r="DB45" s="40">
        <f t="shared" si="83"/>
        <v>5</v>
      </c>
      <c r="DC45" s="39" t="str">
        <f t="shared" si="84"/>
        <v>Hard-line autocracies</v>
      </c>
      <c r="DD45" s="43">
        <f t="shared" si="85"/>
        <v>3.46</v>
      </c>
      <c r="DE45" s="40">
        <f t="shared" si="86"/>
        <v>4</v>
      </c>
      <c r="DF45" s="39" t="str">
        <f t="shared" si="87"/>
        <v>Poorly functioning</v>
      </c>
      <c r="DG45" s="42">
        <f t="shared" si="88"/>
        <v>2.61</v>
      </c>
      <c r="DH45" s="40">
        <f t="shared" si="89"/>
        <v>5</v>
      </c>
      <c r="DI45" s="39" t="str">
        <f t="shared" si="90"/>
        <v>Failed</v>
      </c>
      <c r="DJ45" s="41">
        <f t="shared" si="91"/>
        <v>7.7</v>
      </c>
      <c r="DK45" s="40">
        <f t="shared" si="92"/>
        <v>2</v>
      </c>
      <c r="DL45" s="39" t="str">
        <f t="shared" si="93"/>
        <v>Substantial</v>
      </c>
    </row>
    <row r="46" spans="1:116">
      <c r="A46" s="61" t="s">
        <v>144</v>
      </c>
      <c r="B46" s="60">
        <v>2</v>
      </c>
      <c r="C46" s="59">
        <f>IF(D46="-","?",RANK(D46,D2:D130,0))</f>
        <v>99</v>
      </c>
      <c r="D46" s="45">
        <f t="shared" si="47"/>
        <v>4.08</v>
      </c>
      <c r="E46" s="44">
        <f t="shared" si="48"/>
        <v>4.4000000000000004</v>
      </c>
      <c r="F46" s="58">
        <f t="shared" si="49"/>
        <v>5.25</v>
      </c>
      <c r="G46" s="47">
        <v>4</v>
      </c>
      <c r="H46" s="47">
        <v>6</v>
      </c>
      <c r="I46" s="47">
        <v>9</v>
      </c>
      <c r="J46" s="47">
        <v>2</v>
      </c>
      <c r="K46" s="58">
        <f t="shared" si="50"/>
        <v>5.5</v>
      </c>
      <c r="L46" s="47">
        <v>6</v>
      </c>
      <c r="M46" s="47">
        <v>5</v>
      </c>
      <c r="N46" s="47">
        <v>7</v>
      </c>
      <c r="O46" s="47">
        <v>4</v>
      </c>
      <c r="P46" s="58">
        <f t="shared" si="51"/>
        <v>3.75</v>
      </c>
      <c r="Q46" s="47">
        <v>4</v>
      </c>
      <c r="R46" s="47">
        <v>3</v>
      </c>
      <c r="S46" s="47">
        <v>3</v>
      </c>
      <c r="T46" s="47">
        <v>5</v>
      </c>
      <c r="U46" s="58">
        <f t="shared" si="52"/>
        <v>4.5</v>
      </c>
      <c r="V46" s="47">
        <v>4</v>
      </c>
      <c r="W46" s="47">
        <v>5</v>
      </c>
      <c r="X46" s="58">
        <f t="shared" si="53"/>
        <v>3</v>
      </c>
      <c r="Y46" s="47">
        <v>2</v>
      </c>
      <c r="Z46" s="47">
        <v>3</v>
      </c>
      <c r="AA46" s="47" t="s">
        <v>100</v>
      </c>
      <c r="AB46" s="47">
        <v>4</v>
      </c>
      <c r="AC46" s="43">
        <f t="shared" si="54"/>
        <v>3.75</v>
      </c>
      <c r="AD46" s="57">
        <f t="shared" si="55"/>
        <v>1</v>
      </c>
      <c r="AE46" s="47">
        <v>1</v>
      </c>
      <c r="AF46" s="57">
        <f t="shared" si="56"/>
        <v>4.75</v>
      </c>
      <c r="AG46" s="47">
        <v>4</v>
      </c>
      <c r="AH46" s="47">
        <v>4</v>
      </c>
      <c r="AI46" s="47">
        <v>7</v>
      </c>
      <c r="AJ46" s="47">
        <v>4</v>
      </c>
      <c r="AK46" s="57">
        <f t="shared" si="57"/>
        <v>6</v>
      </c>
      <c r="AL46" s="47">
        <v>7</v>
      </c>
      <c r="AM46" s="47">
        <v>5</v>
      </c>
      <c r="AN46" s="57">
        <f t="shared" si="58"/>
        <v>4</v>
      </c>
      <c r="AO46" s="47">
        <v>4</v>
      </c>
      <c r="AP46" s="47">
        <v>4</v>
      </c>
      <c r="AQ46" s="57">
        <f t="shared" si="59"/>
        <v>3</v>
      </c>
      <c r="AR46" s="47">
        <v>3</v>
      </c>
      <c r="AS46" s="47">
        <v>3</v>
      </c>
      <c r="AT46" s="57">
        <f t="shared" si="60"/>
        <v>5</v>
      </c>
      <c r="AU46" s="47">
        <v>5</v>
      </c>
      <c r="AV46" s="57">
        <f t="shared" si="61"/>
        <v>2.5</v>
      </c>
      <c r="AW46" s="47">
        <v>3</v>
      </c>
      <c r="AX46" s="47">
        <v>2</v>
      </c>
      <c r="AY46" s="56">
        <f>IF(AZ46="-","?",RANK(AZ46,AZ2:AZ130,0))</f>
        <v>86</v>
      </c>
      <c r="AZ46" s="42">
        <f t="shared" si="62"/>
        <v>4.49</v>
      </c>
      <c r="BA46" s="41">
        <f t="shared" si="63"/>
        <v>8.25</v>
      </c>
      <c r="BB46" s="47">
        <v>9</v>
      </c>
      <c r="BC46" s="47">
        <v>8</v>
      </c>
      <c r="BD46" s="47">
        <v>7</v>
      </c>
      <c r="BE46" s="47">
        <v>9</v>
      </c>
      <c r="BF46" s="47">
        <v>10</v>
      </c>
      <c r="BG46" s="55">
        <f t="shared" si="64"/>
        <v>6.5</v>
      </c>
      <c r="BH46" s="54">
        <f t="shared" si="65"/>
        <v>4.6666666666666661</v>
      </c>
      <c r="BI46" s="41">
        <f t="shared" si="66"/>
        <v>4.333333333333333</v>
      </c>
      <c r="BJ46" s="47">
        <v>5</v>
      </c>
      <c r="BK46" s="47">
        <v>4</v>
      </c>
      <c r="BL46" s="47">
        <v>4</v>
      </c>
      <c r="BM46" s="41">
        <f t="shared" si="67"/>
        <v>3.3333333333333335</v>
      </c>
      <c r="BN46" s="47">
        <v>3</v>
      </c>
      <c r="BO46" s="47">
        <v>4</v>
      </c>
      <c r="BP46" s="47">
        <v>3</v>
      </c>
      <c r="BQ46" s="41">
        <f t="shared" si="68"/>
        <v>5</v>
      </c>
      <c r="BR46" s="47">
        <v>6</v>
      </c>
      <c r="BS46" s="47">
        <v>6</v>
      </c>
      <c r="BT46" s="47">
        <v>5</v>
      </c>
      <c r="BU46" s="47">
        <v>4</v>
      </c>
      <c r="BV46" s="47">
        <v>4</v>
      </c>
      <c r="BW46" s="41">
        <f t="shared" si="69"/>
        <v>6</v>
      </c>
      <c r="BX46" s="47">
        <v>6</v>
      </c>
      <c r="BY46" s="47">
        <v>6</v>
      </c>
      <c r="BZ46" s="47">
        <v>6</v>
      </c>
      <c r="CA46" s="47" t="s">
        <v>78</v>
      </c>
      <c r="CB46" s="46" t="s">
        <v>78</v>
      </c>
      <c r="CC46" s="52">
        <v>3.35</v>
      </c>
      <c r="CD46" s="52">
        <f t="shared" si="70"/>
        <v>4.4000000000000004</v>
      </c>
      <c r="CE46" s="44">
        <f t="shared" si="71"/>
        <v>1.0500000000000003</v>
      </c>
      <c r="CF46" s="53" t="str">
        <f t="shared" si="72"/>
        <v>ã</v>
      </c>
      <c r="CG46" s="52">
        <v>3.2142857142857144</v>
      </c>
      <c r="CH46" s="52">
        <f t="shared" si="73"/>
        <v>3.75</v>
      </c>
      <c r="CI46" s="43">
        <f t="shared" si="74"/>
        <v>0.53571428571428559</v>
      </c>
      <c r="CJ46" s="51" t="str">
        <f t="shared" si="75"/>
        <v>æ</v>
      </c>
      <c r="CK46" s="47" t="s">
        <v>78</v>
      </c>
      <c r="CL46" s="46" t="s">
        <v>78</v>
      </c>
      <c r="CM46" s="47">
        <v>6</v>
      </c>
      <c r="CN46" s="47">
        <v>5</v>
      </c>
      <c r="CO46" s="47">
        <v>7</v>
      </c>
      <c r="CP46" s="47">
        <v>4</v>
      </c>
      <c r="CQ46" s="47">
        <v>4</v>
      </c>
      <c r="CR46" s="47">
        <v>5</v>
      </c>
      <c r="CS46" s="49">
        <f t="shared" si="76"/>
        <v>3</v>
      </c>
      <c r="CT46" s="48">
        <f t="shared" si="77"/>
        <v>0</v>
      </c>
      <c r="CU46" s="44" t="str">
        <f t="shared" si="78"/>
        <v>Dem.</v>
      </c>
      <c r="CV46" s="47" t="s">
        <v>78</v>
      </c>
      <c r="CW46" s="46" t="s">
        <v>78</v>
      </c>
      <c r="CX46" s="45">
        <f t="shared" si="79"/>
        <v>4.08</v>
      </c>
      <c r="CY46" s="40">
        <f t="shared" si="80"/>
        <v>4</v>
      </c>
      <c r="CZ46" s="39" t="str">
        <f t="shared" si="81"/>
        <v>Very limited</v>
      </c>
      <c r="DA46" s="44">
        <f t="shared" si="82"/>
        <v>4.4000000000000004</v>
      </c>
      <c r="DB46" s="40">
        <f t="shared" si="83"/>
        <v>3</v>
      </c>
      <c r="DC46" s="39" t="str">
        <f t="shared" si="84"/>
        <v>Highly defective democracies</v>
      </c>
      <c r="DD46" s="43">
        <f t="shared" si="85"/>
        <v>3.75</v>
      </c>
      <c r="DE46" s="40">
        <f t="shared" si="86"/>
        <v>4</v>
      </c>
      <c r="DF46" s="39" t="str">
        <f t="shared" si="87"/>
        <v>Poorly functioning</v>
      </c>
      <c r="DG46" s="42">
        <f t="shared" si="88"/>
        <v>4.49</v>
      </c>
      <c r="DH46" s="40">
        <f t="shared" si="89"/>
        <v>3</v>
      </c>
      <c r="DI46" s="39" t="str">
        <f t="shared" si="90"/>
        <v>Moderate</v>
      </c>
      <c r="DJ46" s="41">
        <f t="shared" si="91"/>
        <v>8.3000000000000007</v>
      </c>
      <c r="DK46" s="40">
        <f t="shared" si="92"/>
        <v>2</v>
      </c>
      <c r="DL46" s="39" t="str">
        <f t="shared" si="93"/>
        <v>Substantial</v>
      </c>
    </row>
    <row r="47" spans="1:116">
      <c r="A47" s="61" t="s">
        <v>145</v>
      </c>
      <c r="B47" s="60">
        <v>2</v>
      </c>
      <c r="C47" s="59">
        <f>IF(D47="-","?",RANK(D47,D2:D130,0))</f>
        <v>53</v>
      </c>
      <c r="D47" s="45">
        <f t="shared" si="47"/>
        <v>6.09</v>
      </c>
      <c r="E47" s="44">
        <f t="shared" si="48"/>
        <v>6.65</v>
      </c>
      <c r="F47" s="58">
        <f t="shared" si="49"/>
        <v>7.5</v>
      </c>
      <c r="G47" s="47">
        <v>6</v>
      </c>
      <c r="H47" s="47">
        <v>9</v>
      </c>
      <c r="I47" s="47">
        <v>9</v>
      </c>
      <c r="J47" s="47">
        <v>6</v>
      </c>
      <c r="K47" s="58">
        <f t="shared" si="50"/>
        <v>7.5</v>
      </c>
      <c r="L47" s="47">
        <v>9</v>
      </c>
      <c r="M47" s="47">
        <v>7</v>
      </c>
      <c r="N47" s="47">
        <v>8</v>
      </c>
      <c r="O47" s="47">
        <v>6</v>
      </c>
      <c r="P47" s="58">
        <f t="shared" si="51"/>
        <v>6</v>
      </c>
      <c r="Q47" s="47">
        <v>8</v>
      </c>
      <c r="R47" s="47">
        <v>5</v>
      </c>
      <c r="S47" s="47">
        <v>5</v>
      </c>
      <c r="T47" s="47">
        <v>6</v>
      </c>
      <c r="U47" s="58">
        <f t="shared" si="52"/>
        <v>7</v>
      </c>
      <c r="V47" s="47">
        <v>7</v>
      </c>
      <c r="W47" s="47">
        <v>7</v>
      </c>
      <c r="X47" s="58">
        <f t="shared" si="53"/>
        <v>5.25</v>
      </c>
      <c r="Y47" s="47">
        <v>7</v>
      </c>
      <c r="Z47" s="47">
        <v>4</v>
      </c>
      <c r="AA47" s="47">
        <v>6</v>
      </c>
      <c r="AB47" s="47">
        <v>4</v>
      </c>
      <c r="AC47" s="43">
        <f t="shared" si="54"/>
        <v>5.5357142857142856</v>
      </c>
      <c r="AD47" s="57">
        <f t="shared" si="55"/>
        <v>3</v>
      </c>
      <c r="AE47" s="47">
        <v>3</v>
      </c>
      <c r="AF47" s="57">
        <f t="shared" si="56"/>
        <v>6.75</v>
      </c>
      <c r="AG47" s="47">
        <v>5</v>
      </c>
      <c r="AH47" s="47">
        <v>7</v>
      </c>
      <c r="AI47" s="47">
        <v>8</v>
      </c>
      <c r="AJ47" s="47">
        <v>7</v>
      </c>
      <c r="AK47" s="57">
        <f t="shared" si="57"/>
        <v>7.5</v>
      </c>
      <c r="AL47" s="47">
        <v>8</v>
      </c>
      <c r="AM47" s="47">
        <v>7</v>
      </c>
      <c r="AN47" s="57">
        <f t="shared" si="58"/>
        <v>6</v>
      </c>
      <c r="AO47" s="47">
        <v>6</v>
      </c>
      <c r="AP47" s="47">
        <v>6</v>
      </c>
      <c r="AQ47" s="57">
        <f t="shared" si="59"/>
        <v>4</v>
      </c>
      <c r="AR47" s="47">
        <v>4</v>
      </c>
      <c r="AS47" s="47">
        <v>4</v>
      </c>
      <c r="AT47" s="57">
        <f t="shared" si="60"/>
        <v>8</v>
      </c>
      <c r="AU47" s="47">
        <v>8</v>
      </c>
      <c r="AV47" s="57">
        <f t="shared" si="61"/>
        <v>3.5</v>
      </c>
      <c r="AW47" s="47">
        <v>4</v>
      </c>
      <c r="AX47" s="47">
        <v>3</v>
      </c>
      <c r="AY47" s="56">
        <f>IF(AZ47="-","?",RANK(AZ47,AZ2:AZ130,0))</f>
        <v>65</v>
      </c>
      <c r="AZ47" s="42">
        <f t="shared" si="62"/>
        <v>4.99</v>
      </c>
      <c r="BA47" s="41">
        <f t="shared" si="63"/>
        <v>5.208333333333333</v>
      </c>
      <c r="BB47" s="47">
        <v>6</v>
      </c>
      <c r="BC47" s="47">
        <v>6</v>
      </c>
      <c r="BD47" s="47">
        <v>3</v>
      </c>
      <c r="BE47" s="47">
        <v>8</v>
      </c>
      <c r="BF47" s="47">
        <v>4</v>
      </c>
      <c r="BG47" s="55">
        <f t="shared" si="64"/>
        <v>4.25</v>
      </c>
      <c r="BH47" s="54">
        <f t="shared" si="65"/>
        <v>5.583333333333333</v>
      </c>
      <c r="BI47" s="41">
        <f t="shared" si="66"/>
        <v>5</v>
      </c>
      <c r="BJ47" s="47">
        <v>5</v>
      </c>
      <c r="BK47" s="47">
        <v>5</v>
      </c>
      <c r="BL47" s="47">
        <v>5</v>
      </c>
      <c r="BM47" s="41">
        <f t="shared" si="67"/>
        <v>3.6666666666666665</v>
      </c>
      <c r="BN47" s="47">
        <v>4</v>
      </c>
      <c r="BO47" s="47">
        <v>5</v>
      </c>
      <c r="BP47" s="47">
        <v>2</v>
      </c>
      <c r="BQ47" s="41">
        <f t="shared" si="68"/>
        <v>6</v>
      </c>
      <c r="BR47" s="47">
        <v>7</v>
      </c>
      <c r="BS47" s="47">
        <v>6</v>
      </c>
      <c r="BT47" s="47">
        <v>7</v>
      </c>
      <c r="BU47" s="47">
        <v>6</v>
      </c>
      <c r="BV47" s="47">
        <v>4</v>
      </c>
      <c r="BW47" s="41">
        <f t="shared" si="69"/>
        <v>7.666666666666667</v>
      </c>
      <c r="BX47" s="47">
        <v>8</v>
      </c>
      <c r="BY47" s="47">
        <v>7</v>
      </c>
      <c r="BZ47" s="47">
        <v>8</v>
      </c>
      <c r="CA47" s="47" t="s">
        <v>78</v>
      </c>
      <c r="CB47" s="46" t="s">
        <v>78</v>
      </c>
      <c r="CC47" s="52">
        <v>6.8</v>
      </c>
      <c r="CD47" s="52">
        <f t="shared" si="70"/>
        <v>6.65</v>
      </c>
      <c r="CE47" s="44">
        <f t="shared" si="71"/>
        <v>-0.14999999999999947</v>
      </c>
      <c r="CF47" s="53" t="str">
        <f t="shared" si="72"/>
        <v>â</v>
      </c>
      <c r="CG47" s="52">
        <v>5.2857142857142856</v>
      </c>
      <c r="CH47" s="52">
        <f t="shared" si="73"/>
        <v>5.5357142857142856</v>
      </c>
      <c r="CI47" s="43">
        <f t="shared" si="74"/>
        <v>0.25</v>
      </c>
      <c r="CJ47" s="51" t="str">
        <f t="shared" si="75"/>
        <v>â</v>
      </c>
      <c r="CK47" s="47" t="s">
        <v>78</v>
      </c>
      <c r="CL47" s="46" t="s">
        <v>78</v>
      </c>
      <c r="CM47" s="47">
        <v>9</v>
      </c>
      <c r="CN47" s="47">
        <v>7</v>
      </c>
      <c r="CO47" s="47">
        <v>8</v>
      </c>
      <c r="CP47" s="47">
        <v>6</v>
      </c>
      <c r="CQ47" s="47">
        <v>8</v>
      </c>
      <c r="CR47" s="47">
        <v>6</v>
      </c>
      <c r="CS47" s="49">
        <f t="shared" si="76"/>
        <v>6</v>
      </c>
      <c r="CT47" s="48">
        <f t="shared" si="77"/>
        <v>0</v>
      </c>
      <c r="CU47" s="44" t="str">
        <f t="shared" si="78"/>
        <v>Dem.</v>
      </c>
      <c r="CV47" s="47" t="s">
        <v>78</v>
      </c>
      <c r="CW47" s="46" t="s">
        <v>78</v>
      </c>
      <c r="CX47" s="45">
        <f t="shared" si="79"/>
        <v>6.09</v>
      </c>
      <c r="CY47" s="40">
        <f t="shared" si="80"/>
        <v>3</v>
      </c>
      <c r="CZ47" s="39" t="str">
        <f t="shared" si="81"/>
        <v>Limited</v>
      </c>
      <c r="DA47" s="44">
        <f t="shared" si="82"/>
        <v>6.65</v>
      </c>
      <c r="DB47" s="40">
        <f t="shared" si="83"/>
        <v>2</v>
      </c>
      <c r="DC47" s="39" t="str">
        <f t="shared" si="84"/>
        <v>Defective democracies</v>
      </c>
      <c r="DD47" s="43">
        <f t="shared" si="85"/>
        <v>5.54</v>
      </c>
      <c r="DE47" s="40">
        <f t="shared" si="86"/>
        <v>3</v>
      </c>
      <c r="DF47" s="39" t="str">
        <f t="shared" si="87"/>
        <v>Functional flaws</v>
      </c>
      <c r="DG47" s="42">
        <f t="shared" si="88"/>
        <v>4.99</v>
      </c>
      <c r="DH47" s="40">
        <f t="shared" si="89"/>
        <v>3</v>
      </c>
      <c r="DI47" s="39" t="str">
        <f t="shared" si="90"/>
        <v>Moderate</v>
      </c>
      <c r="DJ47" s="41">
        <f t="shared" si="91"/>
        <v>5.2</v>
      </c>
      <c r="DK47" s="40">
        <f t="shared" si="92"/>
        <v>3</v>
      </c>
      <c r="DL47" s="39" t="str">
        <f t="shared" si="93"/>
        <v>Moderate</v>
      </c>
    </row>
    <row r="48" spans="1:116">
      <c r="A48" s="61" t="s">
        <v>146</v>
      </c>
      <c r="B48" s="60">
        <v>1</v>
      </c>
      <c r="C48" s="59">
        <f>IF(D48="-","?",RANK(D48,D2:D130,0))</f>
        <v>5</v>
      </c>
      <c r="D48" s="45">
        <f t="shared" si="47"/>
        <v>9.18</v>
      </c>
      <c r="E48" s="44">
        <f t="shared" si="48"/>
        <v>9.35</v>
      </c>
      <c r="F48" s="58">
        <f t="shared" si="49"/>
        <v>10</v>
      </c>
      <c r="G48" s="47">
        <v>10</v>
      </c>
      <c r="H48" s="47">
        <v>10</v>
      </c>
      <c r="I48" s="47">
        <v>10</v>
      </c>
      <c r="J48" s="47">
        <v>10</v>
      </c>
      <c r="K48" s="58">
        <f t="shared" si="50"/>
        <v>10</v>
      </c>
      <c r="L48" s="47">
        <v>10</v>
      </c>
      <c r="M48" s="47">
        <v>10</v>
      </c>
      <c r="N48" s="47">
        <v>10</v>
      </c>
      <c r="O48" s="47">
        <v>10</v>
      </c>
      <c r="P48" s="58">
        <f t="shared" si="51"/>
        <v>9.25</v>
      </c>
      <c r="Q48" s="47">
        <v>10</v>
      </c>
      <c r="R48" s="47">
        <v>9</v>
      </c>
      <c r="S48" s="47">
        <v>8</v>
      </c>
      <c r="T48" s="47">
        <v>10</v>
      </c>
      <c r="U48" s="58">
        <f t="shared" si="52"/>
        <v>9</v>
      </c>
      <c r="V48" s="47">
        <v>8</v>
      </c>
      <c r="W48" s="47">
        <v>10</v>
      </c>
      <c r="X48" s="58">
        <f t="shared" si="53"/>
        <v>8.5</v>
      </c>
      <c r="Y48" s="47">
        <v>9</v>
      </c>
      <c r="Z48" s="47">
        <v>8</v>
      </c>
      <c r="AA48" s="47">
        <v>9</v>
      </c>
      <c r="AB48" s="47">
        <v>8</v>
      </c>
      <c r="AC48" s="43">
        <f t="shared" si="54"/>
        <v>9</v>
      </c>
      <c r="AD48" s="57">
        <f t="shared" si="55"/>
        <v>10</v>
      </c>
      <c r="AE48" s="47">
        <v>10</v>
      </c>
      <c r="AF48" s="57">
        <f t="shared" si="56"/>
        <v>10</v>
      </c>
      <c r="AG48" s="47">
        <v>10</v>
      </c>
      <c r="AH48" s="47">
        <v>10</v>
      </c>
      <c r="AI48" s="47">
        <v>10</v>
      </c>
      <c r="AJ48" s="47">
        <v>10</v>
      </c>
      <c r="AK48" s="57">
        <f t="shared" si="57"/>
        <v>8.5</v>
      </c>
      <c r="AL48" s="47">
        <v>9</v>
      </c>
      <c r="AM48" s="47">
        <v>8</v>
      </c>
      <c r="AN48" s="57">
        <f t="shared" si="58"/>
        <v>10</v>
      </c>
      <c r="AO48" s="47">
        <v>10</v>
      </c>
      <c r="AP48" s="47">
        <v>10</v>
      </c>
      <c r="AQ48" s="57">
        <f t="shared" si="59"/>
        <v>9</v>
      </c>
      <c r="AR48" s="47">
        <v>9</v>
      </c>
      <c r="AS48" s="47">
        <v>9</v>
      </c>
      <c r="AT48" s="57">
        <f t="shared" si="60"/>
        <v>7</v>
      </c>
      <c r="AU48" s="47">
        <v>7</v>
      </c>
      <c r="AV48" s="57">
        <f t="shared" si="61"/>
        <v>8.5</v>
      </c>
      <c r="AW48" s="47">
        <v>9</v>
      </c>
      <c r="AX48" s="47">
        <v>8</v>
      </c>
      <c r="AY48" s="56">
        <f>IF(AZ48="-","?",RANK(AZ48,AZ2:AZ130,0))</f>
        <v>18</v>
      </c>
      <c r="AZ48" s="42">
        <f t="shared" si="62"/>
        <v>6.67</v>
      </c>
      <c r="BA48" s="41">
        <f t="shared" si="63"/>
        <v>1.3958333333333333</v>
      </c>
      <c r="BB48" s="47">
        <v>1</v>
      </c>
      <c r="BC48" s="47">
        <v>2</v>
      </c>
      <c r="BD48" s="47">
        <v>2</v>
      </c>
      <c r="BE48" s="47">
        <v>1</v>
      </c>
      <c r="BF48" s="47">
        <v>1</v>
      </c>
      <c r="BG48" s="55">
        <f t="shared" si="64"/>
        <v>1.375</v>
      </c>
      <c r="BH48" s="54">
        <f t="shared" si="65"/>
        <v>8.25</v>
      </c>
      <c r="BI48" s="41">
        <f t="shared" si="66"/>
        <v>8.3333333333333339</v>
      </c>
      <c r="BJ48" s="47">
        <v>9</v>
      </c>
      <c r="BK48" s="47">
        <v>8</v>
      </c>
      <c r="BL48" s="47">
        <v>8</v>
      </c>
      <c r="BM48" s="41">
        <f t="shared" si="67"/>
        <v>7.333333333333333</v>
      </c>
      <c r="BN48" s="47">
        <v>7</v>
      </c>
      <c r="BO48" s="47">
        <v>8</v>
      </c>
      <c r="BP48" s="47">
        <v>7</v>
      </c>
      <c r="BQ48" s="41">
        <f t="shared" si="68"/>
        <v>8</v>
      </c>
      <c r="BR48" s="47">
        <v>9</v>
      </c>
      <c r="BS48" s="47">
        <v>10</v>
      </c>
      <c r="BT48" s="47">
        <v>6</v>
      </c>
      <c r="BU48" s="47">
        <v>8</v>
      </c>
      <c r="BV48" s="47">
        <v>7</v>
      </c>
      <c r="BW48" s="41">
        <f t="shared" si="69"/>
        <v>9.3333333333333339</v>
      </c>
      <c r="BX48" s="47">
        <v>9</v>
      </c>
      <c r="BY48" s="47">
        <v>9</v>
      </c>
      <c r="BZ48" s="47">
        <v>10</v>
      </c>
      <c r="CA48" s="47" t="s">
        <v>78</v>
      </c>
      <c r="CB48" s="46" t="s">
        <v>78</v>
      </c>
      <c r="CC48" s="52">
        <v>9.3999999999999986</v>
      </c>
      <c r="CD48" s="52">
        <f t="shared" si="70"/>
        <v>9.35</v>
      </c>
      <c r="CE48" s="44">
        <f t="shared" si="71"/>
        <v>-4.9999999999998934E-2</v>
      </c>
      <c r="CF48" s="53" t="str">
        <f t="shared" si="72"/>
        <v>â</v>
      </c>
      <c r="CG48" s="52">
        <v>8.9285714285714288</v>
      </c>
      <c r="CH48" s="52">
        <f t="shared" si="73"/>
        <v>9</v>
      </c>
      <c r="CI48" s="43">
        <f t="shared" si="74"/>
        <v>7.1428571428571175E-2</v>
      </c>
      <c r="CJ48" s="51" t="str">
        <f t="shared" si="75"/>
        <v>â</v>
      </c>
      <c r="CK48" s="47" t="s">
        <v>78</v>
      </c>
      <c r="CL48" s="46" t="s">
        <v>78</v>
      </c>
      <c r="CM48" s="47">
        <v>10</v>
      </c>
      <c r="CN48" s="47">
        <v>10</v>
      </c>
      <c r="CO48" s="47">
        <v>10</v>
      </c>
      <c r="CP48" s="47">
        <v>10</v>
      </c>
      <c r="CQ48" s="47">
        <v>10</v>
      </c>
      <c r="CR48" s="47">
        <v>10</v>
      </c>
      <c r="CS48" s="49">
        <f t="shared" si="76"/>
        <v>10</v>
      </c>
      <c r="CT48" s="48">
        <f t="shared" si="77"/>
        <v>0</v>
      </c>
      <c r="CU48" s="44" t="str">
        <f t="shared" si="78"/>
        <v>Dem.</v>
      </c>
      <c r="CV48" s="47" t="s">
        <v>78</v>
      </c>
      <c r="CW48" s="46" t="s">
        <v>78</v>
      </c>
      <c r="CX48" s="45">
        <f t="shared" si="79"/>
        <v>9.18</v>
      </c>
      <c r="CY48" s="40">
        <f t="shared" si="80"/>
        <v>1</v>
      </c>
      <c r="CZ48" s="39" t="str">
        <f t="shared" si="81"/>
        <v>Highly advanced</v>
      </c>
      <c r="DA48" s="44">
        <f t="shared" si="82"/>
        <v>9.35</v>
      </c>
      <c r="DB48" s="40">
        <f t="shared" si="83"/>
        <v>1</v>
      </c>
      <c r="DC48" s="39" t="str">
        <f t="shared" si="84"/>
        <v>Democracies in consolidation</v>
      </c>
      <c r="DD48" s="43">
        <f t="shared" si="85"/>
        <v>9</v>
      </c>
      <c r="DE48" s="40">
        <f t="shared" si="86"/>
        <v>1</v>
      </c>
      <c r="DF48" s="39" t="str">
        <f t="shared" si="87"/>
        <v>Developed</v>
      </c>
      <c r="DG48" s="42">
        <f t="shared" si="88"/>
        <v>6.67</v>
      </c>
      <c r="DH48" s="40">
        <f t="shared" si="89"/>
        <v>2</v>
      </c>
      <c r="DI48" s="39" t="str">
        <f t="shared" si="90"/>
        <v>Good</v>
      </c>
      <c r="DJ48" s="41">
        <f t="shared" si="91"/>
        <v>1.4</v>
      </c>
      <c r="DK48" s="40">
        <f t="shared" si="92"/>
        <v>5</v>
      </c>
      <c r="DL48" s="39" t="str">
        <f t="shared" si="93"/>
        <v>Negligible</v>
      </c>
    </row>
    <row r="49" spans="1:116">
      <c r="A49" s="61" t="s">
        <v>147</v>
      </c>
      <c r="B49" s="60">
        <v>7</v>
      </c>
      <c r="C49" s="59">
        <f>IF(D49="-","?",RANK(D49,D2:D130,0))</f>
        <v>25</v>
      </c>
      <c r="D49" s="45">
        <f t="shared" si="47"/>
        <v>7.35</v>
      </c>
      <c r="E49" s="44">
        <f t="shared" si="48"/>
        <v>8.1</v>
      </c>
      <c r="F49" s="58">
        <f t="shared" si="49"/>
        <v>8.25</v>
      </c>
      <c r="G49" s="47">
        <v>8</v>
      </c>
      <c r="H49" s="47">
        <v>8</v>
      </c>
      <c r="I49" s="47">
        <v>9</v>
      </c>
      <c r="J49" s="47">
        <v>8</v>
      </c>
      <c r="K49" s="58">
        <f t="shared" si="50"/>
        <v>9.25</v>
      </c>
      <c r="L49" s="47">
        <v>9</v>
      </c>
      <c r="M49" s="47">
        <v>9</v>
      </c>
      <c r="N49" s="47">
        <v>10</v>
      </c>
      <c r="O49" s="47">
        <v>9</v>
      </c>
      <c r="P49" s="58">
        <f t="shared" si="51"/>
        <v>7.5</v>
      </c>
      <c r="Q49" s="47">
        <v>9</v>
      </c>
      <c r="R49" s="47">
        <v>8</v>
      </c>
      <c r="S49" s="47">
        <v>6</v>
      </c>
      <c r="T49" s="47">
        <v>7</v>
      </c>
      <c r="U49" s="58">
        <f t="shared" si="52"/>
        <v>8.5</v>
      </c>
      <c r="V49" s="47">
        <v>9</v>
      </c>
      <c r="W49" s="47">
        <v>8</v>
      </c>
      <c r="X49" s="58">
        <f t="shared" si="53"/>
        <v>7</v>
      </c>
      <c r="Y49" s="47">
        <v>7</v>
      </c>
      <c r="Z49" s="47">
        <v>6</v>
      </c>
      <c r="AA49" s="47">
        <v>9</v>
      </c>
      <c r="AB49" s="47">
        <v>6</v>
      </c>
      <c r="AC49" s="43">
        <f t="shared" si="54"/>
        <v>6.6071428571428568</v>
      </c>
      <c r="AD49" s="57">
        <f t="shared" si="55"/>
        <v>5</v>
      </c>
      <c r="AE49" s="47">
        <v>5</v>
      </c>
      <c r="AF49" s="57">
        <f t="shared" si="56"/>
        <v>6.75</v>
      </c>
      <c r="AG49" s="47">
        <v>6</v>
      </c>
      <c r="AH49" s="47">
        <v>6</v>
      </c>
      <c r="AI49" s="47">
        <v>7</v>
      </c>
      <c r="AJ49" s="47">
        <v>8</v>
      </c>
      <c r="AK49" s="57">
        <f t="shared" si="57"/>
        <v>7.5</v>
      </c>
      <c r="AL49" s="47">
        <v>9</v>
      </c>
      <c r="AM49" s="47">
        <v>6</v>
      </c>
      <c r="AN49" s="57">
        <f t="shared" si="58"/>
        <v>7</v>
      </c>
      <c r="AO49" s="47">
        <v>8</v>
      </c>
      <c r="AP49" s="47">
        <v>6</v>
      </c>
      <c r="AQ49" s="57">
        <f t="shared" si="59"/>
        <v>4</v>
      </c>
      <c r="AR49" s="47">
        <v>4</v>
      </c>
      <c r="AS49" s="47">
        <v>4</v>
      </c>
      <c r="AT49" s="57">
        <f t="shared" si="60"/>
        <v>10</v>
      </c>
      <c r="AU49" s="47">
        <v>10</v>
      </c>
      <c r="AV49" s="57">
        <f t="shared" si="61"/>
        <v>6</v>
      </c>
      <c r="AW49" s="47">
        <v>5</v>
      </c>
      <c r="AX49" s="47">
        <v>7</v>
      </c>
      <c r="AY49" s="56">
        <f>IF(AZ49="-","?",RANK(AZ49,AZ2:AZ130,0))</f>
        <v>19</v>
      </c>
      <c r="AZ49" s="42">
        <f t="shared" si="62"/>
        <v>6.63</v>
      </c>
      <c r="BA49" s="41">
        <f t="shared" si="63"/>
        <v>5.6875</v>
      </c>
      <c r="BB49" s="47">
        <v>6</v>
      </c>
      <c r="BC49" s="47">
        <v>5</v>
      </c>
      <c r="BD49" s="47">
        <v>5</v>
      </c>
      <c r="BE49" s="47">
        <v>8</v>
      </c>
      <c r="BF49" s="47">
        <v>7</v>
      </c>
      <c r="BG49" s="55">
        <f t="shared" si="64"/>
        <v>3.125</v>
      </c>
      <c r="BH49" s="54">
        <f t="shared" si="65"/>
        <v>7.3333333333333339</v>
      </c>
      <c r="BI49" s="41">
        <f t="shared" si="66"/>
        <v>7.666666666666667</v>
      </c>
      <c r="BJ49" s="47">
        <v>8</v>
      </c>
      <c r="BK49" s="47">
        <v>7</v>
      </c>
      <c r="BL49" s="47">
        <v>8</v>
      </c>
      <c r="BM49" s="41">
        <f t="shared" si="67"/>
        <v>6</v>
      </c>
      <c r="BN49" s="47">
        <v>6</v>
      </c>
      <c r="BO49" s="47">
        <v>7</v>
      </c>
      <c r="BP49" s="47">
        <v>5</v>
      </c>
      <c r="BQ49" s="41">
        <f t="shared" si="68"/>
        <v>8</v>
      </c>
      <c r="BR49" s="47">
        <v>8</v>
      </c>
      <c r="BS49" s="47">
        <v>9</v>
      </c>
      <c r="BT49" s="47">
        <v>8</v>
      </c>
      <c r="BU49" s="47">
        <v>7</v>
      </c>
      <c r="BV49" s="47" t="s">
        <v>100</v>
      </c>
      <c r="BW49" s="41">
        <f t="shared" si="69"/>
        <v>7.666666666666667</v>
      </c>
      <c r="BX49" s="47">
        <v>6</v>
      </c>
      <c r="BY49" s="47">
        <v>9</v>
      </c>
      <c r="BZ49" s="47">
        <v>8</v>
      </c>
      <c r="CA49" s="47" t="s">
        <v>78</v>
      </c>
      <c r="CB49" s="46" t="s">
        <v>78</v>
      </c>
      <c r="CC49" s="52">
        <v>7.9500000000000011</v>
      </c>
      <c r="CD49" s="52">
        <f t="shared" si="70"/>
        <v>8.1</v>
      </c>
      <c r="CE49" s="44">
        <f t="shared" si="71"/>
        <v>0.14999999999999858</v>
      </c>
      <c r="CF49" s="53" t="str">
        <f t="shared" si="72"/>
        <v>â</v>
      </c>
      <c r="CG49" s="52">
        <v>6.4642857142857144</v>
      </c>
      <c r="CH49" s="52">
        <f t="shared" si="73"/>
        <v>6.6071428571428568</v>
      </c>
      <c r="CI49" s="43">
        <f t="shared" si="74"/>
        <v>0.14285714285714235</v>
      </c>
      <c r="CJ49" s="51" t="str">
        <f t="shared" si="75"/>
        <v>â</v>
      </c>
      <c r="CK49" s="47" t="s">
        <v>78</v>
      </c>
      <c r="CL49" s="46" t="s">
        <v>78</v>
      </c>
      <c r="CM49" s="47">
        <v>9</v>
      </c>
      <c r="CN49" s="47">
        <v>9</v>
      </c>
      <c r="CO49" s="47">
        <v>10</v>
      </c>
      <c r="CP49" s="47">
        <v>9</v>
      </c>
      <c r="CQ49" s="47">
        <v>9</v>
      </c>
      <c r="CR49" s="47">
        <v>7</v>
      </c>
      <c r="CS49" s="49">
        <f t="shared" si="76"/>
        <v>8</v>
      </c>
      <c r="CT49" s="48">
        <f t="shared" si="77"/>
        <v>0</v>
      </c>
      <c r="CU49" s="44" t="str">
        <f t="shared" si="78"/>
        <v>Dem.</v>
      </c>
      <c r="CV49" s="47" t="s">
        <v>78</v>
      </c>
      <c r="CW49" s="46" t="s">
        <v>78</v>
      </c>
      <c r="CX49" s="45">
        <f t="shared" si="79"/>
        <v>7.35</v>
      </c>
      <c r="CY49" s="40">
        <f t="shared" si="80"/>
        <v>2</v>
      </c>
      <c r="CZ49" s="39" t="str">
        <f t="shared" si="81"/>
        <v>Advanced</v>
      </c>
      <c r="DA49" s="44">
        <f t="shared" si="82"/>
        <v>8.1</v>
      </c>
      <c r="DB49" s="40">
        <f t="shared" si="83"/>
        <v>1</v>
      </c>
      <c r="DC49" s="39" t="str">
        <f t="shared" si="84"/>
        <v>Democracies in consolidation</v>
      </c>
      <c r="DD49" s="43">
        <f t="shared" si="85"/>
        <v>6.61</v>
      </c>
      <c r="DE49" s="40">
        <f t="shared" si="86"/>
        <v>3</v>
      </c>
      <c r="DF49" s="39" t="str">
        <f t="shared" si="87"/>
        <v>Functional flaws</v>
      </c>
      <c r="DG49" s="42">
        <f t="shared" si="88"/>
        <v>6.63</v>
      </c>
      <c r="DH49" s="40">
        <f t="shared" si="89"/>
        <v>2</v>
      </c>
      <c r="DI49" s="39" t="str">
        <f t="shared" si="90"/>
        <v>Good</v>
      </c>
      <c r="DJ49" s="41">
        <f t="shared" si="91"/>
        <v>5.7</v>
      </c>
      <c r="DK49" s="40">
        <f t="shared" si="92"/>
        <v>3</v>
      </c>
      <c r="DL49" s="39" t="str">
        <f t="shared" si="93"/>
        <v>Moderate</v>
      </c>
    </row>
    <row r="50" spans="1:116">
      <c r="A50" s="61" t="s">
        <v>148</v>
      </c>
      <c r="B50" s="60">
        <v>7</v>
      </c>
      <c r="C50" s="59">
        <f>IF(D50="-","?",RANK(D50,D2:D130,0))</f>
        <v>48</v>
      </c>
      <c r="D50" s="45">
        <f t="shared" si="47"/>
        <v>6.17</v>
      </c>
      <c r="E50" s="44">
        <f t="shared" si="48"/>
        <v>6.45</v>
      </c>
      <c r="F50" s="58">
        <f t="shared" si="49"/>
        <v>6.75</v>
      </c>
      <c r="G50" s="47">
        <v>7</v>
      </c>
      <c r="H50" s="47">
        <v>7</v>
      </c>
      <c r="I50" s="47">
        <v>6</v>
      </c>
      <c r="J50" s="47">
        <v>7</v>
      </c>
      <c r="K50" s="58">
        <f t="shared" si="50"/>
        <v>7.25</v>
      </c>
      <c r="L50" s="47">
        <v>9</v>
      </c>
      <c r="M50" s="47">
        <v>6</v>
      </c>
      <c r="N50" s="47">
        <v>8</v>
      </c>
      <c r="O50" s="47">
        <v>6</v>
      </c>
      <c r="P50" s="58">
        <f t="shared" si="51"/>
        <v>5.5</v>
      </c>
      <c r="Q50" s="47">
        <v>7</v>
      </c>
      <c r="R50" s="47">
        <v>5</v>
      </c>
      <c r="S50" s="47">
        <v>3</v>
      </c>
      <c r="T50" s="47">
        <v>7</v>
      </c>
      <c r="U50" s="58">
        <f t="shared" si="52"/>
        <v>7</v>
      </c>
      <c r="V50" s="47">
        <v>7</v>
      </c>
      <c r="W50" s="47">
        <v>7</v>
      </c>
      <c r="X50" s="58">
        <f t="shared" si="53"/>
        <v>5.75</v>
      </c>
      <c r="Y50" s="47">
        <v>6</v>
      </c>
      <c r="Z50" s="47">
        <v>5</v>
      </c>
      <c r="AA50" s="47">
        <v>6</v>
      </c>
      <c r="AB50" s="47">
        <v>6</v>
      </c>
      <c r="AC50" s="43">
        <f t="shared" si="54"/>
        <v>5.8928571428571432</v>
      </c>
      <c r="AD50" s="57">
        <f t="shared" si="55"/>
        <v>6</v>
      </c>
      <c r="AE50" s="47">
        <v>6</v>
      </c>
      <c r="AF50" s="57">
        <f t="shared" si="56"/>
        <v>5.75</v>
      </c>
      <c r="AG50" s="47">
        <v>6</v>
      </c>
      <c r="AH50" s="47">
        <v>5</v>
      </c>
      <c r="AI50" s="47">
        <v>6</v>
      </c>
      <c r="AJ50" s="47">
        <v>6</v>
      </c>
      <c r="AK50" s="57">
        <f t="shared" si="57"/>
        <v>7</v>
      </c>
      <c r="AL50" s="47">
        <v>7</v>
      </c>
      <c r="AM50" s="47">
        <v>7</v>
      </c>
      <c r="AN50" s="57">
        <f t="shared" si="58"/>
        <v>6.5</v>
      </c>
      <c r="AO50" s="47">
        <v>7</v>
      </c>
      <c r="AP50" s="47">
        <v>6</v>
      </c>
      <c r="AQ50" s="57">
        <f t="shared" si="59"/>
        <v>5</v>
      </c>
      <c r="AR50" s="47">
        <v>5</v>
      </c>
      <c r="AS50" s="47">
        <v>5</v>
      </c>
      <c r="AT50" s="57">
        <f t="shared" si="60"/>
        <v>7</v>
      </c>
      <c r="AU50" s="47">
        <v>7</v>
      </c>
      <c r="AV50" s="57">
        <f t="shared" si="61"/>
        <v>4</v>
      </c>
      <c r="AW50" s="47">
        <v>4</v>
      </c>
      <c r="AX50" s="47">
        <v>4</v>
      </c>
      <c r="AY50" s="56">
        <f>IF(AZ50="-","?",RANK(AZ50,AZ2:AZ130,0))</f>
        <v>53</v>
      </c>
      <c r="AZ50" s="42">
        <f t="shared" si="62"/>
        <v>5.27</v>
      </c>
      <c r="BA50" s="41">
        <f t="shared" si="63"/>
        <v>5.645833333333333</v>
      </c>
      <c r="BB50" s="47">
        <v>5</v>
      </c>
      <c r="BC50" s="47">
        <v>6</v>
      </c>
      <c r="BD50" s="47">
        <v>7</v>
      </c>
      <c r="BE50" s="47">
        <v>8</v>
      </c>
      <c r="BF50" s="47">
        <v>3</v>
      </c>
      <c r="BG50" s="55">
        <f t="shared" si="64"/>
        <v>4.875</v>
      </c>
      <c r="BH50" s="54">
        <f t="shared" si="65"/>
        <v>5.833333333333333</v>
      </c>
      <c r="BI50" s="41">
        <f t="shared" si="66"/>
        <v>5.333333333333333</v>
      </c>
      <c r="BJ50" s="47">
        <v>6</v>
      </c>
      <c r="BK50" s="47">
        <v>5</v>
      </c>
      <c r="BL50" s="47">
        <v>5</v>
      </c>
      <c r="BM50" s="41">
        <f t="shared" si="67"/>
        <v>4.333333333333333</v>
      </c>
      <c r="BN50" s="47">
        <v>5</v>
      </c>
      <c r="BO50" s="47">
        <v>5</v>
      </c>
      <c r="BP50" s="47">
        <v>3</v>
      </c>
      <c r="BQ50" s="41">
        <f t="shared" si="68"/>
        <v>6</v>
      </c>
      <c r="BR50" s="47">
        <v>7</v>
      </c>
      <c r="BS50" s="47">
        <v>5</v>
      </c>
      <c r="BT50" s="47">
        <v>6</v>
      </c>
      <c r="BU50" s="47">
        <v>6</v>
      </c>
      <c r="BV50" s="47">
        <v>6</v>
      </c>
      <c r="BW50" s="41">
        <f t="shared" si="69"/>
        <v>7.666666666666667</v>
      </c>
      <c r="BX50" s="47">
        <v>7</v>
      </c>
      <c r="BY50" s="47">
        <v>8</v>
      </c>
      <c r="BZ50" s="47">
        <v>8</v>
      </c>
      <c r="CA50" s="47" t="s">
        <v>78</v>
      </c>
      <c r="CB50" s="46" t="s">
        <v>78</v>
      </c>
      <c r="CC50" s="52">
        <v>6.3000000000000007</v>
      </c>
      <c r="CD50" s="52">
        <f t="shared" si="70"/>
        <v>6.45</v>
      </c>
      <c r="CE50" s="44">
        <f t="shared" si="71"/>
        <v>0.14999999999999947</v>
      </c>
      <c r="CF50" s="53" t="str">
        <f t="shared" si="72"/>
        <v>â</v>
      </c>
      <c r="CG50" s="52">
        <v>5.7857142857142856</v>
      </c>
      <c r="CH50" s="52">
        <f t="shared" si="73"/>
        <v>5.8928571428571432</v>
      </c>
      <c r="CI50" s="43">
        <f t="shared" si="74"/>
        <v>0.10714285714285765</v>
      </c>
      <c r="CJ50" s="51" t="str">
        <f t="shared" si="75"/>
        <v>â</v>
      </c>
      <c r="CK50" s="47" t="s">
        <v>78</v>
      </c>
      <c r="CL50" s="46" t="s">
        <v>78</v>
      </c>
      <c r="CM50" s="47">
        <v>9</v>
      </c>
      <c r="CN50" s="47">
        <v>6</v>
      </c>
      <c r="CO50" s="47">
        <v>8</v>
      </c>
      <c r="CP50" s="47">
        <v>6</v>
      </c>
      <c r="CQ50" s="47">
        <v>7</v>
      </c>
      <c r="CR50" s="47">
        <v>7</v>
      </c>
      <c r="CS50" s="49">
        <f t="shared" si="76"/>
        <v>7</v>
      </c>
      <c r="CT50" s="48">
        <f t="shared" si="77"/>
        <v>0</v>
      </c>
      <c r="CU50" s="44" t="str">
        <f t="shared" si="78"/>
        <v>Dem.</v>
      </c>
      <c r="CV50" s="47" t="s">
        <v>78</v>
      </c>
      <c r="CW50" s="46" t="s">
        <v>78</v>
      </c>
      <c r="CX50" s="45">
        <f t="shared" si="79"/>
        <v>6.17</v>
      </c>
      <c r="CY50" s="40">
        <f t="shared" si="80"/>
        <v>3</v>
      </c>
      <c r="CZ50" s="39" t="str">
        <f t="shared" si="81"/>
        <v>Limited</v>
      </c>
      <c r="DA50" s="44">
        <f t="shared" si="82"/>
        <v>6.45</v>
      </c>
      <c r="DB50" s="40">
        <f t="shared" si="83"/>
        <v>2</v>
      </c>
      <c r="DC50" s="39" t="str">
        <f t="shared" si="84"/>
        <v>Defective democracies</v>
      </c>
      <c r="DD50" s="43">
        <f t="shared" si="85"/>
        <v>5.89</v>
      </c>
      <c r="DE50" s="40">
        <f t="shared" si="86"/>
        <v>3</v>
      </c>
      <c r="DF50" s="39" t="str">
        <f t="shared" si="87"/>
        <v>Functional flaws</v>
      </c>
      <c r="DG50" s="42">
        <f t="shared" si="88"/>
        <v>5.27</v>
      </c>
      <c r="DH50" s="40">
        <f t="shared" si="89"/>
        <v>3</v>
      </c>
      <c r="DI50" s="39" t="str">
        <f t="shared" si="90"/>
        <v>Moderate</v>
      </c>
      <c r="DJ50" s="41">
        <f t="shared" si="91"/>
        <v>5.6</v>
      </c>
      <c r="DK50" s="40">
        <f t="shared" si="92"/>
        <v>3</v>
      </c>
      <c r="DL50" s="39" t="str">
        <f t="shared" si="93"/>
        <v>Moderate</v>
      </c>
    </row>
    <row r="51" spans="1:116">
      <c r="A51" s="61" t="s">
        <v>149</v>
      </c>
      <c r="B51" s="60">
        <v>4</v>
      </c>
      <c r="C51" s="59">
        <f>IF(D51="-","?",RANK(D51,D2:D130,0))</f>
        <v>101</v>
      </c>
      <c r="D51" s="45">
        <f t="shared" si="47"/>
        <v>3.96</v>
      </c>
      <c r="E51" s="44">
        <f t="shared" si="48"/>
        <v>3.7333333333333334</v>
      </c>
      <c r="F51" s="58">
        <f t="shared" si="49"/>
        <v>5.75</v>
      </c>
      <c r="G51" s="47">
        <v>8</v>
      </c>
      <c r="H51" s="47">
        <v>8</v>
      </c>
      <c r="I51" s="47">
        <v>1</v>
      </c>
      <c r="J51" s="47">
        <v>6</v>
      </c>
      <c r="K51" s="58">
        <f t="shared" si="50"/>
        <v>3.75</v>
      </c>
      <c r="L51" s="47">
        <v>5</v>
      </c>
      <c r="M51" s="47">
        <v>2</v>
      </c>
      <c r="N51" s="47">
        <v>4</v>
      </c>
      <c r="O51" s="47">
        <v>4</v>
      </c>
      <c r="P51" s="58">
        <f t="shared" si="51"/>
        <v>3.5</v>
      </c>
      <c r="Q51" s="47">
        <v>4</v>
      </c>
      <c r="R51" s="47">
        <v>3</v>
      </c>
      <c r="S51" s="47">
        <v>3</v>
      </c>
      <c r="T51" s="47">
        <v>4</v>
      </c>
      <c r="U51" s="58">
        <f t="shared" si="52"/>
        <v>2</v>
      </c>
      <c r="V51" s="47">
        <v>2</v>
      </c>
      <c r="W51" s="47">
        <v>2</v>
      </c>
      <c r="X51" s="58">
        <f t="shared" si="53"/>
        <v>3.6666666666666665</v>
      </c>
      <c r="Y51" s="47">
        <v>3</v>
      </c>
      <c r="Z51" s="47">
        <v>4</v>
      </c>
      <c r="AA51" s="47" t="s">
        <v>100</v>
      </c>
      <c r="AB51" s="47">
        <v>4</v>
      </c>
      <c r="AC51" s="43">
        <f t="shared" si="54"/>
        <v>4.1785714285714288</v>
      </c>
      <c r="AD51" s="57">
        <f t="shared" si="55"/>
        <v>4</v>
      </c>
      <c r="AE51" s="47">
        <v>4</v>
      </c>
      <c r="AF51" s="57">
        <f t="shared" si="56"/>
        <v>2.75</v>
      </c>
      <c r="AG51" s="47">
        <v>3</v>
      </c>
      <c r="AH51" s="47">
        <v>3</v>
      </c>
      <c r="AI51" s="47">
        <v>3</v>
      </c>
      <c r="AJ51" s="47">
        <v>2</v>
      </c>
      <c r="AK51" s="57">
        <f t="shared" si="57"/>
        <v>4</v>
      </c>
      <c r="AL51" s="47">
        <v>4</v>
      </c>
      <c r="AM51" s="47">
        <v>4</v>
      </c>
      <c r="AN51" s="57">
        <f t="shared" si="58"/>
        <v>4.5</v>
      </c>
      <c r="AO51" s="47">
        <v>5</v>
      </c>
      <c r="AP51" s="47">
        <v>4</v>
      </c>
      <c r="AQ51" s="57">
        <f t="shared" si="59"/>
        <v>5</v>
      </c>
      <c r="AR51" s="47">
        <v>5</v>
      </c>
      <c r="AS51" s="47">
        <v>5</v>
      </c>
      <c r="AT51" s="57">
        <f t="shared" si="60"/>
        <v>5</v>
      </c>
      <c r="AU51" s="47">
        <v>5</v>
      </c>
      <c r="AV51" s="57">
        <f t="shared" si="61"/>
        <v>4</v>
      </c>
      <c r="AW51" s="47">
        <v>3</v>
      </c>
      <c r="AX51" s="47">
        <v>5</v>
      </c>
      <c r="AY51" s="56">
        <f>IF(AZ51="-","?",RANK(AZ51,AZ2:AZ130,0))</f>
        <v>112</v>
      </c>
      <c r="AZ51" s="42">
        <f t="shared" si="62"/>
        <v>2.8</v>
      </c>
      <c r="BA51" s="41">
        <f t="shared" si="63"/>
        <v>5.895833333333333</v>
      </c>
      <c r="BB51" s="47">
        <v>8</v>
      </c>
      <c r="BC51" s="47">
        <v>7</v>
      </c>
      <c r="BD51" s="47">
        <v>4</v>
      </c>
      <c r="BE51" s="47">
        <v>5</v>
      </c>
      <c r="BF51" s="47">
        <v>5</v>
      </c>
      <c r="BG51" s="55">
        <f t="shared" si="64"/>
        <v>6.375</v>
      </c>
      <c r="BH51" s="54">
        <f t="shared" si="65"/>
        <v>3.0833333333333335</v>
      </c>
      <c r="BI51" s="41">
        <f t="shared" si="66"/>
        <v>3.3333333333333335</v>
      </c>
      <c r="BJ51" s="47">
        <v>3</v>
      </c>
      <c r="BK51" s="47">
        <v>3</v>
      </c>
      <c r="BL51" s="47">
        <v>4</v>
      </c>
      <c r="BM51" s="41">
        <f t="shared" si="67"/>
        <v>3.6666666666666665</v>
      </c>
      <c r="BN51" s="47">
        <v>3</v>
      </c>
      <c r="BO51" s="47">
        <v>5</v>
      </c>
      <c r="BP51" s="47">
        <v>3</v>
      </c>
      <c r="BQ51" s="41">
        <f t="shared" si="68"/>
        <v>3</v>
      </c>
      <c r="BR51" s="47">
        <v>4</v>
      </c>
      <c r="BS51" s="47">
        <v>3</v>
      </c>
      <c r="BT51" s="47">
        <v>3</v>
      </c>
      <c r="BU51" s="47">
        <v>2</v>
      </c>
      <c r="BV51" s="47">
        <v>3</v>
      </c>
      <c r="BW51" s="41">
        <f t="shared" si="69"/>
        <v>2.3333333333333335</v>
      </c>
      <c r="BX51" s="47">
        <v>1</v>
      </c>
      <c r="BY51" s="47">
        <v>1</v>
      </c>
      <c r="BZ51" s="47">
        <v>5</v>
      </c>
      <c r="CA51" s="47" t="s">
        <v>78</v>
      </c>
      <c r="CB51" s="46" t="s">
        <v>78</v>
      </c>
      <c r="CC51" s="52">
        <v>3.75</v>
      </c>
      <c r="CD51" s="52">
        <f t="shared" si="70"/>
        <v>3.7333333333333334</v>
      </c>
      <c r="CE51" s="44">
        <f t="shared" si="71"/>
        <v>-1.6666666666666607E-2</v>
      </c>
      <c r="CF51" s="53" t="str">
        <f t="shared" si="72"/>
        <v>â</v>
      </c>
      <c r="CG51" s="52">
        <v>4.2142857142857144</v>
      </c>
      <c r="CH51" s="52">
        <f t="shared" si="73"/>
        <v>4.1785714285714288</v>
      </c>
      <c r="CI51" s="43">
        <f t="shared" si="74"/>
        <v>-3.5714285714285587E-2</v>
      </c>
      <c r="CJ51" s="51" t="str">
        <f t="shared" si="75"/>
        <v>â</v>
      </c>
      <c r="CK51" s="47" t="s">
        <v>78</v>
      </c>
      <c r="CL51" s="46" t="s">
        <v>78</v>
      </c>
      <c r="CM51" s="50">
        <v>5</v>
      </c>
      <c r="CN51" s="50">
        <v>2</v>
      </c>
      <c r="CO51" s="47">
        <v>4</v>
      </c>
      <c r="CP51" s="47">
        <v>4</v>
      </c>
      <c r="CQ51" s="47">
        <v>4</v>
      </c>
      <c r="CR51" s="47">
        <v>4</v>
      </c>
      <c r="CS51" s="49">
        <f t="shared" si="76"/>
        <v>7</v>
      </c>
      <c r="CT51" s="48">
        <f t="shared" si="77"/>
        <v>2</v>
      </c>
      <c r="CU51" s="44" t="str">
        <f t="shared" si="78"/>
        <v>Aut.</v>
      </c>
      <c r="CV51" s="47" t="s">
        <v>78</v>
      </c>
      <c r="CW51" s="46" t="s">
        <v>78</v>
      </c>
      <c r="CX51" s="45">
        <f t="shared" si="79"/>
        <v>3.96</v>
      </c>
      <c r="CY51" s="40">
        <f t="shared" si="80"/>
        <v>5</v>
      </c>
      <c r="CZ51" s="39" t="str">
        <f t="shared" si="81"/>
        <v>Failed</v>
      </c>
      <c r="DA51" s="44">
        <f t="shared" si="82"/>
        <v>3.73</v>
      </c>
      <c r="DB51" s="40">
        <f t="shared" si="83"/>
        <v>5</v>
      </c>
      <c r="DC51" s="39" t="str">
        <f t="shared" si="84"/>
        <v>Hard-line autocracies</v>
      </c>
      <c r="DD51" s="43">
        <f t="shared" si="85"/>
        <v>4.18</v>
      </c>
      <c r="DE51" s="40">
        <f t="shared" si="86"/>
        <v>4</v>
      </c>
      <c r="DF51" s="39" t="str">
        <f t="shared" si="87"/>
        <v>Poorly functioning</v>
      </c>
      <c r="DG51" s="42">
        <f t="shared" si="88"/>
        <v>2.8</v>
      </c>
      <c r="DH51" s="40">
        <f t="shared" si="89"/>
        <v>5</v>
      </c>
      <c r="DI51" s="39" t="str">
        <f t="shared" si="90"/>
        <v>Failed</v>
      </c>
      <c r="DJ51" s="41">
        <f t="shared" si="91"/>
        <v>5.9</v>
      </c>
      <c r="DK51" s="40">
        <f t="shared" si="92"/>
        <v>3</v>
      </c>
      <c r="DL51" s="39" t="str">
        <f t="shared" si="93"/>
        <v>Moderate</v>
      </c>
    </row>
    <row r="52" spans="1:116">
      <c r="A52" s="75" t="s">
        <v>150</v>
      </c>
      <c r="B52" s="60">
        <v>4</v>
      </c>
      <c r="C52" s="59">
        <f>IF(D52="-","?",RANK(D52,D2:D130,0))</f>
        <v>116</v>
      </c>
      <c r="D52" s="45">
        <f t="shared" si="47"/>
        <v>3.28</v>
      </c>
      <c r="E52" s="44">
        <f t="shared" si="48"/>
        <v>3.3</v>
      </c>
      <c r="F52" s="58">
        <f t="shared" si="49"/>
        <v>3</v>
      </c>
      <c r="G52" s="47">
        <v>2</v>
      </c>
      <c r="H52" s="47">
        <v>4</v>
      </c>
      <c r="I52" s="47">
        <v>4</v>
      </c>
      <c r="J52" s="47">
        <v>2</v>
      </c>
      <c r="K52" s="58">
        <f t="shared" si="50"/>
        <v>5</v>
      </c>
      <c r="L52" s="47">
        <v>6</v>
      </c>
      <c r="M52" s="47">
        <v>3</v>
      </c>
      <c r="N52" s="47">
        <v>6</v>
      </c>
      <c r="O52" s="47">
        <v>5</v>
      </c>
      <c r="P52" s="58">
        <f t="shared" si="51"/>
        <v>3</v>
      </c>
      <c r="Q52" s="47">
        <v>5</v>
      </c>
      <c r="R52" s="47">
        <v>2</v>
      </c>
      <c r="S52" s="47">
        <v>2</v>
      </c>
      <c r="T52" s="47">
        <v>3</v>
      </c>
      <c r="U52" s="58">
        <f t="shared" si="52"/>
        <v>3.5</v>
      </c>
      <c r="V52" s="47">
        <v>3</v>
      </c>
      <c r="W52" s="77">
        <v>4</v>
      </c>
      <c r="X52" s="58">
        <f t="shared" si="53"/>
        <v>2</v>
      </c>
      <c r="Y52" s="47">
        <v>2</v>
      </c>
      <c r="Z52" s="47">
        <v>3</v>
      </c>
      <c r="AA52" s="47" t="s">
        <v>100</v>
      </c>
      <c r="AB52" s="47">
        <v>1</v>
      </c>
      <c r="AC52" s="43">
        <f t="shared" si="54"/>
        <v>3.25</v>
      </c>
      <c r="AD52" s="57">
        <f t="shared" si="55"/>
        <v>2</v>
      </c>
      <c r="AE52" s="47">
        <v>2</v>
      </c>
      <c r="AF52" s="57">
        <f t="shared" si="56"/>
        <v>3.25</v>
      </c>
      <c r="AG52" s="47">
        <v>3</v>
      </c>
      <c r="AH52" s="47">
        <v>2</v>
      </c>
      <c r="AI52" s="47">
        <v>6</v>
      </c>
      <c r="AJ52" s="47">
        <v>2</v>
      </c>
      <c r="AK52" s="57">
        <f t="shared" si="57"/>
        <v>4.5</v>
      </c>
      <c r="AL52" s="47">
        <v>5</v>
      </c>
      <c r="AM52" s="47">
        <v>4</v>
      </c>
      <c r="AN52" s="57">
        <f t="shared" si="58"/>
        <v>3.5</v>
      </c>
      <c r="AO52" s="47">
        <v>3</v>
      </c>
      <c r="AP52" s="47">
        <v>4</v>
      </c>
      <c r="AQ52" s="57">
        <f t="shared" si="59"/>
        <v>3</v>
      </c>
      <c r="AR52" s="47">
        <v>3</v>
      </c>
      <c r="AS52" s="47">
        <v>3</v>
      </c>
      <c r="AT52" s="57">
        <f t="shared" si="60"/>
        <v>5</v>
      </c>
      <c r="AU52" s="47">
        <v>5</v>
      </c>
      <c r="AV52" s="57">
        <f t="shared" si="61"/>
        <v>1.5</v>
      </c>
      <c r="AW52" s="47">
        <v>1</v>
      </c>
      <c r="AX52" s="47">
        <v>2</v>
      </c>
      <c r="AY52" s="56">
        <f>IF(AZ52="-","?",RANK(AZ52,AZ2:AZ130,0))</f>
        <v>115</v>
      </c>
      <c r="AZ52" s="42">
        <f t="shared" si="62"/>
        <v>2.54</v>
      </c>
      <c r="BA52" s="41">
        <f t="shared" si="63"/>
        <v>9</v>
      </c>
      <c r="BB52" s="47">
        <v>9</v>
      </c>
      <c r="BC52" s="47">
        <v>9</v>
      </c>
      <c r="BD52" s="47">
        <v>10</v>
      </c>
      <c r="BE52" s="47">
        <v>9</v>
      </c>
      <c r="BF52" s="47">
        <v>9</v>
      </c>
      <c r="BG52" s="55">
        <f t="shared" si="64"/>
        <v>8</v>
      </c>
      <c r="BH52" s="54">
        <f t="shared" si="65"/>
        <v>2.6</v>
      </c>
      <c r="BI52" s="41">
        <f t="shared" si="66"/>
        <v>2.3333333333333335</v>
      </c>
      <c r="BJ52" s="47">
        <v>2</v>
      </c>
      <c r="BK52" s="47">
        <v>3</v>
      </c>
      <c r="BL52" s="47">
        <v>2</v>
      </c>
      <c r="BM52" s="41">
        <f t="shared" si="67"/>
        <v>1.6666666666666667</v>
      </c>
      <c r="BN52" s="47">
        <v>2</v>
      </c>
      <c r="BO52" s="47">
        <v>2</v>
      </c>
      <c r="BP52" s="47">
        <v>1</v>
      </c>
      <c r="BQ52" s="41">
        <f t="shared" si="68"/>
        <v>2.4</v>
      </c>
      <c r="BR52" s="47">
        <v>3</v>
      </c>
      <c r="BS52" s="47">
        <v>3</v>
      </c>
      <c r="BT52" s="47">
        <v>1</v>
      </c>
      <c r="BU52" s="47">
        <v>2</v>
      </c>
      <c r="BV52" s="47">
        <v>3</v>
      </c>
      <c r="BW52" s="41">
        <f t="shared" si="69"/>
        <v>4</v>
      </c>
      <c r="BX52" s="47">
        <v>4</v>
      </c>
      <c r="BY52" s="47">
        <v>3</v>
      </c>
      <c r="BZ52" s="47">
        <v>5</v>
      </c>
      <c r="CA52" s="47" t="s">
        <v>78</v>
      </c>
      <c r="CB52" s="46" t="s">
        <v>78</v>
      </c>
      <c r="CC52" s="52">
        <v>2.6833333333333331</v>
      </c>
      <c r="CD52" s="52">
        <f t="shared" si="70"/>
        <v>3.3</v>
      </c>
      <c r="CE52" s="44">
        <f t="shared" si="71"/>
        <v>0.6166666666666667</v>
      </c>
      <c r="CF52" s="53" t="str">
        <f t="shared" si="72"/>
        <v>æ</v>
      </c>
      <c r="CG52" s="52">
        <v>2.8928571428571428</v>
      </c>
      <c r="CH52" s="52">
        <f t="shared" si="73"/>
        <v>3.25</v>
      </c>
      <c r="CI52" s="43">
        <f t="shared" si="74"/>
        <v>0.35714285714285721</v>
      </c>
      <c r="CJ52" s="51" t="str">
        <f t="shared" si="75"/>
        <v>â</v>
      </c>
      <c r="CK52" s="47" t="s">
        <v>78</v>
      </c>
      <c r="CL52" s="46" t="s">
        <v>78</v>
      </c>
      <c r="CM52" s="47">
        <v>6</v>
      </c>
      <c r="CN52" s="47">
        <v>3</v>
      </c>
      <c r="CO52" s="47">
        <v>6</v>
      </c>
      <c r="CP52" s="47">
        <v>5</v>
      </c>
      <c r="CQ52" s="47">
        <v>5</v>
      </c>
      <c r="CR52" s="47">
        <v>3</v>
      </c>
      <c r="CS52" s="50">
        <f t="shared" si="76"/>
        <v>2</v>
      </c>
      <c r="CT52" s="48">
        <f t="shared" si="77"/>
        <v>1</v>
      </c>
      <c r="CU52" s="44" t="str">
        <f t="shared" si="78"/>
        <v>Aut.</v>
      </c>
      <c r="CV52" s="47" t="s">
        <v>78</v>
      </c>
      <c r="CW52" s="46" t="s">
        <v>78</v>
      </c>
      <c r="CX52" s="45">
        <f t="shared" si="79"/>
        <v>3.28</v>
      </c>
      <c r="CY52" s="40">
        <f t="shared" si="80"/>
        <v>5</v>
      </c>
      <c r="CZ52" s="39" t="str">
        <f t="shared" si="81"/>
        <v>Failed</v>
      </c>
      <c r="DA52" s="44">
        <f t="shared" si="82"/>
        <v>3.3</v>
      </c>
      <c r="DB52" s="40">
        <f t="shared" si="83"/>
        <v>5</v>
      </c>
      <c r="DC52" s="39" t="str">
        <f t="shared" si="84"/>
        <v>Hard-line autocracies</v>
      </c>
      <c r="DD52" s="43">
        <f t="shared" si="85"/>
        <v>3.25</v>
      </c>
      <c r="DE52" s="40">
        <f t="shared" si="86"/>
        <v>4</v>
      </c>
      <c r="DF52" s="39" t="str">
        <f t="shared" si="87"/>
        <v>Poorly functioning</v>
      </c>
      <c r="DG52" s="42">
        <f t="shared" si="88"/>
        <v>2.54</v>
      </c>
      <c r="DH52" s="40">
        <f t="shared" si="89"/>
        <v>5</v>
      </c>
      <c r="DI52" s="39" t="str">
        <f t="shared" si="90"/>
        <v>Failed</v>
      </c>
      <c r="DJ52" s="41">
        <f t="shared" si="91"/>
        <v>9</v>
      </c>
      <c r="DK52" s="40">
        <f t="shared" si="92"/>
        <v>1</v>
      </c>
      <c r="DL52" s="39" t="str">
        <f t="shared" si="93"/>
        <v>Massive</v>
      </c>
    </row>
    <row r="53" spans="1:116">
      <c r="A53" s="61" t="s">
        <v>151</v>
      </c>
      <c r="B53" s="60">
        <v>2</v>
      </c>
      <c r="C53" s="59">
        <f>IF(D53="-","?",RANK(D53,D2:D130,0))</f>
        <v>21</v>
      </c>
      <c r="D53" s="45">
        <f t="shared" si="47"/>
        <v>7.65</v>
      </c>
      <c r="E53" s="44">
        <f t="shared" si="48"/>
        <v>8.5500000000000007</v>
      </c>
      <c r="F53" s="58">
        <f t="shared" si="49"/>
        <v>9</v>
      </c>
      <c r="G53" s="47">
        <v>8</v>
      </c>
      <c r="H53" s="47">
        <v>10</v>
      </c>
      <c r="I53" s="47">
        <v>10</v>
      </c>
      <c r="J53" s="47">
        <v>8</v>
      </c>
      <c r="K53" s="58">
        <f t="shared" si="50"/>
        <v>9.75</v>
      </c>
      <c r="L53" s="47">
        <v>10</v>
      </c>
      <c r="M53" s="47">
        <v>9</v>
      </c>
      <c r="N53" s="47">
        <v>10</v>
      </c>
      <c r="O53" s="47">
        <v>10</v>
      </c>
      <c r="P53" s="58">
        <f t="shared" si="51"/>
        <v>7.5</v>
      </c>
      <c r="Q53" s="47">
        <v>9</v>
      </c>
      <c r="R53" s="47">
        <v>9</v>
      </c>
      <c r="S53" s="47">
        <v>4</v>
      </c>
      <c r="T53" s="47">
        <v>8</v>
      </c>
      <c r="U53" s="58">
        <f t="shared" si="52"/>
        <v>9.5</v>
      </c>
      <c r="V53" s="47">
        <v>9</v>
      </c>
      <c r="W53" s="47">
        <v>10</v>
      </c>
      <c r="X53" s="58">
        <f t="shared" si="53"/>
        <v>7</v>
      </c>
      <c r="Y53" s="47">
        <v>9</v>
      </c>
      <c r="Z53" s="47">
        <v>5</v>
      </c>
      <c r="AA53" s="47">
        <v>8</v>
      </c>
      <c r="AB53" s="47">
        <v>6</v>
      </c>
      <c r="AC53" s="43">
        <f t="shared" si="54"/>
        <v>6.75</v>
      </c>
      <c r="AD53" s="57">
        <f t="shared" si="55"/>
        <v>6</v>
      </c>
      <c r="AE53" s="47">
        <v>6</v>
      </c>
      <c r="AF53" s="57">
        <f t="shared" si="56"/>
        <v>6.75</v>
      </c>
      <c r="AG53" s="47">
        <v>6</v>
      </c>
      <c r="AH53" s="47">
        <v>5</v>
      </c>
      <c r="AI53" s="47">
        <v>7</v>
      </c>
      <c r="AJ53" s="47">
        <v>9</v>
      </c>
      <c r="AK53" s="57">
        <f t="shared" si="57"/>
        <v>9</v>
      </c>
      <c r="AL53" s="47">
        <v>9</v>
      </c>
      <c r="AM53" s="47">
        <v>9</v>
      </c>
      <c r="AN53" s="57">
        <f t="shared" si="58"/>
        <v>9</v>
      </c>
      <c r="AO53" s="47">
        <v>10</v>
      </c>
      <c r="AP53" s="47">
        <v>8</v>
      </c>
      <c r="AQ53" s="57">
        <f t="shared" si="59"/>
        <v>5.5</v>
      </c>
      <c r="AR53" s="47">
        <v>5</v>
      </c>
      <c r="AS53" s="47">
        <v>6</v>
      </c>
      <c r="AT53" s="57">
        <f t="shared" si="60"/>
        <v>6</v>
      </c>
      <c r="AU53" s="47">
        <v>6</v>
      </c>
      <c r="AV53" s="57">
        <f t="shared" si="61"/>
        <v>5</v>
      </c>
      <c r="AW53" s="47">
        <v>5</v>
      </c>
      <c r="AX53" s="47">
        <v>5</v>
      </c>
      <c r="AY53" s="56">
        <f>IF(AZ53="-","?",RANK(AZ53,AZ2:AZ130,0))</f>
        <v>40</v>
      </c>
      <c r="AZ53" s="42">
        <f t="shared" si="62"/>
        <v>5.76</v>
      </c>
      <c r="BA53" s="41">
        <f t="shared" si="63"/>
        <v>3.625</v>
      </c>
      <c r="BB53" s="47">
        <v>3</v>
      </c>
      <c r="BC53" s="47">
        <v>2</v>
      </c>
      <c r="BD53" s="47">
        <v>3</v>
      </c>
      <c r="BE53" s="47">
        <v>7</v>
      </c>
      <c r="BF53" s="47">
        <v>4</v>
      </c>
      <c r="BG53" s="55">
        <f t="shared" si="64"/>
        <v>2.75</v>
      </c>
      <c r="BH53" s="54">
        <f t="shared" si="65"/>
        <v>6.7083333333333339</v>
      </c>
      <c r="BI53" s="41">
        <f t="shared" si="66"/>
        <v>5.666666666666667</v>
      </c>
      <c r="BJ53" s="47">
        <v>6</v>
      </c>
      <c r="BK53" s="47">
        <v>6</v>
      </c>
      <c r="BL53" s="47">
        <v>5</v>
      </c>
      <c r="BM53" s="41">
        <f t="shared" si="67"/>
        <v>4.333333333333333</v>
      </c>
      <c r="BN53" s="47">
        <v>4</v>
      </c>
      <c r="BO53" s="47">
        <v>5</v>
      </c>
      <c r="BP53" s="47">
        <v>4</v>
      </c>
      <c r="BQ53" s="41">
        <f t="shared" si="68"/>
        <v>7.5</v>
      </c>
      <c r="BR53" s="47">
        <v>8</v>
      </c>
      <c r="BS53" s="47">
        <v>9</v>
      </c>
      <c r="BT53" s="47">
        <v>7</v>
      </c>
      <c r="BU53" s="47">
        <v>6</v>
      </c>
      <c r="BV53" s="47" t="s">
        <v>100</v>
      </c>
      <c r="BW53" s="41">
        <f t="shared" si="69"/>
        <v>9.3333333333333339</v>
      </c>
      <c r="BX53" s="47">
        <v>9</v>
      </c>
      <c r="BY53" s="47">
        <v>9</v>
      </c>
      <c r="BZ53" s="47">
        <v>10</v>
      </c>
      <c r="CA53" s="47" t="s">
        <v>78</v>
      </c>
      <c r="CB53" s="46" t="s">
        <v>78</v>
      </c>
      <c r="CC53" s="52">
        <v>8.7000000000000011</v>
      </c>
      <c r="CD53" s="52">
        <f t="shared" si="70"/>
        <v>8.5500000000000007</v>
      </c>
      <c r="CE53" s="44">
        <f t="shared" si="71"/>
        <v>-0.15000000000000036</v>
      </c>
      <c r="CF53" s="53" t="str">
        <f t="shared" si="72"/>
        <v>â</v>
      </c>
      <c r="CG53" s="52">
        <v>6.4642857142857144</v>
      </c>
      <c r="CH53" s="52">
        <f t="shared" si="73"/>
        <v>6.75</v>
      </c>
      <c r="CI53" s="43">
        <f t="shared" si="74"/>
        <v>0.28571428571428559</v>
      </c>
      <c r="CJ53" s="51" t="str">
        <f t="shared" si="75"/>
        <v>â</v>
      </c>
      <c r="CK53" s="47" t="s">
        <v>78</v>
      </c>
      <c r="CL53" s="46" t="s">
        <v>78</v>
      </c>
      <c r="CM53" s="47">
        <v>10</v>
      </c>
      <c r="CN53" s="47">
        <v>9</v>
      </c>
      <c r="CO53" s="47">
        <v>10</v>
      </c>
      <c r="CP53" s="47">
        <v>10</v>
      </c>
      <c r="CQ53" s="47">
        <v>9</v>
      </c>
      <c r="CR53" s="47">
        <v>8</v>
      </c>
      <c r="CS53" s="49">
        <f t="shared" si="76"/>
        <v>8</v>
      </c>
      <c r="CT53" s="48">
        <f t="shared" si="77"/>
        <v>0</v>
      </c>
      <c r="CU53" s="44" t="str">
        <f t="shared" si="78"/>
        <v>Dem.</v>
      </c>
      <c r="CV53" s="47" t="s">
        <v>78</v>
      </c>
      <c r="CW53" s="46" t="s">
        <v>78</v>
      </c>
      <c r="CX53" s="45">
        <f t="shared" si="79"/>
        <v>7.65</v>
      </c>
      <c r="CY53" s="40">
        <f t="shared" si="80"/>
        <v>2</v>
      </c>
      <c r="CZ53" s="39" t="str">
        <f t="shared" si="81"/>
        <v>Advanced</v>
      </c>
      <c r="DA53" s="44">
        <f t="shared" si="82"/>
        <v>8.5500000000000007</v>
      </c>
      <c r="DB53" s="40">
        <f t="shared" si="83"/>
        <v>1</v>
      </c>
      <c r="DC53" s="39" t="str">
        <f t="shared" si="84"/>
        <v>Democracies in consolidation</v>
      </c>
      <c r="DD53" s="43">
        <f t="shared" si="85"/>
        <v>6.75</v>
      </c>
      <c r="DE53" s="40">
        <f t="shared" si="86"/>
        <v>3</v>
      </c>
      <c r="DF53" s="39" t="str">
        <f t="shared" si="87"/>
        <v>Functional flaws</v>
      </c>
      <c r="DG53" s="42">
        <f t="shared" si="88"/>
        <v>5.76</v>
      </c>
      <c r="DH53" s="40">
        <f t="shared" si="89"/>
        <v>2</v>
      </c>
      <c r="DI53" s="39" t="str">
        <f t="shared" si="90"/>
        <v>Good</v>
      </c>
      <c r="DJ53" s="41">
        <f t="shared" si="91"/>
        <v>3.6</v>
      </c>
      <c r="DK53" s="40">
        <f t="shared" si="92"/>
        <v>4</v>
      </c>
      <c r="DL53" s="39" t="str">
        <f t="shared" si="93"/>
        <v>Minor</v>
      </c>
    </row>
    <row r="54" spans="1:116">
      <c r="A54" s="61" t="s">
        <v>152</v>
      </c>
      <c r="B54" s="60">
        <v>4</v>
      </c>
      <c r="C54" s="59">
        <f>IF(D54="-","?",RANK(D54,D2:D130,0))</f>
        <v>81</v>
      </c>
      <c r="D54" s="45">
        <f t="shared" si="47"/>
        <v>5.12</v>
      </c>
      <c r="E54" s="44">
        <f t="shared" si="48"/>
        <v>3.9833333333333334</v>
      </c>
      <c r="F54" s="58">
        <f t="shared" si="49"/>
        <v>6.25</v>
      </c>
      <c r="G54" s="47">
        <v>8</v>
      </c>
      <c r="H54" s="47">
        <v>6</v>
      </c>
      <c r="I54" s="47">
        <v>5</v>
      </c>
      <c r="J54" s="47">
        <v>6</v>
      </c>
      <c r="K54" s="58">
        <f t="shared" si="50"/>
        <v>3.75</v>
      </c>
      <c r="L54" s="47">
        <v>4</v>
      </c>
      <c r="M54" s="47">
        <v>2</v>
      </c>
      <c r="N54" s="47">
        <v>4</v>
      </c>
      <c r="O54" s="47">
        <v>5</v>
      </c>
      <c r="P54" s="58">
        <f t="shared" si="51"/>
        <v>4.25</v>
      </c>
      <c r="Q54" s="47">
        <v>4</v>
      </c>
      <c r="R54" s="47">
        <v>4</v>
      </c>
      <c r="S54" s="47">
        <v>4</v>
      </c>
      <c r="T54" s="47">
        <v>5</v>
      </c>
      <c r="U54" s="58">
        <f t="shared" si="52"/>
        <v>2</v>
      </c>
      <c r="V54" s="47">
        <v>2</v>
      </c>
      <c r="W54" s="47">
        <v>2</v>
      </c>
      <c r="X54" s="58">
        <f t="shared" si="53"/>
        <v>3.6666666666666665</v>
      </c>
      <c r="Y54" s="47">
        <v>2</v>
      </c>
      <c r="Z54" s="47">
        <v>5</v>
      </c>
      <c r="AA54" s="47" t="s">
        <v>100</v>
      </c>
      <c r="AB54" s="47">
        <v>4</v>
      </c>
      <c r="AC54" s="43">
        <f t="shared" si="54"/>
        <v>6.25</v>
      </c>
      <c r="AD54" s="57">
        <f t="shared" si="55"/>
        <v>5</v>
      </c>
      <c r="AE54" s="47">
        <v>5</v>
      </c>
      <c r="AF54" s="57">
        <f t="shared" si="56"/>
        <v>6.75</v>
      </c>
      <c r="AG54" s="47">
        <v>5</v>
      </c>
      <c r="AH54" s="47">
        <v>6</v>
      </c>
      <c r="AI54" s="47">
        <v>8</v>
      </c>
      <c r="AJ54" s="47">
        <v>8</v>
      </c>
      <c r="AK54" s="57">
        <f t="shared" si="57"/>
        <v>8</v>
      </c>
      <c r="AL54" s="47">
        <v>8</v>
      </c>
      <c r="AM54" s="47">
        <v>8</v>
      </c>
      <c r="AN54" s="57">
        <f t="shared" si="58"/>
        <v>6.5</v>
      </c>
      <c r="AO54" s="47">
        <v>7</v>
      </c>
      <c r="AP54" s="47">
        <v>6</v>
      </c>
      <c r="AQ54" s="57">
        <f t="shared" si="59"/>
        <v>5</v>
      </c>
      <c r="AR54" s="47">
        <v>5</v>
      </c>
      <c r="AS54" s="47">
        <v>5</v>
      </c>
      <c r="AT54" s="57">
        <f t="shared" si="60"/>
        <v>8</v>
      </c>
      <c r="AU54" s="47">
        <v>8</v>
      </c>
      <c r="AV54" s="57">
        <f t="shared" si="61"/>
        <v>4.5</v>
      </c>
      <c r="AW54" s="47">
        <v>4</v>
      </c>
      <c r="AX54" s="47">
        <v>5</v>
      </c>
      <c r="AY54" s="56">
        <f>IF(AZ54="-","?",RANK(AZ54,AZ2:AZ130,0))</f>
        <v>69</v>
      </c>
      <c r="AZ54" s="42">
        <f t="shared" si="62"/>
        <v>4.8099999999999996</v>
      </c>
      <c r="BA54" s="41">
        <f t="shared" si="63"/>
        <v>5.291666666666667</v>
      </c>
      <c r="BB54" s="47">
        <v>6</v>
      </c>
      <c r="BC54" s="47">
        <v>6</v>
      </c>
      <c r="BD54" s="47">
        <v>5</v>
      </c>
      <c r="BE54" s="47">
        <v>7</v>
      </c>
      <c r="BF54" s="47">
        <v>2</v>
      </c>
      <c r="BG54" s="55">
        <f t="shared" si="64"/>
        <v>5.75</v>
      </c>
      <c r="BH54" s="54">
        <f t="shared" si="65"/>
        <v>5.3666666666666671</v>
      </c>
      <c r="BI54" s="41">
        <f t="shared" si="66"/>
        <v>5</v>
      </c>
      <c r="BJ54" s="47">
        <v>5</v>
      </c>
      <c r="BK54" s="47">
        <v>5</v>
      </c>
      <c r="BL54" s="47">
        <v>5</v>
      </c>
      <c r="BM54" s="41">
        <f t="shared" si="67"/>
        <v>5.666666666666667</v>
      </c>
      <c r="BN54" s="47">
        <v>6</v>
      </c>
      <c r="BO54" s="47">
        <v>7</v>
      </c>
      <c r="BP54" s="47">
        <v>4</v>
      </c>
      <c r="BQ54" s="41">
        <f t="shared" si="68"/>
        <v>3.8</v>
      </c>
      <c r="BR54" s="47">
        <v>5</v>
      </c>
      <c r="BS54" s="47">
        <v>3</v>
      </c>
      <c r="BT54" s="47">
        <v>4</v>
      </c>
      <c r="BU54" s="47">
        <v>4</v>
      </c>
      <c r="BV54" s="47">
        <v>3</v>
      </c>
      <c r="BW54" s="41">
        <f t="shared" si="69"/>
        <v>7</v>
      </c>
      <c r="BX54" s="47">
        <v>6</v>
      </c>
      <c r="BY54" s="47">
        <v>7</v>
      </c>
      <c r="BZ54" s="47">
        <v>8</v>
      </c>
      <c r="CA54" s="47" t="s">
        <v>78</v>
      </c>
      <c r="CB54" s="46" t="s">
        <v>78</v>
      </c>
      <c r="CC54" s="52">
        <v>4.0999999999999996</v>
      </c>
      <c r="CD54" s="52">
        <f t="shared" si="70"/>
        <v>3.9833333333333334</v>
      </c>
      <c r="CE54" s="44">
        <f t="shared" si="71"/>
        <v>-0.11666666666666625</v>
      </c>
      <c r="CF54" s="53" t="str">
        <f t="shared" si="72"/>
        <v>â</v>
      </c>
      <c r="CG54" s="52">
        <v>6.1428571428571432</v>
      </c>
      <c r="CH54" s="52">
        <f t="shared" si="73"/>
        <v>6.25</v>
      </c>
      <c r="CI54" s="43">
        <f t="shared" si="74"/>
        <v>0.10714285714285676</v>
      </c>
      <c r="CJ54" s="51" t="str">
        <f t="shared" si="75"/>
        <v>â</v>
      </c>
      <c r="CK54" s="47" t="s">
        <v>78</v>
      </c>
      <c r="CL54" s="46" t="s">
        <v>78</v>
      </c>
      <c r="CM54" s="50">
        <v>4</v>
      </c>
      <c r="CN54" s="50">
        <v>2</v>
      </c>
      <c r="CO54" s="47">
        <v>4</v>
      </c>
      <c r="CP54" s="47">
        <v>5</v>
      </c>
      <c r="CQ54" s="47">
        <v>4</v>
      </c>
      <c r="CR54" s="47">
        <v>5</v>
      </c>
      <c r="CS54" s="49">
        <f t="shared" si="76"/>
        <v>7</v>
      </c>
      <c r="CT54" s="48">
        <f t="shared" si="77"/>
        <v>2</v>
      </c>
      <c r="CU54" s="44" t="str">
        <f t="shared" si="78"/>
        <v>Aut.</v>
      </c>
      <c r="CV54" s="47" t="s">
        <v>78</v>
      </c>
      <c r="CW54" s="46" t="s">
        <v>78</v>
      </c>
      <c r="CX54" s="45">
        <f t="shared" si="79"/>
        <v>5.12</v>
      </c>
      <c r="CY54" s="40">
        <f t="shared" si="80"/>
        <v>4</v>
      </c>
      <c r="CZ54" s="39" t="str">
        <f t="shared" si="81"/>
        <v>Very limited</v>
      </c>
      <c r="DA54" s="44">
        <f t="shared" si="82"/>
        <v>3.98</v>
      </c>
      <c r="DB54" s="40">
        <f t="shared" si="83"/>
        <v>5</v>
      </c>
      <c r="DC54" s="39" t="str">
        <f t="shared" si="84"/>
        <v>Hard-line autocracies</v>
      </c>
      <c r="DD54" s="43">
        <f t="shared" si="85"/>
        <v>6.25</v>
      </c>
      <c r="DE54" s="40">
        <f t="shared" si="86"/>
        <v>3</v>
      </c>
      <c r="DF54" s="39" t="str">
        <f t="shared" si="87"/>
        <v>Functional flaws</v>
      </c>
      <c r="DG54" s="42">
        <f t="shared" si="88"/>
        <v>4.8099999999999996</v>
      </c>
      <c r="DH54" s="40">
        <f t="shared" si="89"/>
        <v>3</v>
      </c>
      <c r="DI54" s="39" t="str">
        <f t="shared" si="90"/>
        <v>Moderate</v>
      </c>
      <c r="DJ54" s="41">
        <f t="shared" si="91"/>
        <v>5.3</v>
      </c>
      <c r="DK54" s="40">
        <f t="shared" si="92"/>
        <v>3</v>
      </c>
      <c r="DL54" s="39" t="str">
        <f t="shared" si="93"/>
        <v>Moderate</v>
      </c>
    </row>
    <row r="55" spans="1:116">
      <c r="A55" s="61" t="s">
        <v>153</v>
      </c>
      <c r="B55" s="60">
        <v>6</v>
      </c>
      <c r="C55" s="59">
        <f>IF(D55="-","?",RANK(D55,D2:D130,0))</f>
        <v>68</v>
      </c>
      <c r="D55" s="45">
        <f t="shared" si="47"/>
        <v>5.53</v>
      </c>
      <c r="E55" s="44">
        <f t="shared" si="48"/>
        <v>4.2333333333333334</v>
      </c>
      <c r="F55" s="58">
        <f t="shared" si="49"/>
        <v>8.5</v>
      </c>
      <c r="G55" s="47">
        <v>9</v>
      </c>
      <c r="H55" s="47">
        <v>8</v>
      </c>
      <c r="I55" s="47">
        <v>9</v>
      </c>
      <c r="J55" s="47">
        <v>8</v>
      </c>
      <c r="K55" s="58">
        <f t="shared" si="50"/>
        <v>3.25</v>
      </c>
      <c r="L55" s="47">
        <v>3</v>
      </c>
      <c r="M55" s="47">
        <v>2</v>
      </c>
      <c r="N55" s="47">
        <v>4</v>
      </c>
      <c r="O55" s="47">
        <v>4</v>
      </c>
      <c r="P55" s="58">
        <f t="shared" si="51"/>
        <v>3.75</v>
      </c>
      <c r="Q55" s="47">
        <v>3</v>
      </c>
      <c r="R55" s="47">
        <v>4</v>
      </c>
      <c r="S55" s="47">
        <v>4</v>
      </c>
      <c r="T55" s="47">
        <v>4</v>
      </c>
      <c r="U55" s="58">
        <f t="shared" si="52"/>
        <v>2</v>
      </c>
      <c r="V55" s="47">
        <v>2</v>
      </c>
      <c r="W55" s="47">
        <v>2</v>
      </c>
      <c r="X55" s="58">
        <f t="shared" si="53"/>
        <v>3.6666666666666665</v>
      </c>
      <c r="Y55" s="47">
        <v>3</v>
      </c>
      <c r="Z55" s="47">
        <v>4</v>
      </c>
      <c r="AA55" s="47" t="s">
        <v>100</v>
      </c>
      <c r="AB55" s="47">
        <v>4</v>
      </c>
      <c r="AC55" s="43">
        <f t="shared" si="54"/>
        <v>6.8214285714285712</v>
      </c>
      <c r="AD55" s="57">
        <f t="shared" si="55"/>
        <v>5</v>
      </c>
      <c r="AE55" s="47">
        <v>5</v>
      </c>
      <c r="AF55" s="57">
        <f t="shared" si="56"/>
        <v>7.25</v>
      </c>
      <c r="AG55" s="47">
        <v>6</v>
      </c>
      <c r="AH55" s="47">
        <v>7</v>
      </c>
      <c r="AI55" s="47">
        <v>7</v>
      </c>
      <c r="AJ55" s="47">
        <v>9</v>
      </c>
      <c r="AK55" s="57">
        <f t="shared" si="57"/>
        <v>8.5</v>
      </c>
      <c r="AL55" s="47">
        <v>8</v>
      </c>
      <c r="AM55" s="47">
        <v>9</v>
      </c>
      <c r="AN55" s="57">
        <f t="shared" si="58"/>
        <v>7</v>
      </c>
      <c r="AO55" s="47">
        <v>8</v>
      </c>
      <c r="AP55" s="47">
        <v>6</v>
      </c>
      <c r="AQ55" s="57">
        <f t="shared" si="59"/>
        <v>6</v>
      </c>
      <c r="AR55" s="47">
        <v>6</v>
      </c>
      <c r="AS55" s="47">
        <v>6</v>
      </c>
      <c r="AT55" s="57">
        <f t="shared" si="60"/>
        <v>9</v>
      </c>
      <c r="AU55" s="47">
        <v>9</v>
      </c>
      <c r="AV55" s="57">
        <f t="shared" si="61"/>
        <v>5</v>
      </c>
      <c r="AW55" s="47">
        <v>5</v>
      </c>
      <c r="AX55" s="47">
        <v>5</v>
      </c>
      <c r="AY55" s="56">
        <f>IF(AZ55="-","?",RANK(AZ55,AZ2:AZ130,0))</f>
        <v>76</v>
      </c>
      <c r="AZ55" s="42">
        <f t="shared" si="62"/>
        <v>4.6900000000000004</v>
      </c>
      <c r="BA55" s="41">
        <f t="shared" si="63"/>
        <v>4.3125</v>
      </c>
      <c r="BB55" s="47">
        <v>5</v>
      </c>
      <c r="BC55" s="47">
        <v>7</v>
      </c>
      <c r="BD55" s="47">
        <v>3</v>
      </c>
      <c r="BE55" s="47">
        <v>5</v>
      </c>
      <c r="BF55" s="47">
        <v>1</v>
      </c>
      <c r="BG55" s="55">
        <f t="shared" si="64"/>
        <v>4.875</v>
      </c>
      <c r="BH55" s="54">
        <f t="shared" si="65"/>
        <v>5.3666666666666671</v>
      </c>
      <c r="BI55" s="41">
        <f t="shared" si="66"/>
        <v>5</v>
      </c>
      <c r="BJ55" s="47">
        <v>5</v>
      </c>
      <c r="BK55" s="47">
        <v>5</v>
      </c>
      <c r="BL55" s="47">
        <v>5</v>
      </c>
      <c r="BM55" s="41">
        <f t="shared" si="67"/>
        <v>4.666666666666667</v>
      </c>
      <c r="BN55" s="47">
        <v>5</v>
      </c>
      <c r="BO55" s="47">
        <v>7</v>
      </c>
      <c r="BP55" s="47">
        <v>2</v>
      </c>
      <c r="BQ55" s="41">
        <f t="shared" si="68"/>
        <v>4.8</v>
      </c>
      <c r="BR55" s="47">
        <v>6</v>
      </c>
      <c r="BS55" s="47">
        <v>4</v>
      </c>
      <c r="BT55" s="47">
        <v>7</v>
      </c>
      <c r="BU55" s="47">
        <v>3</v>
      </c>
      <c r="BV55" s="47">
        <v>4</v>
      </c>
      <c r="BW55" s="41">
        <f t="shared" si="69"/>
        <v>7</v>
      </c>
      <c r="BX55" s="47">
        <v>6</v>
      </c>
      <c r="BY55" s="47">
        <v>7</v>
      </c>
      <c r="BZ55" s="47">
        <v>8</v>
      </c>
      <c r="CA55" s="47" t="s">
        <v>78</v>
      </c>
      <c r="CB55" s="46" t="s">
        <v>78</v>
      </c>
      <c r="CC55" s="52">
        <v>4.1833333333333327</v>
      </c>
      <c r="CD55" s="52">
        <f t="shared" si="70"/>
        <v>4.2333333333333334</v>
      </c>
      <c r="CE55" s="44">
        <f t="shared" si="71"/>
        <v>5.0000000000000711E-2</v>
      </c>
      <c r="CF55" s="53" t="str">
        <f t="shared" si="72"/>
        <v>â</v>
      </c>
      <c r="CG55" s="52">
        <v>6.7857142857142856</v>
      </c>
      <c r="CH55" s="52">
        <f t="shared" si="73"/>
        <v>6.8214285714285712</v>
      </c>
      <c r="CI55" s="43">
        <f t="shared" si="74"/>
        <v>3.5714285714285587E-2</v>
      </c>
      <c r="CJ55" s="51" t="str">
        <f t="shared" si="75"/>
        <v>â</v>
      </c>
      <c r="CK55" s="47" t="s">
        <v>78</v>
      </c>
      <c r="CL55" s="46" t="s">
        <v>78</v>
      </c>
      <c r="CM55" s="50">
        <v>3</v>
      </c>
      <c r="CN55" s="50">
        <v>2</v>
      </c>
      <c r="CO55" s="47">
        <v>4</v>
      </c>
      <c r="CP55" s="47">
        <v>4</v>
      </c>
      <c r="CQ55" s="47">
        <v>3</v>
      </c>
      <c r="CR55" s="47">
        <v>4</v>
      </c>
      <c r="CS55" s="49">
        <f t="shared" si="76"/>
        <v>8.5</v>
      </c>
      <c r="CT55" s="48">
        <f t="shared" si="77"/>
        <v>2</v>
      </c>
      <c r="CU55" s="44" t="str">
        <f t="shared" si="78"/>
        <v>Aut.</v>
      </c>
      <c r="CV55" s="47" t="s">
        <v>78</v>
      </c>
      <c r="CW55" s="46" t="s">
        <v>78</v>
      </c>
      <c r="CX55" s="45">
        <f t="shared" si="79"/>
        <v>5.53</v>
      </c>
      <c r="CY55" s="40">
        <f t="shared" si="80"/>
        <v>3</v>
      </c>
      <c r="CZ55" s="39" t="str">
        <f t="shared" si="81"/>
        <v>Limited</v>
      </c>
      <c r="DA55" s="44">
        <f t="shared" si="82"/>
        <v>4.2300000000000004</v>
      </c>
      <c r="DB55" s="40">
        <f t="shared" si="83"/>
        <v>4</v>
      </c>
      <c r="DC55" s="39" t="str">
        <f t="shared" si="84"/>
        <v>Moderate autocracies</v>
      </c>
      <c r="DD55" s="43">
        <f t="shared" si="85"/>
        <v>6.82</v>
      </c>
      <c r="DE55" s="40">
        <f t="shared" si="86"/>
        <v>3</v>
      </c>
      <c r="DF55" s="39" t="str">
        <f t="shared" si="87"/>
        <v>Functional flaws</v>
      </c>
      <c r="DG55" s="42">
        <f t="shared" si="88"/>
        <v>4.6900000000000004</v>
      </c>
      <c r="DH55" s="40">
        <f t="shared" si="89"/>
        <v>3</v>
      </c>
      <c r="DI55" s="39" t="str">
        <f t="shared" si="90"/>
        <v>Moderate</v>
      </c>
      <c r="DJ55" s="41">
        <f t="shared" si="91"/>
        <v>4.3</v>
      </c>
      <c r="DK55" s="40">
        <f t="shared" si="92"/>
        <v>4</v>
      </c>
      <c r="DL55" s="39" t="str">
        <f t="shared" si="93"/>
        <v>Minor</v>
      </c>
    </row>
    <row r="56" spans="1:116">
      <c r="A56" s="61" t="s">
        <v>154</v>
      </c>
      <c r="B56" s="60">
        <v>5</v>
      </c>
      <c r="C56" s="59">
        <f>IF(D56="-","?",RANK(D56,D2:D130,0))</f>
        <v>61</v>
      </c>
      <c r="D56" s="45">
        <f t="shared" si="47"/>
        <v>5.89</v>
      </c>
      <c r="E56" s="44">
        <f t="shared" si="48"/>
        <v>7</v>
      </c>
      <c r="F56" s="58">
        <f t="shared" si="49"/>
        <v>7.5</v>
      </c>
      <c r="G56" s="47">
        <v>5</v>
      </c>
      <c r="H56" s="47">
        <v>9</v>
      </c>
      <c r="I56" s="47">
        <v>10</v>
      </c>
      <c r="J56" s="47">
        <v>6</v>
      </c>
      <c r="K56" s="58">
        <f t="shared" si="50"/>
        <v>8</v>
      </c>
      <c r="L56" s="47">
        <v>9</v>
      </c>
      <c r="M56" s="47">
        <v>7</v>
      </c>
      <c r="N56" s="47">
        <v>8</v>
      </c>
      <c r="O56" s="47">
        <v>8</v>
      </c>
      <c r="P56" s="58">
        <f t="shared" si="51"/>
        <v>6</v>
      </c>
      <c r="Q56" s="47">
        <v>7</v>
      </c>
      <c r="R56" s="47">
        <v>5</v>
      </c>
      <c r="S56" s="47">
        <v>4</v>
      </c>
      <c r="T56" s="47">
        <v>8</v>
      </c>
      <c r="U56" s="58">
        <f t="shared" si="52"/>
        <v>7</v>
      </c>
      <c r="V56" s="47">
        <v>6</v>
      </c>
      <c r="W56" s="47">
        <v>8</v>
      </c>
      <c r="X56" s="58">
        <f t="shared" si="53"/>
        <v>6.5</v>
      </c>
      <c r="Y56" s="47">
        <v>4</v>
      </c>
      <c r="Z56" s="47">
        <v>7</v>
      </c>
      <c r="AA56" s="47">
        <v>9</v>
      </c>
      <c r="AB56" s="47">
        <v>6</v>
      </c>
      <c r="AC56" s="43">
        <f t="shared" si="54"/>
        <v>4.7857142857142856</v>
      </c>
      <c r="AD56" s="57">
        <f t="shared" si="55"/>
        <v>2</v>
      </c>
      <c r="AE56" s="47">
        <v>2</v>
      </c>
      <c r="AF56" s="57">
        <f t="shared" si="56"/>
        <v>6.5</v>
      </c>
      <c r="AG56" s="47">
        <v>7</v>
      </c>
      <c r="AH56" s="47">
        <v>5</v>
      </c>
      <c r="AI56" s="47">
        <v>7</v>
      </c>
      <c r="AJ56" s="47">
        <v>7</v>
      </c>
      <c r="AK56" s="57">
        <f t="shared" si="57"/>
        <v>6.5</v>
      </c>
      <c r="AL56" s="47">
        <v>7</v>
      </c>
      <c r="AM56" s="47">
        <v>6</v>
      </c>
      <c r="AN56" s="57">
        <f t="shared" si="58"/>
        <v>6</v>
      </c>
      <c r="AO56" s="47">
        <v>5</v>
      </c>
      <c r="AP56" s="47">
        <v>7</v>
      </c>
      <c r="AQ56" s="57">
        <f t="shared" si="59"/>
        <v>3.5</v>
      </c>
      <c r="AR56" s="47">
        <v>3</v>
      </c>
      <c r="AS56" s="47">
        <v>4</v>
      </c>
      <c r="AT56" s="57">
        <f t="shared" si="60"/>
        <v>5</v>
      </c>
      <c r="AU56" s="47">
        <v>5</v>
      </c>
      <c r="AV56" s="57">
        <f t="shared" si="61"/>
        <v>4</v>
      </c>
      <c r="AW56" s="47">
        <v>4</v>
      </c>
      <c r="AX56" s="47">
        <v>4</v>
      </c>
      <c r="AY56" s="56">
        <f>IF(AZ56="-","?",RANK(AZ56,AZ2:AZ130,0))</f>
        <v>61</v>
      </c>
      <c r="AZ56" s="42">
        <f t="shared" si="62"/>
        <v>5.03</v>
      </c>
      <c r="BA56" s="41">
        <f t="shared" si="63"/>
        <v>5.875</v>
      </c>
      <c r="BB56" s="47">
        <v>8</v>
      </c>
      <c r="BC56" s="47">
        <v>3</v>
      </c>
      <c r="BD56" s="47">
        <v>5</v>
      </c>
      <c r="BE56" s="47">
        <v>9</v>
      </c>
      <c r="BF56" s="47">
        <v>6</v>
      </c>
      <c r="BG56" s="55">
        <f t="shared" si="64"/>
        <v>4.25</v>
      </c>
      <c r="BH56" s="54">
        <f t="shared" si="65"/>
        <v>5.5333333333333332</v>
      </c>
      <c r="BI56" s="41">
        <f t="shared" si="66"/>
        <v>5.333333333333333</v>
      </c>
      <c r="BJ56" s="47">
        <v>6</v>
      </c>
      <c r="BK56" s="47">
        <v>5</v>
      </c>
      <c r="BL56" s="47">
        <v>5</v>
      </c>
      <c r="BM56" s="41">
        <f t="shared" si="67"/>
        <v>3.6666666666666665</v>
      </c>
      <c r="BN56" s="47">
        <v>4</v>
      </c>
      <c r="BO56" s="47">
        <v>4</v>
      </c>
      <c r="BP56" s="47">
        <v>3</v>
      </c>
      <c r="BQ56" s="41">
        <f t="shared" si="68"/>
        <v>5.8</v>
      </c>
      <c r="BR56" s="47">
        <v>7</v>
      </c>
      <c r="BS56" s="47">
        <v>6</v>
      </c>
      <c r="BT56" s="47">
        <v>6</v>
      </c>
      <c r="BU56" s="47">
        <v>5</v>
      </c>
      <c r="BV56" s="47">
        <v>5</v>
      </c>
      <c r="BW56" s="41">
        <f t="shared" si="69"/>
        <v>7.333333333333333</v>
      </c>
      <c r="BX56" s="47">
        <v>7</v>
      </c>
      <c r="BY56" s="47">
        <v>6</v>
      </c>
      <c r="BZ56" s="47">
        <v>9</v>
      </c>
      <c r="CA56" s="47" t="s">
        <v>78</v>
      </c>
      <c r="CB56" s="46" t="s">
        <v>78</v>
      </c>
      <c r="CC56" s="52">
        <v>6.4499999999999993</v>
      </c>
      <c r="CD56" s="52">
        <f t="shared" si="70"/>
        <v>7</v>
      </c>
      <c r="CE56" s="44">
        <f t="shared" si="71"/>
        <v>0.55000000000000071</v>
      </c>
      <c r="CF56" s="53" t="str">
        <f t="shared" si="72"/>
        <v>æ</v>
      </c>
      <c r="CG56" s="52">
        <v>5.1071428571428568</v>
      </c>
      <c r="CH56" s="52">
        <f t="shared" si="73"/>
        <v>4.7857142857142856</v>
      </c>
      <c r="CI56" s="43">
        <f t="shared" si="74"/>
        <v>-0.32142857142857117</v>
      </c>
      <c r="CJ56" s="51" t="str">
        <f t="shared" si="75"/>
        <v>â</v>
      </c>
      <c r="CK56" s="47" t="s">
        <v>78</v>
      </c>
      <c r="CL56" s="46" t="s">
        <v>78</v>
      </c>
      <c r="CM56" s="47">
        <v>9</v>
      </c>
      <c r="CN56" s="47">
        <v>7</v>
      </c>
      <c r="CO56" s="47">
        <v>8</v>
      </c>
      <c r="CP56" s="47">
        <v>8</v>
      </c>
      <c r="CQ56" s="47">
        <v>7</v>
      </c>
      <c r="CR56" s="47">
        <v>8</v>
      </c>
      <c r="CS56" s="49">
        <f t="shared" si="76"/>
        <v>5.5</v>
      </c>
      <c r="CT56" s="48">
        <f t="shared" si="77"/>
        <v>0</v>
      </c>
      <c r="CU56" s="44" t="str">
        <f t="shared" si="78"/>
        <v>Dem.</v>
      </c>
      <c r="CV56" s="47" t="s">
        <v>78</v>
      </c>
      <c r="CW56" s="46" t="s">
        <v>78</v>
      </c>
      <c r="CX56" s="45">
        <f t="shared" si="79"/>
        <v>5.89</v>
      </c>
      <c r="CY56" s="40">
        <f t="shared" si="80"/>
        <v>3</v>
      </c>
      <c r="CZ56" s="39" t="str">
        <f t="shared" si="81"/>
        <v>Limited</v>
      </c>
      <c r="DA56" s="44">
        <f t="shared" si="82"/>
        <v>7</v>
      </c>
      <c r="DB56" s="40">
        <f t="shared" si="83"/>
        <v>2</v>
      </c>
      <c r="DC56" s="39" t="str">
        <f t="shared" si="84"/>
        <v>Defective democracies</v>
      </c>
      <c r="DD56" s="43">
        <f t="shared" si="85"/>
        <v>4.79</v>
      </c>
      <c r="DE56" s="40">
        <f t="shared" si="86"/>
        <v>4</v>
      </c>
      <c r="DF56" s="39" t="str">
        <f t="shared" si="87"/>
        <v>Poorly functioning</v>
      </c>
      <c r="DG56" s="42">
        <f t="shared" si="88"/>
        <v>5.03</v>
      </c>
      <c r="DH56" s="40">
        <f t="shared" si="89"/>
        <v>3</v>
      </c>
      <c r="DI56" s="39" t="str">
        <f t="shared" si="90"/>
        <v>Moderate</v>
      </c>
      <c r="DJ56" s="41">
        <f t="shared" si="91"/>
        <v>5.9</v>
      </c>
      <c r="DK56" s="40">
        <f t="shared" si="92"/>
        <v>3</v>
      </c>
      <c r="DL56" s="39" t="str">
        <f t="shared" si="93"/>
        <v>Moderate</v>
      </c>
    </row>
    <row r="57" spans="1:116">
      <c r="A57" s="61" t="s">
        <v>155</v>
      </c>
      <c r="B57" s="60">
        <v>1</v>
      </c>
      <c r="C57" s="59" t="str">
        <f>IF(D57="-","?",RANK(D57,D2:D130,0))</f>
        <v>?</v>
      </c>
      <c r="D57" s="45" t="str">
        <f t="shared" si="47"/>
        <v>-</v>
      </c>
      <c r="E57" s="44" t="str">
        <f t="shared" si="48"/>
        <v>-</v>
      </c>
      <c r="F57" s="58" t="str">
        <f t="shared" si="49"/>
        <v>-</v>
      </c>
      <c r="G57" s="47" t="s">
        <v>208</v>
      </c>
      <c r="H57" s="47" t="s">
        <v>208</v>
      </c>
      <c r="I57" s="47" t="s">
        <v>208</v>
      </c>
      <c r="J57" s="47" t="s">
        <v>208</v>
      </c>
      <c r="K57" s="58" t="str">
        <f t="shared" si="50"/>
        <v>-</v>
      </c>
      <c r="L57" s="47" t="s">
        <v>208</v>
      </c>
      <c r="M57" s="47" t="s">
        <v>208</v>
      </c>
      <c r="N57" s="47" t="s">
        <v>208</v>
      </c>
      <c r="O57" s="47" t="s">
        <v>208</v>
      </c>
      <c r="P57" s="58" t="str">
        <f t="shared" si="51"/>
        <v>-</v>
      </c>
      <c r="Q57" s="47" t="s">
        <v>208</v>
      </c>
      <c r="R57" s="47" t="s">
        <v>208</v>
      </c>
      <c r="S57" s="47" t="s">
        <v>208</v>
      </c>
      <c r="T57" s="47" t="s">
        <v>208</v>
      </c>
      <c r="U57" s="58" t="str">
        <f t="shared" si="52"/>
        <v>-</v>
      </c>
      <c r="V57" s="47" t="s">
        <v>208</v>
      </c>
      <c r="W57" s="47" t="s">
        <v>208</v>
      </c>
      <c r="X57" s="58" t="str">
        <f t="shared" si="53"/>
        <v>-</v>
      </c>
      <c r="Y57" s="47" t="s">
        <v>208</v>
      </c>
      <c r="Z57" s="47" t="s">
        <v>208</v>
      </c>
      <c r="AA57" s="47" t="s">
        <v>208</v>
      </c>
      <c r="AB57" s="47" t="s">
        <v>208</v>
      </c>
      <c r="AC57" s="43" t="str">
        <f t="shared" si="54"/>
        <v>-</v>
      </c>
      <c r="AD57" s="57" t="str">
        <f t="shared" si="55"/>
        <v>-</v>
      </c>
      <c r="AE57" s="47" t="s">
        <v>208</v>
      </c>
      <c r="AF57" s="57" t="str">
        <f t="shared" si="56"/>
        <v>-</v>
      </c>
      <c r="AG57" s="47" t="s">
        <v>208</v>
      </c>
      <c r="AH57" s="47" t="s">
        <v>208</v>
      </c>
      <c r="AI57" s="47" t="s">
        <v>208</v>
      </c>
      <c r="AJ57" s="47" t="s">
        <v>208</v>
      </c>
      <c r="AK57" s="57" t="str">
        <f t="shared" si="57"/>
        <v>-</v>
      </c>
      <c r="AL57" s="47" t="s">
        <v>208</v>
      </c>
      <c r="AM57" s="47" t="s">
        <v>208</v>
      </c>
      <c r="AN57" s="57" t="str">
        <f t="shared" si="58"/>
        <v>-</v>
      </c>
      <c r="AO57" s="47" t="s">
        <v>208</v>
      </c>
      <c r="AP57" s="47" t="s">
        <v>208</v>
      </c>
      <c r="AQ57" s="57" t="str">
        <f t="shared" si="59"/>
        <v>-</v>
      </c>
      <c r="AR57" s="47" t="s">
        <v>208</v>
      </c>
      <c r="AS57" s="47" t="s">
        <v>208</v>
      </c>
      <c r="AT57" s="57" t="str">
        <f t="shared" si="60"/>
        <v>-</v>
      </c>
      <c r="AU57" s="47" t="s">
        <v>208</v>
      </c>
      <c r="AV57" s="57" t="str">
        <f t="shared" si="61"/>
        <v>-</v>
      </c>
      <c r="AW57" s="47" t="s">
        <v>208</v>
      </c>
      <c r="AX57" s="47" t="s">
        <v>208</v>
      </c>
      <c r="AY57" s="56" t="str">
        <f>IF(AZ57="-","?",RANK(AZ57,AZ2:AZ130,0))</f>
        <v>?</v>
      </c>
      <c r="AZ57" s="42" t="str">
        <f t="shared" si="62"/>
        <v>-</v>
      </c>
      <c r="BA57" s="41" t="str">
        <f t="shared" si="63"/>
        <v>-</v>
      </c>
      <c r="BB57" s="47" t="s">
        <v>208</v>
      </c>
      <c r="BC57" s="47" t="s">
        <v>208</v>
      </c>
      <c r="BD57" s="47" t="s">
        <v>208</v>
      </c>
      <c r="BE57" s="47" t="s">
        <v>208</v>
      </c>
      <c r="BF57" s="47" t="s">
        <v>208</v>
      </c>
      <c r="BG57" s="55" t="str">
        <f t="shared" si="64"/>
        <v>-</v>
      </c>
      <c r="BH57" s="54" t="str">
        <f t="shared" si="65"/>
        <v>-</v>
      </c>
      <c r="BI57" s="41" t="str">
        <f t="shared" si="66"/>
        <v>-</v>
      </c>
      <c r="BJ57" s="47" t="s">
        <v>208</v>
      </c>
      <c r="BK57" s="47" t="s">
        <v>208</v>
      </c>
      <c r="BL57" s="47" t="s">
        <v>208</v>
      </c>
      <c r="BM57" s="41" t="str">
        <f t="shared" si="67"/>
        <v>-</v>
      </c>
      <c r="BN57" s="47" t="s">
        <v>208</v>
      </c>
      <c r="BO57" s="47" t="s">
        <v>208</v>
      </c>
      <c r="BP57" s="47" t="s">
        <v>208</v>
      </c>
      <c r="BQ57" s="41" t="str">
        <f t="shared" si="68"/>
        <v>-</v>
      </c>
      <c r="BR57" s="47" t="s">
        <v>208</v>
      </c>
      <c r="BS57" s="47" t="s">
        <v>208</v>
      </c>
      <c r="BT57" s="47" t="s">
        <v>208</v>
      </c>
      <c r="BU57" s="47" t="s">
        <v>208</v>
      </c>
      <c r="BV57" s="47" t="s">
        <v>208</v>
      </c>
      <c r="BW57" s="41" t="str">
        <f t="shared" si="69"/>
        <v>-</v>
      </c>
      <c r="BX57" s="47" t="s">
        <v>208</v>
      </c>
      <c r="BY57" s="47" t="s">
        <v>208</v>
      </c>
      <c r="BZ57" s="47" t="s">
        <v>208</v>
      </c>
      <c r="CA57" s="47" t="s">
        <v>78</v>
      </c>
      <c r="CB57" s="46" t="s">
        <v>78</v>
      </c>
      <c r="CC57" s="52" t="s">
        <v>208</v>
      </c>
      <c r="CD57" s="52" t="str">
        <f t="shared" si="70"/>
        <v>-</v>
      </c>
      <c r="CE57" s="44" t="str">
        <f t="shared" si="71"/>
        <v>-</v>
      </c>
      <c r="CF57" s="53" t="str">
        <f t="shared" si="72"/>
        <v/>
      </c>
      <c r="CG57" s="52" t="s">
        <v>208</v>
      </c>
      <c r="CH57" s="52" t="str">
        <f t="shared" si="73"/>
        <v>-</v>
      </c>
      <c r="CI57" s="43" t="str">
        <f t="shared" si="74"/>
        <v>-</v>
      </c>
      <c r="CJ57" s="51" t="str">
        <f t="shared" si="75"/>
        <v/>
      </c>
      <c r="CK57" s="47" t="s">
        <v>78</v>
      </c>
      <c r="CL57" s="46" t="s">
        <v>78</v>
      </c>
      <c r="CM57" s="47" t="s">
        <v>208</v>
      </c>
      <c r="CN57" s="47" t="s">
        <v>208</v>
      </c>
      <c r="CO57" s="47" t="s">
        <v>208</v>
      </c>
      <c r="CP57" s="47" t="s">
        <v>208</v>
      </c>
      <c r="CQ57" s="47" t="s">
        <v>208</v>
      </c>
      <c r="CR57" s="47" t="s">
        <v>208</v>
      </c>
      <c r="CS57" s="49" t="str">
        <f t="shared" si="76"/>
        <v>-</v>
      </c>
      <c r="CT57" s="48" t="str">
        <f t="shared" si="77"/>
        <v>-</v>
      </c>
      <c r="CU57" s="44" t="str">
        <f t="shared" si="78"/>
        <v/>
      </c>
      <c r="CV57" s="47" t="s">
        <v>78</v>
      </c>
      <c r="CW57" s="46" t="s">
        <v>78</v>
      </c>
      <c r="CX57" s="45" t="str">
        <f t="shared" si="79"/>
        <v>-</v>
      </c>
      <c r="CY57" s="40" t="str">
        <f t="shared" si="80"/>
        <v>-</v>
      </c>
      <c r="CZ57" s="39" t="str">
        <f t="shared" si="81"/>
        <v/>
      </c>
      <c r="DA57" s="44" t="str">
        <f t="shared" si="82"/>
        <v>-</v>
      </c>
      <c r="DB57" s="40" t="str">
        <f t="shared" si="83"/>
        <v>-</v>
      </c>
      <c r="DC57" s="39" t="str">
        <f t="shared" si="84"/>
        <v/>
      </c>
      <c r="DD57" s="43" t="str">
        <f t="shared" si="85"/>
        <v>-</v>
      </c>
      <c r="DE57" s="40" t="str">
        <f t="shared" si="86"/>
        <v>-</v>
      </c>
      <c r="DF57" s="39" t="str">
        <f t="shared" si="87"/>
        <v/>
      </c>
      <c r="DG57" s="42" t="str">
        <f t="shared" si="88"/>
        <v>-</v>
      </c>
      <c r="DH57" s="40" t="str">
        <f t="shared" si="89"/>
        <v>-</v>
      </c>
      <c r="DI57" s="39" t="str">
        <f t="shared" si="90"/>
        <v/>
      </c>
      <c r="DJ57" s="41" t="str">
        <f t="shared" si="91"/>
        <v>-</v>
      </c>
      <c r="DK57" s="40" t="str">
        <f t="shared" si="92"/>
        <v>-</v>
      </c>
      <c r="DL57" s="39" t="str">
        <f t="shared" si="93"/>
        <v/>
      </c>
    </row>
    <row r="58" spans="1:116">
      <c r="A58" s="61" t="s">
        <v>156</v>
      </c>
      <c r="B58" s="60">
        <v>4</v>
      </c>
      <c r="C58" s="59">
        <f>IF(D58="-","?",RANK(D58,D2:D130,0))</f>
        <v>78</v>
      </c>
      <c r="D58" s="45">
        <f t="shared" si="47"/>
        <v>5.2</v>
      </c>
      <c r="E58" s="44">
        <f t="shared" si="48"/>
        <v>4.0833333333333339</v>
      </c>
      <c r="F58" s="58">
        <f t="shared" si="49"/>
        <v>7</v>
      </c>
      <c r="G58" s="47">
        <v>10</v>
      </c>
      <c r="H58" s="47">
        <v>6</v>
      </c>
      <c r="I58" s="47">
        <v>4</v>
      </c>
      <c r="J58" s="47">
        <v>8</v>
      </c>
      <c r="K58" s="58">
        <f t="shared" si="50"/>
        <v>4.25</v>
      </c>
      <c r="L58" s="47">
        <v>4</v>
      </c>
      <c r="M58" s="47">
        <v>2</v>
      </c>
      <c r="N58" s="47">
        <v>5</v>
      </c>
      <c r="O58" s="47">
        <v>6</v>
      </c>
      <c r="P58" s="58">
        <f t="shared" si="51"/>
        <v>4.5</v>
      </c>
      <c r="Q58" s="47">
        <v>3</v>
      </c>
      <c r="R58" s="47">
        <v>4</v>
      </c>
      <c r="S58" s="47">
        <v>4</v>
      </c>
      <c r="T58" s="47">
        <v>7</v>
      </c>
      <c r="U58" s="58">
        <f t="shared" si="52"/>
        <v>2</v>
      </c>
      <c r="V58" s="47">
        <v>2</v>
      </c>
      <c r="W58" s="47">
        <v>2</v>
      </c>
      <c r="X58" s="58">
        <f t="shared" si="53"/>
        <v>2.6666666666666665</v>
      </c>
      <c r="Y58" s="47">
        <v>2</v>
      </c>
      <c r="Z58" s="47">
        <v>3</v>
      </c>
      <c r="AA58" s="47" t="s">
        <v>100</v>
      </c>
      <c r="AB58" s="47">
        <v>3</v>
      </c>
      <c r="AC58" s="43">
        <f t="shared" si="54"/>
        <v>6.3214285714285712</v>
      </c>
      <c r="AD58" s="57">
        <f t="shared" si="55"/>
        <v>7</v>
      </c>
      <c r="AE58" s="47">
        <v>7</v>
      </c>
      <c r="AF58" s="57">
        <f t="shared" si="56"/>
        <v>6.25</v>
      </c>
      <c r="AG58" s="47">
        <v>6</v>
      </c>
      <c r="AH58" s="47">
        <v>4</v>
      </c>
      <c r="AI58" s="47">
        <v>8</v>
      </c>
      <c r="AJ58" s="47">
        <v>7</v>
      </c>
      <c r="AK58" s="57">
        <f t="shared" si="57"/>
        <v>7</v>
      </c>
      <c r="AL58" s="47">
        <v>6</v>
      </c>
      <c r="AM58" s="47">
        <v>8</v>
      </c>
      <c r="AN58" s="57">
        <f t="shared" si="58"/>
        <v>6</v>
      </c>
      <c r="AO58" s="47">
        <v>6</v>
      </c>
      <c r="AP58" s="47">
        <v>6</v>
      </c>
      <c r="AQ58" s="57">
        <f t="shared" si="59"/>
        <v>5.5</v>
      </c>
      <c r="AR58" s="47">
        <v>7</v>
      </c>
      <c r="AS58" s="47">
        <v>4</v>
      </c>
      <c r="AT58" s="57">
        <f t="shared" si="60"/>
        <v>9</v>
      </c>
      <c r="AU58" s="47">
        <v>9</v>
      </c>
      <c r="AV58" s="57">
        <f t="shared" si="61"/>
        <v>3.5</v>
      </c>
      <c r="AW58" s="47">
        <v>3</v>
      </c>
      <c r="AX58" s="47">
        <v>4</v>
      </c>
      <c r="AY58" s="56">
        <f>IF(AZ58="-","?",RANK(AZ58,AZ2:AZ130,0))</f>
        <v>95</v>
      </c>
      <c r="AZ58" s="42">
        <f t="shared" si="62"/>
        <v>3.94</v>
      </c>
      <c r="BA58" s="41">
        <f t="shared" si="63"/>
        <v>4.375</v>
      </c>
      <c r="BB58" s="47">
        <v>5</v>
      </c>
      <c r="BC58" s="47">
        <v>8</v>
      </c>
      <c r="BD58" s="47">
        <v>5</v>
      </c>
      <c r="BE58" s="47">
        <v>1</v>
      </c>
      <c r="BF58" s="47">
        <v>2</v>
      </c>
      <c r="BG58" s="55">
        <f t="shared" si="64"/>
        <v>5.25</v>
      </c>
      <c r="BH58" s="54">
        <f t="shared" si="65"/>
        <v>4.5</v>
      </c>
      <c r="BI58" s="41">
        <f t="shared" si="66"/>
        <v>3.6666666666666665</v>
      </c>
      <c r="BJ58" s="47">
        <v>3</v>
      </c>
      <c r="BK58" s="47">
        <v>3</v>
      </c>
      <c r="BL58" s="47">
        <v>5</v>
      </c>
      <c r="BM58" s="41">
        <f t="shared" si="67"/>
        <v>4</v>
      </c>
      <c r="BN58" s="47">
        <v>5</v>
      </c>
      <c r="BO58" s="47">
        <v>4</v>
      </c>
      <c r="BP58" s="47">
        <v>3</v>
      </c>
      <c r="BQ58" s="41">
        <f t="shared" si="68"/>
        <v>4</v>
      </c>
      <c r="BR58" s="47">
        <v>6</v>
      </c>
      <c r="BS58" s="47">
        <v>3</v>
      </c>
      <c r="BT58" s="47">
        <v>4</v>
      </c>
      <c r="BU58" s="47">
        <v>3</v>
      </c>
      <c r="BV58" s="47" t="s">
        <v>100</v>
      </c>
      <c r="BW58" s="41">
        <f t="shared" si="69"/>
        <v>6.333333333333333</v>
      </c>
      <c r="BX58" s="47">
        <v>5</v>
      </c>
      <c r="BY58" s="47">
        <v>6</v>
      </c>
      <c r="BZ58" s="47">
        <v>8</v>
      </c>
      <c r="CA58" s="47" t="s">
        <v>78</v>
      </c>
      <c r="CB58" s="46" t="s">
        <v>78</v>
      </c>
      <c r="CC58" s="52" t="s">
        <v>208</v>
      </c>
      <c r="CD58" s="52">
        <f t="shared" si="70"/>
        <v>4.0833333333333339</v>
      </c>
      <c r="CE58" s="44" t="str">
        <f t="shared" si="71"/>
        <v>-</v>
      </c>
      <c r="CF58" s="53" t="str">
        <f t="shared" si="72"/>
        <v/>
      </c>
      <c r="CG58" s="52" t="s">
        <v>208</v>
      </c>
      <c r="CH58" s="52">
        <f t="shared" si="73"/>
        <v>6.3214285714285712</v>
      </c>
      <c r="CI58" s="43" t="str">
        <f t="shared" si="74"/>
        <v>-</v>
      </c>
      <c r="CJ58" s="51" t="str">
        <f t="shared" si="75"/>
        <v/>
      </c>
      <c r="CK58" s="47" t="s">
        <v>78</v>
      </c>
      <c r="CL58" s="46" t="s">
        <v>78</v>
      </c>
      <c r="CM58" s="50">
        <v>4</v>
      </c>
      <c r="CN58" s="50">
        <v>2</v>
      </c>
      <c r="CO58" s="47">
        <v>5</v>
      </c>
      <c r="CP58" s="47">
        <v>6</v>
      </c>
      <c r="CQ58" s="47">
        <v>3</v>
      </c>
      <c r="CR58" s="47">
        <v>7</v>
      </c>
      <c r="CS58" s="49">
        <f t="shared" si="76"/>
        <v>9</v>
      </c>
      <c r="CT58" s="48">
        <f t="shared" si="77"/>
        <v>2</v>
      </c>
      <c r="CU58" s="44" t="str">
        <f t="shared" si="78"/>
        <v>Aut.</v>
      </c>
      <c r="CV58" s="47" t="s">
        <v>78</v>
      </c>
      <c r="CW58" s="46" t="s">
        <v>78</v>
      </c>
      <c r="CX58" s="45">
        <f t="shared" si="79"/>
        <v>5.2</v>
      </c>
      <c r="CY58" s="40">
        <f t="shared" si="80"/>
        <v>4</v>
      </c>
      <c r="CZ58" s="39" t="str">
        <f t="shared" si="81"/>
        <v>Very limited</v>
      </c>
      <c r="DA58" s="44">
        <f t="shared" si="82"/>
        <v>4.08</v>
      </c>
      <c r="DB58" s="40">
        <f t="shared" si="83"/>
        <v>4</v>
      </c>
      <c r="DC58" s="39" t="str">
        <f t="shared" si="84"/>
        <v>Moderate autocracies</v>
      </c>
      <c r="DD58" s="43">
        <f t="shared" si="85"/>
        <v>6.32</v>
      </c>
      <c r="DE58" s="40">
        <f t="shared" si="86"/>
        <v>3</v>
      </c>
      <c r="DF58" s="39" t="str">
        <f t="shared" si="87"/>
        <v>Functional flaws</v>
      </c>
      <c r="DG58" s="42">
        <f t="shared" si="88"/>
        <v>3.94</v>
      </c>
      <c r="DH58" s="40">
        <f t="shared" si="89"/>
        <v>4</v>
      </c>
      <c r="DI58" s="39" t="str">
        <f t="shared" si="90"/>
        <v>Weak</v>
      </c>
      <c r="DJ58" s="41">
        <f t="shared" si="91"/>
        <v>4.4000000000000004</v>
      </c>
      <c r="DK58" s="40">
        <f t="shared" si="92"/>
        <v>4</v>
      </c>
      <c r="DL58" s="39" t="str">
        <f t="shared" si="93"/>
        <v>Minor</v>
      </c>
    </row>
    <row r="59" spans="1:116">
      <c r="A59" s="61" t="s">
        <v>157</v>
      </c>
      <c r="B59" s="60">
        <v>6</v>
      </c>
      <c r="C59" s="59">
        <f>IF(D59="-","?",RANK(D59,D2:D130,0))</f>
        <v>63</v>
      </c>
      <c r="D59" s="45">
        <f t="shared" si="47"/>
        <v>5.8</v>
      </c>
      <c r="E59" s="44">
        <f t="shared" si="48"/>
        <v>5.95</v>
      </c>
      <c r="F59" s="58">
        <f t="shared" si="49"/>
        <v>8</v>
      </c>
      <c r="G59" s="47">
        <v>7</v>
      </c>
      <c r="H59" s="47">
        <v>9</v>
      </c>
      <c r="I59" s="47">
        <v>10</v>
      </c>
      <c r="J59" s="47">
        <v>6</v>
      </c>
      <c r="K59" s="58">
        <f t="shared" si="50"/>
        <v>6.75</v>
      </c>
      <c r="L59" s="47">
        <v>7</v>
      </c>
      <c r="M59" s="47">
        <v>5</v>
      </c>
      <c r="N59" s="47">
        <v>8</v>
      </c>
      <c r="O59" s="47">
        <v>7</v>
      </c>
      <c r="P59" s="58">
        <f t="shared" si="51"/>
        <v>5.25</v>
      </c>
      <c r="Q59" s="47">
        <v>6</v>
      </c>
      <c r="R59" s="47">
        <v>4</v>
      </c>
      <c r="S59" s="47">
        <v>4</v>
      </c>
      <c r="T59" s="47">
        <v>7</v>
      </c>
      <c r="U59" s="58">
        <f t="shared" si="52"/>
        <v>5</v>
      </c>
      <c r="V59" s="47">
        <v>4</v>
      </c>
      <c r="W59" s="47">
        <v>6</v>
      </c>
      <c r="X59" s="58">
        <f t="shared" si="53"/>
        <v>4.75</v>
      </c>
      <c r="Y59" s="47">
        <v>3</v>
      </c>
      <c r="Z59" s="47">
        <v>4</v>
      </c>
      <c r="AA59" s="47">
        <v>7</v>
      </c>
      <c r="AB59" s="47">
        <v>5</v>
      </c>
      <c r="AC59" s="43">
        <f t="shared" si="54"/>
        <v>5.6428571428571432</v>
      </c>
      <c r="AD59" s="57">
        <f t="shared" si="55"/>
        <v>4</v>
      </c>
      <c r="AE59" s="47">
        <v>4</v>
      </c>
      <c r="AF59" s="57">
        <f t="shared" si="56"/>
        <v>6</v>
      </c>
      <c r="AG59" s="47">
        <v>6</v>
      </c>
      <c r="AH59" s="47">
        <v>4</v>
      </c>
      <c r="AI59" s="47">
        <v>9</v>
      </c>
      <c r="AJ59" s="47">
        <v>5</v>
      </c>
      <c r="AK59" s="57">
        <f t="shared" si="57"/>
        <v>8</v>
      </c>
      <c r="AL59" s="47">
        <v>8</v>
      </c>
      <c r="AM59" s="47">
        <v>8</v>
      </c>
      <c r="AN59" s="57">
        <f t="shared" si="58"/>
        <v>7</v>
      </c>
      <c r="AO59" s="47">
        <v>6</v>
      </c>
      <c r="AP59" s="47">
        <v>8</v>
      </c>
      <c r="AQ59" s="57">
        <f t="shared" si="59"/>
        <v>4.5</v>
      </c>
      <c r="AR59" s="47">
        <v>5</v>
      </c>
      <c r="AS59" s="47">
        <v>4</v>
      </c>
      <c r="AT59" s="57">
        <f t="shared" si="60"/>
        <v>6</v>
      </c>
      <c r="AU59" s="47">
        <v>6</v>
      </c>
      <c r="AV59" s="57">
        <f t="shared" si="61"/>
        <v>4</v>
      </c>
      <c r="AW59" s="47">
        <v>4</v>
      </c>
      <c r="AX59" s="47">
        <v>4</v>
      </c>
      <c r="AY59" s="56">
        <f>IF(AZ59="-","?",RANK(AZ59,AZ2:AZ130,0))</f>
        <v>77</v>
      </c>
      <c r="AZ59" s="42">
        <f t="shared" si="62"/>
        <v>4.67</v>
      </c>
      <c r="BA59" s="41">
        <f t="shared" si="63"/>
        <v>5.395833333333333</v>
      </c>
      <c r="BB59" s="47">
        <v>7</v>
      </c>
      <c r="BC59" s="47">
        <v>6</v>
      </c>
      <c r="BD59" s="47">
        <v>5</v>
      </c>
      <c r="BE59" s="47">
        <v>9</v>
      </c>
      <c r="BF59" s="47">
        <v>1</v>
      </c>
      <c r="BG59" s="55">
        <f t="shared" si="64"/>
        <v>4.375</v>
      </c>
      <c r="BH59" s="54">
        <f t="shared" si="65"/>
        <v>5.1999999999999993</v>
      </c>
      <c r="BI59" s="41">
        <f t="shared" si="66"/>
        <v>4.333333333333333</v>
      </c>
      <c r="BJ59" s="47">
        <v>4</v>
      </c>
      <c r="BK59" s="47">
        <v>4</v>
      </c>
      <c r="BL59" s="47">
        <v>5</v>
      </c>
      <c r="BM59" s="41">
        <f t="shared" si="67"/>
        <v>3.3333333333333335</v>
      </c>
      <c r="BN59" s="47">
        <v>4</v>
      </c>
      <c r="BO59" s="47">
        <v>4</v>
      </c>
      <c r="BP59" s="47">
        <v>2</v>
      </c>
      <c r="BQ59" s="41">
        <f t="shared" si="68"/>
        <v>5.8</v>
      </c>
      <c r="BR59" s="47">
        <v>6</v>
      </c>
      <c r="BS59" s="47">
        <v>6</v>
      </c>
      <c r="BT59" s="47">
        <v>6</v>
      </c>
      <c r="BU59" s="47">
        <v>6</v>
      </c>
      <c r="BV59" s="47">
        <v>5</v>
      </c>
      <c r="BW59" s="41">
        <f t="shared" si="69"/>
        <v>7.333333333333333</v>
      </c>
      <c r="BX59" s="47">
        <v>8</v>
      </c>
      <c r="BY59" s="47">
        <v>7</v>
      </c>
      <c r="BZ59" s="47">
        <v>7</v>
      </c>
      <c r="CA59" s="47" t="s">
        <v>78</v>
      </c>
      <c r="CB59" s="46" t="s">
        <v>78</v>
      </c>
      <c r="CC59" s="52">
        <v>4.083333333333333</v>
      </c>
      <c r="CD59" s="52">
        <f t="shared" si="70"/>
        <v>5.95</v>
      </c>
      <c r="CE59" s="44">
        <f t="shared" si="71"/>
        <v>1.8666666666666671</v>
      </c>
      <c r="CF59" s="53" t="str">
        <f t="shared" si="72"/>
        <v>ã</v>
      </c>
      <c r="CG59" s="52">
        <v>5.4285714285714288</v>
      </c>
      <c r="CH59" s="52">
        <f t="shared" si="73"/>
        <v>5.6428571428571432</v>
      </c>
      <c r="CI59" s="43">
        <f t="shared" si="74"/>
        <v>0.21428571428571441</v>
      </c>
      <c r="CJ59" s="51" t="str">
        <f t="shared" si="75"/>
        <v>â</v>
      </c>
      <c r="CK59" s="47" t="s">
        <v>78</v>
      </c>
      <c r="CL59" s="46" t="s">
        <v>78</v>
      </c>
      <c r="CM59" s="47">
        <v>7</v>
      </c>
      <c r="CN59" s="47">
        <v>5</v>
      </c>
      <c r="CO59" s="47">
        <v>8</v>
      </c>
      <c r="CP59" s="47">
        <v>7</v>
      </c>
      <c r="CQ59" s="47">
        <v>6</v>
      </c>
      <c r="CR59" s="47">
        <v>7</v>
      </c>
      <c r="CS59" s="49">
        <f t="shared" si="76"/>
        <v>6.5</v>
      </c>
      <c r="CT59" s="48">
        <f t="shared" si="77"/>
        <v>0</v>
      </c>
      <c r="CU59" s="44" t="str">
        <f t="shared" si="78"/>
        <v>Dem.</v>
      </c>
      <c r="CV59" s="47" t="s">
        <v>78</v>
      </c>
      <c r="CW59" s="46" t="s">
        <v>78</v>
      </c>
      <c r="CX59" s="45">
        <f t="shared" si="79"/>
        <v>5.8</v>
      </c>
      <c r="CY59" s="40">
        <f t="shared" si="80"/>
        <v>3</v>
      </c>
      <c r="CZ59" s="39" t="str">
        <f t="shared" si="81"/>
        <v>Limited</v>
      </c>
      <c r="DA59" s="44">
        <f t="shared" si="82"/>
        <v>5.95</v>
      </c>
      <c r="DB59" s="40">
        <f t="shared" si="83"/>
        <v>3</v>
      </c>
      <c r="DC59" s="39" t="str">
        <f t="shared" si="84"/>
        <v>Highly defective democracies</v>
      </c>
      <c r="DD59" s="43">
        <f t="shared" si="85"/>
        <v>5.64</v>
      </c>
      <c r="DE59" s="40">
        <f t="shared" si="86"/>
        <v>3</v>
      </c>
      <c r="DF59" s="39" t="str">
        <f t="shared" si="87"/>
        <v>Functional flaws</v>
      </c>
      <c r="DG59" s="42">
        <f t="shared" si="88"/>
        <v>4.67</v>
      </c>
      <c r="DH59" s="40">
        <f t="shared" si="89"/>
        <v>3</v>
      </c>
      <c r="DI59" s="39" t="str">
        <f t="shared" si="90"/>
        <v>Moderate</v>
      </c>
      <c r="DJ59" s="41">
        <f t="shared" si="91"/>
        <v>5.4</v>
      </c>
      <c r="DK59" s="40">
        <f t="shared" si="92"/>
        <v>3</v>
      </c>
      <c r="DL59" s="39" t="str">
        <f t="shared" si="93"/>
        <v>Moderate</v>
      </c>
    </row>
    <row r="60" spans="1:116">
      <c r="A60" s="61" t="s">
        <v>158</v>
      </c>
      <c r="B60" s="60">
        <v>7</v>
      </c>
      <c r="C60" s="59">
        <f>IF(D60="-","?",RANK(D60,D2:D130,0))</f>
        <v>112</v>
      </c>
      <c r="D60" s="45">
        <f t="shared" si="47"/>
        <v>3.53</v>
      </c>
      <c r="E60" s="44">
        <f t="shared" si="48"/>
        <v>2.7833333333333332</v>
      </c>
      <c r="F60" s="58">
        <f t="shared" si="49"/>
        <v>8.25</v>
      </c>
      <c r="G60" s="47">
        <v>8</v>
      </c>
      <c r="H60" s="47">
        <v>8</v>
      </c>
      <c r="I60" s="47">
        <v>10</v>
      </c>
      <c r="J60" s="47">
        <v>7</v>
      </c>
      <c r="K60" s="58">
        <f t="shared" si="50"/>
        <v>1.5</v>
      </c>
      <c r="L60" s="47">
        <v>2</v>
      </c>
      <c r="M60" s="47">
        <v>2</v>
      </c>
      <c r="N60" s="47">
        <v>1</v>
      </c>
      <c r="O60" s="47">
        <v>1</v>
      </c>
      <c r="P60" s="58">
        <f t="shared" si="51"/>
        <v>1.5</v>
      </c>
      <c r="Q60" s="47">
        <v>1</v>
      </c>
      <c r="R60" s="47">
        <v>1</v>
      </c>
      <c r="S60" s="47">
        <v>2</v>
      </c>
      <c r="T60" s="47">
        <v>2</v>
      </c>
      <c r="U60" s="58">
        <f t="shared" si="52"/>
        <v>1</v>
      </c>
      <c r="V60" s="47">
        <v>1</v>
      </c>
      <c r="W60" s="47">
        <v>1</v>
      </c>
      <c r="X60" s="58">
        <f t="shared" si="53"/>
        <v>1.6666666666666667</v>
      </c>
      <c r="Y60" s="47">
        <v>1</v>
      </c>
      <c r="Z60" s="47">
        <v>1</v>
      </c>
      <c r="AA60" s="47" t="s">
        <v>100</v>
      </c>
      <c r="AB60" s="47">
        <v>3</v>
      </c>
      <c r="AC60" s="43">
        <f t="shared" si="54"/>
        <v>4.2857142857142856</v>
      </c>
      <c r="AD60" s="57">
        <f t="shared" si="55"/>
        <v>4</v>
      </c>
      <c r="AE60" s="47">
        <v>4</v>
      </c>
      <c r="AF60" s="57">
        <f t="shared" si="56"/>
        <v>4</v>
      </c>
      <c r="AG60" s="47">
        <v>4</v>
      </c>
      <c r="AH60" s="47">
        <v>2</v>
      </c>
      <c r="AI60" s="47">
        <v>7</v>
      </c>
      <c r="AJ60" s="47">
        <v>3</v>
      </c>
      <c r="AK60" s="57">
        <f t="shared" si="57"/>
        <v>6</v>
      </c>
      <c r="AL60" s="47">
        <v>7</v>
      </c>
      <c r="AM60" s="47">
        <v>5</v>
      </c>
      <c r="AN60" s="57">
        <f t="shared" si="58"/>
        <v>4</v>
      </c>
      <c r="AO60" s="47">
        <v>4</v>
      </c>
      <c r="AP60" s="47">
        <v>4</v>
      </c>
      <c r="AQ60" s="57">
        <f t="shared" si="59"/>
        <v>3</v>
      </c>
      <c r="AR60" s="47">
        <v>3</v>
      </c>
      <c r="AS60" s="47">
        <v>3</v>
      </c>
      <c r="AT60" s="57">
        <f t="shared" si="60"/>
        <v>6</v>
      </c>
      <c r="AU60" s="47">
        <v>6</v>
      </c>
      <c r="AV60" s="57">
        <f t="shared" si="61"/>
        <v>3</v>
      </c>
      <c r="AW60" s="47">
        <v>4</v>
      </c>
      <c r="AX60" s="47">
        <v>2</v>
      </c>
      <c r="AY60" s="56">
        <f>IF(AZ60="-","?",RANK(AZ60,AZ2:AZ130,0))</f>
        <v>96</v>
      </c>
      <c r="AZ60" s="42">
        <f t="shared" si="62"/>
        <v>3.91</v>
      </c>
      <c r="BA60" s="41">
        <f t="shared" si="63"/>
        <v>6.854166666666667</v>
      </c>
      <c r="BB60" s="47">
        <v>7</v>
      </c>
      <c r="BC60" s="47">
        <v>10</v>
      </c>
      <c r="BD60" s="47">
        <v>3</v>
      </c>
      <c r="BE60" s="47">
        <v>9</v>
      </c>
      <c r="BF60" s="47">
        <v>6</v>
      </c>
      <c r="BG60" s="55">
        <f t="shared" si="64"/>
        <v>6.125</v>
      </c>
      <c r="BH60" s="54">
        <f t="shared" si="65"/>
        <v>4.2083333333333339</v>
      </c>
      <c r="BI60" s="41">
        <f t="shared" si="66"/>
        <v>4</v>
      </c>
      <c r="BJ60" s="47">
        <v>4</v>
      </c>
      <c r="BK60" s="47">
        <v>4</v>
      </c>
      <c r="BL60" s="47">
        <v>4</v>
      </c>
      <c r="BM60" s="41">
        <f t="shared" si="67"/>
        <v>3.3333333333333335</v>
      </c>
      <c r="BN60" s="47">
        <v>4</v>
      </c>
      <c r="BO60" s="47">
        <v>4</v>
      </c>
      <c r="BP60" s="47">
        <v>2</v>
      </c>
      <c r="BQ60" s="41">
        <f t="shared" si="68"/>
        <v>3.5</v>
      </c>
      <c r="BR60" s="47">
        <v>4</v>
      </c>
      <c r="BS60" s="47">
        <v>1</v>
      </c>
      <c r="BT60" s="47">
        <v>7</v>
      </c>
      <c r="BU60" s="47">
        <v>2</v>
      </c>
      <c r="BV60" s="47" t="s">
        <v>100</v>
      </c>
      <c r="BW60" s="41">
        <f t="shared" si="69"/>
        <v>6</v>
      </c>
      <c r="BX60" s="47">
        <v>4</v>
      </c>
      <c r="BY60" s="47">
        <v>6</v>
      </c>
      <c r="BZ60" s="47">
        <v>8</v>
      </c>
      <c r="CA60" s="47" t="s">
        <v>78</v>
      </c>
      <c r="CB60" s="46" t="s">
        <v>78</v>
      </c>
      <c r="CC60" s="52">
        <v>2.8333333333333335</v>
      </c>
      <c r="CD60" s="52">
        <f t="shared" si="70"/>
        <v>2.7833333333333332</v>
      </c>
      <c r="CE60" s="44">
        <f t="shared" si="71"/>
        <v>-5.0000000000000266E-2</v>
      </c>
      <c r="CF60" s="53" t="str">
        <f t="shared" si="72"/>
        <v>â</v>
      </c>
      <c r="CG60" s="52">
        <v>3.8571428571428572</v>
      </c>
      <c r="CH60" s="52">
        <f t="shared" si="73"/>
        <v>4.2857142857142856</v>
      </c>
      <c r="CI60" s="43">
        <f t="shared" si="74"/>
        <v>0.42857142857142838</v>
      </c>
      <c r="CJ60" s="51" t="str">
        <f t="shared" si="75"/>
        <v>â</v>
      </c>
      <c r="CK60" s="47" t="s">
        <v>78</v>
      </c>
      <c r="CL60" s="46" t="s">
        <v>78</v>
      </c>
      <c r="CM60" s="50">
        <v>2</v>
      </c>
      <c r="CN60" s="50">
        <v>2</v>
      </c>
      <c r="CO60" s="50">
        <v>1</v>
      </c>
      <c r="CP60" s="50">
        <v>1</v>
      </c>
      <c r="CQ60" s="50">
        <v>1</v>
      </c>
      <c r="CR60" s="50">
        <v>2</v>
      </c>
      <c r="CS60" s="49">
        <f t="shared" si="76"/>
        <v>7.5</v>
      </c>
      <c r="CT60" s="48">
        <f t="shared" si="77"/>
        <v>6</v>
      </c>
      <c r="CU60" s="44" t="str">
        <f t="shared" si="78"/>
        <v>Aut.</v>
      </c>
      <c r="CV60" s="47" t="s">
        <v>78</v>
      </c>
      <c r="CW60" s="46" t="s">
        <v>78</v>
      </c>
      <c r="CX60" s="45">
        <f t="shared" si="79"/>
        <v>3.53</v>
      </c>
      <c r="CY60" s="40">
        <f t="shared" si="80"/>
        <v>5</v>
      </c>
      <c r="CZ60" s="39" t="str">
        <f t="shared" si="81"/>
        <v>Failed</v>
      </c>
      <c r="DA60" s="44">
        <f t="shared" si="82"/>
        <v>2.78</v>
      </c>
      <c r="DB60" s="40">
        <f t="shared" si="83"/>
        <v>5</v>
      </c>
      <c r="DC60" s="39" t="str">
        <f t="shared" si="84"/>
        <v>Hard-line autocracies</v>
      </c>
      <c r="DD60" s="43">
        <f t="shared" si="85"/>
        <v>4.29</v>
      </c>
      <c r="DE60" s="40">
        <f t="shared" si="86"/>
        <v>4</v>
      </c>
      <c r="DF60" s="39" t="str">
        <f t="shared" si="87"/>
        <v>Poorly functioning</v>
      </c>
      <c r="DG60" s="42">
        <f t="shared" si="88"/>
        <v>3.91</v>
      </c>
      <c r="DH60" s="40">
        <f t="shared" si="89"/>
        <v>4</v>
      </c>
      <c r="DI60" s="39" t="str">
        <f t="shared" si="90"/>
        <v>Weak</v>
      </c>
      <c r="DJ60" s="41">
        <f t="shared" si="91"/>
        <v>6.9</v>
      </c>
      <c r="DK60" s="40">
        <f t="shared" si="92"/>
        <v>2</v>
      </c>
      <c r="DL60" s="39" t="str">
        <f t="shared" si="93"/>
        <v>Substantial</v>
      </c>
    </row>
    <row r="61" spans="1:116">
      <c r="A61" s="61" t="s">
        <v>159</v>
      </c>
      <c r="B61" s="60">
        <v>1</v>
      </c>
      <c r="C61" s="59">
        <f>IF(D61="-","?",RANK(D61,D2:D130,0))</f>
        <v>13</v>
      </c>
      <c r="D61" s="45">
        <f t="shared" si="47"/>
        <v>8.6</v>
      </c>
      <c r="E61" s="44">
        <f t="shared" si="48"/>
        <v>8.6999999999999993</v>
      </c>
      <c r="F61" s="58">
        <f t="shared" si="49"/>
        <v>9.5</v>
      </c>
      <c r="G61" s="47">
        <v>10</v>
      </c>
      <c r="H61" s="47">
        <v>8</v>
      </c>
      <c r="I61" s="47">
        <v>10</v>
      </c>
      <c r="J61" s="47">
        <v>10</v>
      </c>
      <c r="K61" s="58">
        <f t="shared" si="50"/>
        <v>9.75</v>
      </c>
      <c r="L61" s="47">
        <v>9</v>
      </c>
      <c r="M61" s="47">
        <v>10</v>
      </c>
      <c r="N61" s="47">
        <v>10</v>
      </c>
      <c r="O61" s="47">
        <v>10</v>
      </c>
      <c r="P61" s="58">
        <f t="shared" si="51"/>
        <v>8.5</v>
      </c>
      <c r="Q61" s="47">
        <v>10</v>
      </c>
      <c r="R61" s="47">
        <v>8</v>
      </c>
      <c r="S61" s="47">
        <v>7</v>
      </c>
      <c r="T61" s="47">
        <v>9</v>
      </c>
      <c r="U61" s="58">
        <f t="shared" si="52"/>
        <v>9</v>
      </c>
      <c r="V61" s="47">
        <v>8</v>
      </c>
      <c r="W61" s="47">
        <v>10</v>
      </c>
      <c r="X61" s="58">
        <f t="shared" si="53"/>
        <v>6.75</v>
      </c>
      <c r="Y61" s="47">
        <v>6</v>
      </c>
      <c r="Z61" s="47">
        <v>6</v>
      </c>
      <c r="AA61" s="47">
        <v>8</v>
      </c>
      <c r="AB61" s="47">
        <v>7</v>
      </c>
      <c r="AC61" s="43">
        <f t="shared" si="54"/>
        <v>8.5</v>
      </c>
      <c r="AD61" s="57">
        <f t="shared" si="55"/>
        <v>8</v>
      </c>
      <c r="AE61" s="47">
        <v>8</v>
      </c>
      <c r="AF61" s="57">
        <f t="shared" si="56"/>
        <v>9</v>
      </c>
      <c r="AG61" s="47">
        <v>9</v>
      </c>
      <c r="AH61" s="47">
        <v>9</v>
      </c>
      <c r="AI61" s="47">
        <v>10</v>
      </c>
      <c r="AJ61" s="47">
        <v>8</v>
      </c>
      <c r="AK61" s="57">
        <f t="shared" si="57"/>
        <v>9.5</v>
      </c>
      <c r="AL61" s="47">
        <v>9</v>
      </c>
      <c r="AM61" s="47">
        <v>10</v>
      </c>
      <c r="AN61" s="57">
        <f t="shared" si="58"/>
        <v>9</v>
      </c>
      <c r="AO61" s="47">
        <v>10</v>
      </c>
      <c r="AP61" s="47">
        <v>8</v>
      </c>
      <c r="AQ61" s="57">
        <f t="shared" si="59"/>
        <v>7.5</v>
      </c>
      <c r="AR61" s="47">
        <v>7</v>
      </c>
      <c r="AS61" s="47">
        <v>8</v>
      </c>
      <c r="AT61" s="57">
        <f t="shared" si="60"/>
        <v>8</v>
      </c>
      <c r="AU61" s="47">
        <v>8</v>
      </c>
      <c r="AV61" s="57">
        <f t="shared" si="61"/>
        <v>8.5</v>
      </c>
      <c r="AW61" s="47">
        <v>8</v>
      </c>
      <c r="AX61" s="47">
        <v>9</v>
      </c>
      <c r="AY61" s="56">
        <f>IF(AZ61="-","?",RANK(AZ61,AZ2:AZ130,0))</f>
        <v>10</v>
      </c>
      <c r="AZ61" s="42">
        <f t="shared" si="62"/>
        <v>6.86</v>
      </c>
      <c r="BA61" s="41">
        <f t="shared" si="63"/>
        <v>2.1666666666666665</v>
      </c>
      <c r="BB61" s="47">
        <v>2</v>
      </c>
      <c r="BC61" s="47">
        <v>4</v>
      </c>
      <c r="BD61" s="47">
        <v>3</v>
      </c>
      <c r="BE61" s="47">
        <v>1</v>
      </c>
      <c r="BF61" s="47">
        <v>1</v>
      </c>
      <c r="BG61" s="55">
        <f t="shared" si="64"/>
        <v>2</v>
      </c>
      <c r="BH61" s="54">
        <f t="shared" si="65"/>
        <v>8.3000000000000007</v>
      </c>
      <c r="BI61" s="41">
        <f t="shared" si="66"/>
        <v>8.6666666666666661</v>
      </c>
      <c r="BJ61" s="47">
        <v>9</v>
      </c>
      <c r="BK61" s="47">
        <v>9</v>
      </c>
      <c r="BL61" s="47">
        <v>8</v>
      </c>
      <c r="BM61" s="41">
        <f t="shared" si="67"/>
        <v>7</v>
      </c>
      <c r="BN61" s="47">
        <v>8</v>
      </c>
      <c r="BO61" s="47">
        <v>7</v>
      </c>
      <c r="BP61" s="47">
        <v>6</v>
      </c>
      <c r="BQ61" s="41">
        <f t="shared" si="68"/>
        <v>8.1999999999999993</v>
      </c>
      <c r="BR61" s="47">
        <v>9</v>
      </c>
      <c r="BS61" s="47">
        <v>10</v>
      </c>
      <c r="BT61" s="47">
        <v>8</v>
      </c>
      <c r="BU61" s="47">
        <v>6</v>
      </c>
      <c r="BV61" s="47">
        <v>8</v>
      </c>
      <c r="BW61" s="41">
        <f t="shared" si="69"/>
        <v>9.3333333333333339</v>
      </c>
      <c r="BX61" s="47">
        <v>9</v>
      </c>
      <c r="BY61" s="47">
        <v>10</v>
      </c>
      <c r="BZ61" s="47">
        <v>9</v>
      </c>
      <c r="CA61" s="47" t="s">
        <v>78</v>
      </c>
      <c r="CB61" s="46" t="s">
        <v>78</v>
      </c>
      <c r="CC61" s="52">
        <v>8.3000000000000007</v>
      </c>
      <c r="CD61" s="52">
        <f t="shared" si="70"/>
        <v>8.6999999999999993</v>
      </c>
      <c r="CE61" s="44">
        <f t="shared" si="71"/>
        <v>0.39999999999999858</v>
      </c>
      <c r="CF61" s="53" t="str">
        <f t="shared" si="72"/>
        <v>â</v>
      </c>
      <c r="CG61" s="52">
        <v>8.1071428571428559</v>
      </c>
      <c r="CH61" s="52">
        <f t="shared" si="73"/>
        <v>8.5</v>
      </c>
      <c r="CI61" s="43">
        <f t="shared" si="74"/>
        <v>0.39285714285714413</v>
      </c>
      <c r="CJ61" s="51" t="str">
        <f t="shared" si="75"/>
        <v>â</v>
      </c>
      <c r="CK61" s="47" t="s">
        <v>78</v>
      </c>
      <c r="CL61" s="46" t="s">
        <v>78</v>
      </c>
      <c r="CM61" s="47">
        <v>9</v>
      </c>
      <c r="CN61" s="47">
        <v>10</v>
      </c>
      <c r="CO61" s="47">
        <v>10</v>
      </c>
      <c r="CP61" s="47">
        <v>10</v>
      </c>
      <c r="CQ61" s="47">
        <v>10</v>
      </c>
      <c r="CR61" s="47">
        <v>9</v>
      </c>
      <c r="CS61" s="49">
        <f t="shared" si="76"/>
        <v>10</v>
      </c>
      <c r="CT61" s="48">
        <f t="shared" si="77"/>
        <v>0</v>
      </c>
      <c r="CU61" s="44" t="str">
        <f t="shared" si="78"/>
        <v>Dem.</v>
      </c>
      <c r="CV61" s="47" t="s">
        <v>78</v>
      </c>
      <c r="CW61" s="46" t="s">
        <v>78</v>
      </c>
      <c r="CX61" s="45">
        <f t="shared" si="79"/>
        <v>8.6</v>
      </c>
      <c r="CY61" s="40">
        <f t="shared" si="80"/>
        <v>1</v>
      </c>
      <c r="CZ61" s="39" t="str">
        <f t="shared" si="81"/>
        <v>Highly advanced</v>
      </c>
      <c r="DA61" s="44">
        <f t="shared" si="82"/>
        <v>8.6999999999999993</v>
      </c>
      <c r="DB61" s="40">
        <f t="shared" si="83"/>
        <v>1</v>
      </c>
      <c r="DC61" s="39" t="str">
        <f t="shared" si="84"/>
        <v>Democracies in consolidation</v>
      </c>
      <c r="DD61" s="43">
        <f t="shared" si="85"/>
        <v>8.5</v>
      </c>
      <c r="DE61" s="40">
        <f t="shared" si="86"/>
        <v>1</v>
      </c>
      <c r="DF61" s="39" t="str">
        <f t="shared" si="87"/>
        <v>Developed</v>
      </c>
      <c r="DG61" s="42">
        <f t="shared" si="88"/>
        <v>6.86</v>
      </c>
      <c r="DH61" s="40">
        <f t="shared" si="89"/>
        <v>2</v>
      </c>
      <c r="DI61" s="39" t="str">
        <f t="shared" si="90"/>
        <v>Good</v>
      </c>
      <c r="DJ61" s="41">
        <f t="shared" si="91"/>
        <v>2.2000000000000002</v>
      </c>
      <c r="DK61" s="40">
        <f t="shared" si="92"/>
        <v>5</v>
      </c>
      <c r="DL61" s="39" t="str">
        <f t="shared" si="93"/>
        <v>Negligible</v>
      </c>
    </row>
    <row r="62" spans="1:116">
      <c r="A62" s="61" t="s">
        <v>160</v>
      </c>
      <c r="B62" s="60">
        <v>4</v>
      </c>
      <c r="C62" s="59">
        <f>IF(D62="-","?",RANK(D62,D2:D130,0))</f>
        <v>49</v>
      </c>
      <c r="D62" s="45">
        <f t="shared" si="47"/>
        <v>6.16</v>
      </c>
      <c r="E62" s="44">
        <f t="shared" si="48"/>
        <v>6.25</v>
      </c>
      <c r="F62" s="58">
        <f t="shared" si="49"/>
        <v>6.25</v>
      </c>
      <c r="G62" s="47">
        <v>5</v>
      </c>
      <c r="H62" s="47">
        <v>7</v>
      </c>
      <c r="I62" s="47">
        <v>7</v>
      </c>
      <c r="J62" s="47">
        <v>6</v>
      </c>
      <c r="K62" s="58">
        <f t="shared" si="50"/>
        <v>7.25</v>
      </c>
      <c r="L62" s="47">
        <v>7</v>
      </c>
      <c r="M62" s="47">
        <v>5</v>
      </c>
      <c r="N62" s="47">
        <v>9</v>
      </c>
      <c r="O62" s="47">
        <v>8</v>
      </c>
      <c r="P62" s="58">
        <f t="shared" si="51"/>
        <v>5.5</v>
      </c>
      <c r="Q62" s="47">
        <v>6</v>
      </c>
      <c r="R62" s="47">
        <v>6</v>
      </c>
      <c r="S62" s="47">
        <v>3</v>
      </c>
      <c r="T62" s="47">
        <v>7</v>
      </c>
      <c r="U62" s="58">
        <f t="shared" si="52"/>
        <v>6</v>
      </c>
      <c r="V62" s="47">
        <v>6</v>
      </c>
      <c r="W62" s="47">
        <v>6</v>
      </c>
      <c r="X62" s="58">
        <f t="shared" si="53"/>
        <v>6.25</v>
      </c>
      <c r="Y62" s="47">
        <v>5</v>
      </c>
      <c r="Z62" s="47">
        <v>6</v>
      </c>
      <c r="AA62" s="47">
        <v>8</v>
      </c>
      <c r="AB62" s="47">
        <v>6</v>
      </c>
      <c r="AC62" s="43">
        <f t="shared" si="54"/>
        <v>6.0714285714285712</v>
      </c>
      <c r="AD62" s="57">
        <f t="shared" si="55"/>
        <v>6</v>
      </c>
      <c r="AE62" s="47">
        <v>6</v>
      </c>
      <c r="AF62" s="57">
        <f t="shared" si="56"/>
        <v>7</v>
      </c>
      <c r="AG62" s="47">
        <v>5</v>
      </c>
      <c r="AH62" s="47">
        <v>6</v>
      </c>
      <c r="AI62" s="47">
        <v>8</v>
      </c>
      <c r="AJ62" s="47">
        <v>9</v>
      </c>
      <c r="AK62" s="57">
        <f t="shared" si="57"/>
        <v>7.5</v>
      </c>
      <c r="AL62" s="47">
        <v>9</v>
      </c>
      <c r="AM62" s="47">
        <v>6</v>
      </c>
      <c r="AN62" s="57">
        <f t="shared" si="58"/>
        <v>7.5</v>
      </c>
      <c r="AO62" s="47">
        <v>8</v>
      </c>
      <c r="AP62" s="47">
        <v>7</v>
      </c>
      <c r="AQ62" s="57">
        <f t="shared" si="59"/>
        <v>5</v>
      </c>
      <c r="AR62" s="47">
        <v>4</v>
      </c>
      <c r="AS62" s="47">
        <v>6</v>
      </c>
      <c r="AT62" s="57">
        <f t="shared" si="60"/>
        <v>5</v>
      </c>
      <c r="AU62" s="47">
        <v>5</v>
      </c>
      <c r="AV62" s="57">
        <f t="shared" si="61"/>
        <v>4.5</v>
      </c>
      <c r="AW62" s="47">
        <v>3</v>
      </c>
      <c r="AX62" s="47">
        <v>6</v>
      </c>
      <c r="AY62" s="56">
        <f>IF(AZ62="-","?",RANK(AZ62,AZ2:AZ130,0))</f>
        <v>83</v>
      </c>
      <c r="AZ62" s="42">
        <f t="shared" si="62"/>
        <v>4.57</v>
      </c>
      <c r="BA62" s="41">
        <f t="shared" si="63"/>
        <v>4.6875</v>
      </c>
      <c r="BB62" s="47">
        <v>6</v>
      </c>
      <c r="BC62" s="47">
        <v>3</v>
      </c>
      <c r="BD62" s="47">
        <v>6</v>
      </c>
      <c r="BE62" s="47">
        <v>6</v>
      </c>
      <c r="BF62" s="47">
        <v>2</v>
      </c>
      <c r="BG62" s="55">
        <f t="shared" si="64"/>
        <v>5.125</v>
      </c>
      <c r="BH62" s="54">
        <f t="shared" si="65"/>
        <v>5.1833333333333336</v>
      </c>
      <c r="BI62" s="41">
        <f t="shared" si="66"/>
        <v>6</v>
      </c>
      <c r="BJ62" s="47">
        <v>7</v>
      </c>
      <c r="BK62" s="47">
        <v>5</v>
      </c>
      <c r="BL62" s="47">
        <v>6</v>
      </c>
      <c r="BM62" s="41">
        <f t="shared" si="67"/>
        <v>3.6666666666666665</v>
      </c>
      <c r="BN62" s="47">
        <v>4</v>
      </c>
      <c r="BO62" s="47">
        <v>5</v>
      </c>
      <c r="BP62" s="47">
        <v>2</v>
      </c>
      <c r="BQ62" s="41">
        <f t="shared" si="68"/>
        <v>4.4000000000000004</v>
      </c>
      <c r="BR62" s="47">
        <v>6</v>
      </c>
      <c r="BS62" s="47">
        <v>3</v>
      </c>
      <c r="BT62" s="47">
        <v>3</v>
      </c>
      <c r="BU62" s="47">
        <v>7</v>
      </c>
      <c r="BV62" s="47">
        <v>3</v>
      </c>
      <c r="BW62" s="41">
        <f t="shared" si="69"/>
        <v>6.666666666666667</v>
      </c>
      <c r="BX62" s="47">
        <v>5</v>
      </c>
      <c r="BY62" s="47">
        <v>8</v>
      </c>
      <c r="BZ62" s="47">
        <v>7</v>
      </c>
      <c r="CA62" s="47" t="s">
        <v>78</v>
      </c>
      <c r="CB62" s="46" t="s">
        <v>78</v>
      </c>
      <c r="CC62" s="52">
        <v>5.6000000000000005</v>
      </c>
      <c r="CD62" s="52">
        <f t="shared" si="70"/>
        <v>6.25</v>
      </c>
      <c r="CE62" s="44">
        <f t="shared" si="71"/>
        <v>0.64999999999999947</v>
      </c>
      <c r="CF62" s="53" t="str">
        <f t="shared" si="72"/>
        <v>æ</v>
      </c>
      <c r="CG62" s="52">
        <v>5.8214285714285712</v>
      </c>
      <c r="CH62" s="52">
        <f t="shared" si="73"/>
        <v>6.0714285714285712</v>
      </c>
      <c r="CI62" s="43">
        <f t="shared" si="74"/>
        <v>0.25</v>
      </c>
      <c r="CJ62" s="51" t="str">
        <f t="shared" si="75"/>
        <v>â</v>
      </c>
      <c r="CK62" s="47" t="s">
        <v>78</v>
      </c>
      <c r="CL62" s="46" t="s">
        <v>78</v>
      </c>
      <c r="CM62" s="47">
        <v>7</v>
      </c>
      <c r="CN62" s="47">
        <v>5</v>
      </c>
      <c r="CO62" s="47">
        <v>9</v>
      </c>
      <c r="CP62" s="47">
        <v>8</v>
      </c>
      <c r="CQ62" s="47">
        <v>6</v>
      </c>
      <c r="CR62" s="47">
        <v>7</v>
      </c>
      <c r="CS62" s="49">
        <f t="shared" si="76"/>
        <v>5.5</v>
      </c>
      <c r="CT62" s="48">
        <f t="shared" si="77"/>
        <v>0</v>
      </c>
      <c r="CU62" s="44" t="str">
        <f t="shared" si="78"/>
        <v>Dem.</v>
      </c>
      <c r="CV62" s="47" t="s">
        <v>78</v>
      </c>
      <c r="CW62" s="46" t="s">
        <v>78</v>
      </c>
      <c r="CX62" s="45">
        <f t="shared" si="79"/>
        <v>6.16</v>
      </c>
      <c r="CY62" s="40">
        <f t="shared" si="80"/>
        <v>3</v>
      </c>
      <c r="CZ62" s="39" t="str">
        <f t="shared" si="81"/>
        <v>Limited</v>
      </c>
      <c r="DA62" s="44">
        <f t="shared" si="82"/>
        <v>6.25</v>
      </c>
      <c r="DB62" s="40">
        <f t="shared" si="83"/>
        <v>2</v>
      </c>
      <c r="DC62" s="39" t="str">
        <f t="shared" si="84"/>
        <v>Defective democracies</v>
      </c>
      <c r="DD62" s="43">
        <f t="shared" si="85"/>
        <v>6.07</v>
      </c>
      <c r="DE62" s="40">
        <f t="shared" si="86"/>
        <v>3</v>
      </c>
      <c r="DF62" s="39" t="str">
        <f t="shared" si="87"/>
        <v>Functional flaws</v>
      </c>
      <c r="DG62" s="42">
        <f t="shared" si="88"/>
        <v>4.57</v>
      </c>
      <c r="DH62" s="40">
        <f t="shared" si="89"/>
        <v>3</v>
      </c>
      <c r="DI62" s="39" t="str">
        <f t="shared" si="90"/>
        <v>Moderate</v>
      </c>
      <c r="DJ62" s="41">
        <f t="shared" si="91"/>
        <v>4.7</v>
      </c>
      <c r="DK62" s="40">
        <f t="shared" si="92"/>
        <v>3</v>
      </c>
      <c r="DL62" s="39" t="str">
        <f t="shared" si="93"/>
        <v>Moderate</v>
      </c>
    </row>
    <row r="63" spans="1:116">
      <c r="A63" s="61" t="s">
        <v>161</v>
      </c>
      <c r="B63" s="60">
        <v>5</v>
      </c>
      <c r="C63" s="59" t="str">
        <f>IF(D63="-","?",RANK(D63,D2:D130,0))</f>
        <v>?</v>
      </c>
      <c r="D63" s="45" t="str">
        <f t="shared" si="47"/>
        <v>-</v>
      </c>
      <c r="E63" s="44" t="str">
        <f t="shared" si="48"/>
        <v>-</v>
      </c>
      <c r="F63" s="58" t="str">
        <f t="shared" si="49"/>
        <v>-</v>
      </c>
      <c r="G63" s="47" t="s">
        <v>208</v>
      </c>
      <c r="H63" s="47" t="s">
        <v>208</v>
      </c>
      <c r="I63" s="47" t="s">
        <v>208</v>
      </c>
      <c r="J63" s="47" t="s">
        <v>208</v>
      </c>
      <c r="K63" s="58" t="str">
        <f t="shared" si="50"/>
        <v>-</v>
      </c>
      <c r="L63" s="47" t="s">
        <v>208</v>
      </c>
      <c r="M63" s="47" t="s">
        <v>208</v>
      </c>
      <c r="N63" s="47" t="s">
        <v>208</v>
      </c>
      <c r="O63" s="47" t="s">
        <v>208</v>
      </c>
      <c r="P63" s="58" t="str">
        <f t="shared" si="51"/>
        <v>-</v>
      </c>
      <c r="Q63" s="47" t="s">
        <v>208</v>
      </c>
      <c r="R63" s="47" t="s">
        <v>208</v>
      </c>
      <c r="S63" s="47" t="s">
        <v>208</v>
      </c>
      <c r="T63" s="47" t="s">
        <v>208</v>
      </c>
      <c r="U63" s="58" t="str">
        <f t="shared" si="52"/>
        <v>-</v>
      </c>
      <c r="V63" s="47" t="s">
        <v>208</v>
      </c>
      <c r="W63" s="47" t="s">
        <v>208</v>
      </c>
      <c r="X63" s="58" t="str">
        <f t="shared" si="53"/>
        <v>-</v>
      </c>
      <c r="Y63" s="47" t="s">
        <v>208</v>
      </c>
      <c r="Z63" s="47" t="s">
        <v>208</v>
      </c>
      <c r="AA63" s="47" t="s">
        <v>208</v>
      </c>
      <c r="AB63" s="47" t="s">
        <v>208</v>
      </c>
      <c r="AC63" s="43" t="str">
        <f t="shared" si="54"/>
        <v>-</v>
      </c>
      <c r="AD63" s="57" t="str">
        <f t="shared" si="55"/>
        <v>-</v>
      </c>
      <c r="AE63" s="47" t="s">
        <v>208</v>
      </c>
      <c r="AF63" s="57" t="str">
        <f t="shared" si="56"/>
        <v>-</v>
      </c>
      <c r="AG63" s="47" t="s">
        <v>208</v>
      </c>
      <c r="AH63" s="47" t="s">
        <v>208</v>
      </c>
      <c r="AI63" s="47" t="s">
        <v>208</v>
      </c>
      <c r="AJ63" s="47" t="s">
        <v>208</v>
      </c>
      <c r="AK63" s="57" t="str">
        <f t="shared" si="57"/>
        <v>-</v>
      </c>
      <c r="AL63" s="47" t="s">
        <v>208</v>
      </c>
      <c r="AM63" s="47" t="s">
        <v>208</v>
      </c>
      <c r="AN63" s="57" t="str">
        <f t="shared" si="58"/>
        <v>-</v>
      </c>
      <c r="AO63" s="47" t="s">
        <v>208</v>
      </c>
      <c r="AP63" s="47" t="s">
        <v>208</v>
      </c>
      <c r="AQ63" s="57" t="str">
        <f t="shared" si="59"/>
        <v>-</v>
      </c>
      <c r="AR63" s="47" t="s">
        <v>208</v>
      </c>
      <c r="AS63" s="47" t="s">
        <v>208</v>
      </c>
      <c r="AT63" s="57" t="str">
        <f t="shared" si="60"/>
        <v>-</v>
      </c>
      <c r="AU63" s="47" t="s">
        <v>208</v>
      </c>
      <c r="AV63" s="57" t="str">
        <f t="shared" si="61"/>
        <v>-</v>
      </c>
      <c r="AW63" s="47" t="s">
        <v>208</v>
      </c>
      <c r="AX63" s="47" t="s">
        <v>208</v>
      </c>
      <c r="AY63" s="56" t="str">
        <f>IF(AZ63="-","?",RANK(AZ63,AZ2:AZ130,0))</f>
        <v>?</v>
      </c>
      <c r="AZ63" s="42" t="str">
        <f t="shared" si="62"/>
        <v>-</v>
      </c>
      <c r="BA63" s="41" t="str">
        <f t="shared" si="63"/>
        <v>-</v>
      </c>
      <c r="BB63" s="47" t="s">
        <v>208</v>
      </c>
      <c r="BC63" s="47" t="s">
        <v>208</v>
      </c>
      <c r="BD63" s="47" t="s">
        <v>208</v>
      </c>
      <c r="BE63" s="47" t="s">
        <v>208</v>
      </c>
      <c r="BF63" s="47" t="s">
        <v>208</v>
      </c>
      <c r="BG63" s="55" t="str">
        <f t="shared" si="64"/>
        <v>-</v>
      </c>
      <c r="BH63" s="54" t="str">
        <f t="shared" si="65"/>
        <v>-</v>
      </c>
      <c r="BI63" s="41" t="str">
        <f t="shared" si="66"/>
        <v>-</v>
      </c>
      <c r="BJ63" s="47" t="s">
        <v>208</v>
      </c>
      <c r="BK63" s="47" t="s">
        <v>208</v>
      </c>
      <c r="BL63" s="47" t="s">
        <v>208</v>
      </c>
      <c r="BM63" s="41" t="str">
        <f t="shared" si="67"/>
        <v>-</v>
      </c>
      <c r="BN63" s="47" t="s">
        <v>208</v>
      </c>
      <c r="BO63" s="47" t="s">
        <v>208</v>
      </c>
      <c r="BP63" s="47" t="s">
        <v>208</v>
      </c>
      <c r="BQ63" s="41" t="str">
        <f t="shared" si="68"/>
        <v>-</v>
      </c>
      <c r="BR63" s="47" t="s">
        <v>208</v>
      </c>
      <c r="BS63" s="47" t="s">
        <v>208</v>
      </c>
      <c r="BT63" s="47" t="s">
        <v>208</v>
      </c>
      <c r="BU63" s="47" t="s">
        <v>208</v>
      </c>
      <c r="BV63" s="47" t="s">
        <v>208</v>
      </c>
      <c r="BW63" s="41" t="str">
        <f t="shared" si="69"/>
        <v>-</v>
      </c>
      <c r="BX63" s="47" t="s">
        <v>208</v>
      </c>
      <c r="BY63" s="47" t="s">
        <v>208</v>
      </c>
      <c r="BZ63" s="47" t="s">
        <v>208</v>
      </c>
      <c r="CA63" s="47" t="s">
        <v>78</v>
      </c>
      <c r="CB63" s="46" t="s">
        <v>78</v>
      </c>
      <c r="CC63" s="52" t="s">
        <v>208</v>
      </c>
      <c r="CD63" s="52" t="str">
        <f t="shared" si="70"/>
        <v>-</v>
      </c>
      <c r="CE63" s="44" t="str">
        <f t="shared" si="71"/>
        <v>-</v>
      </c>
      <c r="CF63" s="53" t="str">
        <f t="shared" si="72"/>
        <v/>
      </c>
      <c r="CG63" s="52" t="s">
        <v>208</v>
      </c>
      <c r="CH63" s="52" t="str">
        <f t="shared" si="73"/>
        <v>-</v>
      </c>
      <c r="CI63" s="43" t="str">
        <f t="shared" si="74"/>
        <v>-</v>
      </c>
      <c r="CJ63" s="51" t="str">
        <f t="shared" si="75"/>
        <v/>
      </c>
      <c r="CK63" s="47" t="s">
        <v>78</v>
      </c>
      <c r="CL63" s="46" t="s">
        <v>78</v>
      </c>
      <c r="CM63" s="47" t="s">
        <v>208</v>
      </c>
      <c r="CN63" s="47" t="s">
        <v>208</v>
      </c>
      <c r="CO63" s="47" t="s">
        <v>208</v>
      </c>
      <c r="CP63" s="47" t="s">
        <v>208</v>
      </c>
      <c r="CQ63" s="47" t="s">
        <v>208</v>
      </c>
      <c r="CR63" s="47" t="s">
        <v>208</v>
      </c>
      <c r="CS63" s="49" t="str">
        <f t="shared" si="76"/>
        <v>-</v>
      </c>
      <c r="CT63" s="48" t="str">
        <f t="shared" si="77"/>
        <v>-</v>
      </c>
      <c r="CU63" s="44" t="str">
        <f t="shared" si="78"/>
        <v/>
      </c>
      <c r="CV63" s="47" t="s">
        <v>78</v>
      </c>
      <c r="CW63" s="46" t="s">
        <v>78</v>
      </c>
      <c r="CX63" s="45" t="str">
        <f t="shared" si="79"/>
        <v>-</v>
      </c>
      <c r="CY63" s="40" t="str">
        <f t="shared" si="80"/>
        <v>-</v>
      </c>
      <c r="CZ63" s="39" t="str">
        <f t="shared" si="81"/>
        <v/>
      </c>
      <c r="DA63" s="44" t="str">
        <f t="shared" si="82"/>
        <v>-</v>
      </c>
      <c r="DB63" s="40" t="str">
        <f t="shared" si="83"/>
        <v>-</v>
      </c>
      <c r="DC63" s="39" t="str">
        <f t="shared" si="84"/>
        <v/>
      </c>
      <c r="DD63" s="43" t="str">
        <f t="shared" si="85"/>
        <v>-</v>
      </c>
      <c r="DE63" s="40" t="str">
        <f t="shared" si="86"/>
        <v>-</v>
      </c>
      <c r="DF63" s="39" t="str">
        <f t="shared" si="87"/>
        <v/>
      </c>
      <c r="DG63" s="42" t="str">
        <f t="shared" si="88"/>
        <v>-</v>
      </c>
      <c r="DH63" s="40" t="str">
        <f t="shared" si="89"/>
        <v>-</v>
      </c>
      <c r="DI63" s="39" t="str">
        <f t="shared" si="90"/>
        <v/>
      </c>
      <c r="DJ63" s="41" t="str">
        <f t="shared" si="91"/>
        <v>-</v>
      </c>
      <c r="DK63" s="40" t="str">
        <f t="shared" si="92"/>
        <v>-</v>
      </c>
      <c r="DL63" s="39" t="str">
        <f t="shared" si="93"/>
        <v/>
      </c>
    </row>
    <row r="64" spans="1:116">
      <c r="A64" s="61" t="s">
        <v>162</v>
      </c>
      <c r="B64" s="60">
        <v>3</v>
      </c>
      <c r="C64" s="59">
        <f>IF(D64="-","?",RANK(D64,D2:D130,0))</f>
        <v>98</v>
      </c>
      <c r="D64" s="45">
        <f t="shared" si="47"/>
        <v>4.2</v>
      </c>
      <c r="E64" s="44">
        <f t="shared" si="48"/>
        <v>5.25</v>
      </c>
      <c r="F64" s="58">
        <f t="shared" si="49"/>
        <v>6.75</v>
      </c>
      <c r="G64" s="47">
        <v>7</v>
      </c>
      <c r="H64" s="47">
        <v>8</v>
      </c>
      <c r="I64" s="47">
        <v>9</v>
      </c>
      <c r="J64" s="47">
        <v>3</v>
      </c>
      <c r="K64" s="58">
        <f t="shared" si="50"/>
        <v>6.5</v>
      </c>
      <c r="L64" s="47">
        <v>8</v>
      </c>
      <c r="M64" s="47">
        <v>5</v>
      </c>
      <c r="N64" s="47">
        <v>8</v>
      </c>
      <c r="O64" s="47">
        <v>5</v>
      </c>
      <c r="P64" s="58">
        <f t="shared" si="51"/>
        <v>4.5</v>
      </c>
      <c r="Q64" s="47">
        <v>5</v>
      </c>
      <c r="R64" s="47">
        <v>3</v>
      </c>
      <c r="S64" s="47">
        <v>4</v>
      </c>
      <c r="T64" s="47">
        <v>6</v>
      </c>
      <c r="U64" s="58">
        <f t="shared" si="52"/>
        <v>5.5</v>
      </c>
      <c r="V64" s="47">
        <v>5</v>
      </c>
      <c r="W64" s="47">
        <v>6</v>
      </c>
      <c r="X64" s="58">
        <f t="shared" si="53"/>
        <v>3</v>
      </c>
      <c r="Y64" s="47">
        <v>3</v>
      </c>
      <c r="Z64" s="47">
        <v>3</v>
      </c>
      <c r="AA64" s="47" t="s">
        <v>100</v>
      </c>
      <c r="AB64" s="47">
        <v>3</v>
      </c>
      <c r="AC64" s="43">
        <f t="shared" si="54"/>
        <v>3.1428571428571428</v>
      </c>
      <c r="AD64" s="57">
        <f t="shared" si="55"/>
        <v>1</v>
      </c>
      <c r="AE64" s="47">
        <v>1</v>
      </c>
      <c r="AF64" s="57">
        <f t="shared" si="56"/>
        <v>3</v>
      </c>
      <c r="AG64" s="47">
        <v>2</v>
      </c>
      <c r="AH64" s="47">
        <v>3</v>
      </c>
      <c r="AI64" s="47">
        <v>4</v>
      </c>
      <c r="AJ64" s="47">
        <v>3</v>
      </c>
      <c r="AK64" s="57">
        <f t="shared" si="57"/>
        <v>4.5</v>
      </c>
      <c r="AL64" s="47">
        <v>4</v>
      </c>
      <c r="AM64" s="47">
        <v>5</v>
      </c>
      <c r="AN64" s="57">
        <f t="shared" si="58"/>
        <v>4</v>
      </c>
      <c r="AO64" s="47">
        <v>4</v>
      </c>
      <c r="AP64" s="47">
        <v>4</v>
      </c>
      <c r="AQ64" s="57">
        <f t="shared" si="59"/>
        <v>1.5</v>
      </c>
      <c r="AR64" s="47">
        <v>2</v>
      </c>
      <c r="AS64" s="47">
        <v>1</v>
      </c>
      <c r="AT64" s="57">
        <f t="shared" si="60"/>
        <v>6</v>
      </c>
      <c r="AU64" s="47">
        <v>6</v>
      </c>
      <c r="AV64" s="57">
        <f t="shared" si="61"/>
        <v>2</v>
      </c>
      <c r="AW64" s="47">
        <v>3</v>
      </c>
      <c r="AX64" s="47">
        <v>1</v>
      </c>
      <c r="AY64" s="56">
        <f>IF(AZ64="-","?",RANK(AZ64,AZ2:AZ130,0))</f>
        <v>66</v>
      </c>
      <c r="AZ64" s="42">
        <f t="shared" si="62"/>
        <v>4.96</v>
      </c>
      <c r="BA64" s="41">
        <f t="shared" si="63"/>
        <v>7.895833333333333</v>
      </c>
      <c r="BB64" s="47">
        <v>10</v>
      </c>
      <c r="BC64" s="47">
        <v>7</v>
      </c>
      <c r="BD64" s="47">
        <v>5</v>
      </c>
      <c r="BE64" s="47">
        <v>10</v>
      </c>
      <c r="BF64" s="47">
        <v>10</v>
      </c>
      <c r="BG64" s="55">
        <f t="shared" si="64"/>
        <v>5.375</v>
      </c>
      <c r="BH64" s="54">
        <f t="shared" si="65"/>
        <v>5.2</v>
      </c>
      <c r="BI64" s="41">
        <f t="shared" si="66"/>
        <v>4</v>
      </c>
      <c r="BJ64" s="47">
        <v>4</v>
      </c>
      <c r="BK64" s="47">
        <v>4</v>
      </c>
      <c r="BL64" s="47">
        <v>4</v>
      </c>
      <c r="BM64" s="41">
        <f t="shared" si="67"/>
        <v>4.333333333333333</v>
      </c>
      <c r="BN64" s="47">
        <v>4</v>
      </c>
      <c r="BO64" s="47">
        <v>5</v>
      </c>
      <c r="BP64" s="47">
        <v>4</v>
      </c>
      <c r="BQ64" s="41">
        <f t="shared" si="68"/>
        <v>5.8</v>
      </c>
      <c r="BR64" s="47">
        <v>6</v>
      </c>
      <c r="BS64" s="47">
        <v>5</v>
      </c>
      <c r="BT64" s="47">
        <v>6</v>
      </c>
      <c r="BU64" s="47">
        <v>6</v>
      </c>
      <c r="BV64" s="47">
        <v>6</v>
      </c>
      <c r="BW64" s="41">
        <f t="shared" si="69"/>
        <v>6.666666666666667</v>
      </c>
      <c r="BX64" s="47">
        <v>8</v>
      </c>
      <c r="BY64" s="47">
        <v>6</v>
      </c>
      <c r="BZ64" s="47">
        <v>6</v>
      </c>
      <c r="CA64" s="47" t="s">
        <v>78</v>
      </c>
      <c r="CB64" s="46" t="s">
        <v>78</v>
      </c>
      <c r="CC64" s="52">
        <v>3.1833333333333331</v>
      </c>
      <c r="CD64" s="52">
        <f t="shared" si="70"/>
        <v>5.25</v>
      </c>
      <c r="CE64" s="44">
        <f t="shared" si="71"/>
        <v>2.0666666666666669</v>
      </c>
      <c r="CF64" s="53" t="str">
        <f t="shared" si="72"/>
        <v>ã</v>
      </c>
      <c r="CG64" s="52">
        <v>2.3928571428571428</v>
      </c>
      <c r="CH64" s="52">
        <f t="shared" si="73"/>
        <v>3.1428571428571428</v>
      </c>
      <c r="CI64" s="43">
        <f t="shared" si="74"/>
        <v>0.75</v>
      </c>
      <c r="CJ64" s="51" t="str">
        <f t="shared" si="75"/>
        <v>æ</v>
      </c>
      <c r="CK64" s="47" t="s">
        <v>78</v>
      </c>
      <c r="CL64" s="46" t="s">
        <v>78</v>
      </c>
      <c r="CM64" s="47">
        <v>8</v>
      </c>
      <c r="CN64" s="47">
        <v>5</v>
      </c>
      <c r="CO64" s="47">
        <v>8</v>
      </c>
      <c r="CP64" s="47">
        <v>5</v>
      </c>
      <c r="CQ64" s="47">
        <v>5</v>
      </c>
      <c r="CR64" s="47">
        <v>6</v>
      </c>
      <c r="CS64" s="49">
        <f t="shared" si="76"/>
        <v>5</v>
      </c>
      <c r="CT64" s="48">
        <f t="shared" si="77"/>
        <v>0</v>
      </c>
      <c r="CU64" s="44" t="str">
        <f t="shared" si="78"/>
        <v>Dem.</v>
      </c>
      <c r="CV64" s="47" t="s">
        <v>78</v>
      </c>
      <c r="CW64" s="46" t="s">
        <v>78</v>
      </c>
      <c r="CX64" s="45">
        <f t="shared" si="79"/>
        <v>4.2</v>
      </c>
      <c r="CY64" s="40">
        <f t="shared" si="80"/>
        <v>4</v>
      </c>
      <c r="CZ64" s="39" t="str">
        <f t="shared" si="81"/>
        <v>Very limited</v>
      </c>
      <c r="DA64" s="44">
        <f t="shared" si="82"/>
        <v>5.25</v>
      </c>
      <c r="DB64" s="40">
        <f t="shared" si="83"/>
        <v>3</v>
      </c>
      <c r="DC64" s="39" t="str">
        <f t="shared" si="84"/>
        <v>Highly defective democracies</v>
      </c>
      <c r="DD64" s="43">
        <f t="shared" si="85"/>
        <v>3.14</v>
      </c>
      <c r="DE64" s="40">
        <f t="shared" si="86"/>
        <v>4</v>
      </c>
      <c r="DF64" s="39" t="str">
        <f t="shared" si="87"/>
        <v>Poorly functioning</v>
      </c>
      <c r="DG64" s="42">
        <f t="shared" si="88"/>
        <v>4.96</v>
      </c>
      <c r="DH64" s="40">
        <f t="shared" si="89"/>
        <v>3</v>
      </c>
      <c r="DI64" s="39" t="str">
        <f t="shared" si="90"/>
        <v>Moderate</v>
      </c>
      <c r="DJ64" s="41">
        <f t="shared" si="91"/>
        <v>7.9</v>
      </c>
      <c r="DK64" s="40">
        <f t="shared" si="92"/>
        <v>2</v>
      </c>
      <c r="DL64" s="39" t="str">
        <f t="shared" si="93"/>
        <v>Substantial</v>
      </c>
    </row>
    <row r="65" spans="1:116">
      <c r="A65" s="61" t="s">
        <v>163</v>
      </c>
      <c r="B65" s="60">
        <v>4</v>
      </c>
      <c r="C65" s="59">
        <f>IF(D65="-","?",RANK(D65,D2:D130,0))</f>
        <v>97</v>
      </c>
      <c r="D65" s="45">
        <f t="shared" si="47"/>
        <v>4.24</v>
      </c>
      <c r="E65" s="44">
        <f t="shared" si="48"/>
        <v>2.9833333333333334</v>
      </c>
      <c r="F65" s="58">
        <f t="shared" si="49"/>
        <v>7.5</v>
      </c>
      <c r="G65" s="47">
        <v>9</v>
      </c>
      <c r="H65" s="47">
        <v>7</v>
      </c>
      <c r="I65" s="47">
        <v>7</v>
      </c>
      <c r="J65" s="47">
        <v>7</v>
      </c>
      <c r="K65" s="58">
        <f t="shared" si="50"/>
        <v>1.75</v>
      </c>
      <c r="L65" s="47">
        <v>2</v>
      </c>
      <c r="M65" s="47">
        <v>1</v>
      </c>
      <c r="N65" s="47">
        <v>2</v>
      </c>
      <c r="O65" s="47">
        <v>2</v>
      </c>
      <c r="P65" s="58">
        <f t="shared" si="51"/>
        <v>3</v>
      </c>
      <c r="Q65" s="47">
        <v>2</v>
      </c>
      <c r="R65" s="47">
        <v>3</v>
      </c>
      <c r="S65" s="47">
        <v>4</v>
      </c>
      <c r="T65" s="47">
        <v>3</v>
      </c>
      <c r="U65" s="58">
        <f t="shared" si="52"/>
        <v>1</v>
      </c>
      <c r="V65" s="47">
        <v>1</v>
      </c>
      <c r="W65" s="47">
        <v>1</v>
      </c>
      <c r="X65" s="58">
        <f t="shared" si="53"/>
        <v>1.6666666666666667</v>
      </c>
      <c r="Y65" s="47">
        <v>1</v>
      </c>
      <c r="Z65" s="47">
        <v>2</v>
      </c>
      <c r="AA65" s="47" t="s">
        <v>100</v>
      </c>
      <c r="AB65" s="47">
        <v>2</v>
      </c>
      <c r="AC65" s="43">
        <f t="shared" si="54"/>
        <v>5.5</v>
      </c>
      <c r="AD65" s="57">
        <f t="shared" si="55"/>
        <v>6</v>
      </c>
      <c r="AE65" s="47">
        <v>6</v>
      </c>
      <c r="AF65" s="57">
        <f t="shared" si="56"/>
        <v>3</v>
      </c>
      <c r="AG65" s="47">
        <v>3</v>
      </c>
      <c r="AH65" s="47">
        <v>3</v>
      </c>
      <c r="AI65" s="47">
        <v>4</v>
      </c>
      <c r="AJ65" s="47">
        <v>2</v>
      </c>
      <c r="AK65" s="57">
        <f t="shared" si="57"/>
        <v>6</v>
      </c>
      <c r="AL65" s="47">
        <v>6</v>
      </c>
      <c r="AM65" s="47">
        <v>6</v>
      </c>
      <c r="AN65" s="57">
        <f t="shared" si="58"/>
        <v>4.5</v>
      </c>
      <c r="AO65" s="47">
        <v>5</v>
      </c>
      <c r="AP65" s="47">
        <v>4</v>
      </c>
      <c r="AQ65" s="57">
        <f t="shared" si="59"/>
        <v>6.5</v>
      </c>
      <c r="AR65" s="47">
        <v>7</v>
      </c>
      <c r="AS65" s="47">
        <v>6</v>
      </c>
      <c r="AT65" s="57">
        <f t="shared" si="60"/>
        <v>8</v>
      </c>
      <c r="AU65" s="47">
        <v>8</v>
      </c>
      <c r="AV65" s="57">
        <f t="shared" si="61"/>
        <v>4.5</v>
      </c>
      <c r="AW65" s="47">
        <v>3</v>
      </c>
      <c r="AX65" s="47">
        <v>6</v>
      </c>
      <c r="AY65" s="56">
        <f>IF(AZ65="-","?",RANK(AZ65,AZ2:AZ130,0))</f>
        <v>107</v>
      </c>
      <c r="AZ65" s="42">
        <f t="shared" si="62"/>
        <v>3.15</v>
      </c>
      <c r="BA65" s="41">
        <f t="shared" si="63"/>
        <v>4.791666666666667</v>
      </c>
      <c r="BB65" s="47">
        <v>4</v>
      </c>
      <c r="BC65" s="47">
        <v>9</v>
      </c>
      <c r="BD65" s="47">
        <v>2</v>
      </c>
      <c r="BE65" s="47">
        <v>6</v>
      </c>
      <c r="BF65" s="47">
        <v>2</v>
      </c>
      <c r="BG65" s="55">
        <f t="shared" si="64"/>
        <v>5.75</v>
      </c>
      <c r="BH65" s="54">
        <f t="shared" si="65"/>
        <v>3.5625</v>
      </c>
      <c r="BI65" s="41">
        <f t="shared" si="66"/>
        <v>3.3333333333333335</v>
      </c>
      <c r="BJ65" s="47">
        <v>3</v>
      </c>
      <c r="BK65" s="47">
        <v>3</v>
      </c>
      <c r="BL65" s="47">
        <v>4</v>
      </c>
      <c r="BM65" s="41">
        <f t="shared" si="67"/>
        <v>4</v>
      </c>
      <c r="BN65" s="47">
        <v>4</v>
      </c>
      <c r="BO65" s="47">
        <v>5</v>
      </c>
      <c r="BP65" s="47">
        <v>3</v>
      </c>
      <c r="BQ65" s="41">
        <f t="shared" si="68"/>
        <v>2.25</v>
      </c>
      <c r="BR65" s="47">
        <v>3</v>
      </c>
      <c r="BS65" s="47">
        <v>1</v>
      </c>
      <c r="BT65" s="47">
        <v>3</v>
      </c>
      <c r="BU65" s="47">
        <v>2</v>
      </c>
      <c r="BV65" s="47" t="s">
        <v>100</v>
      </c>
      <c r="BW65" s="41">
        <f t="shared" si="69"/>
        <v>4.666666666666667</v>
      </c>
      <c r="BX65" s="47">
        <v>3</v>
      </c>
      <c r="BY65" s="47">
        <v>6</v>
      </c>
      <c r="BZ65" s="47">
        <v>5</v>
      </c>
      <c r="CA65" s="47" t="s">
        <v>78</v>
      </c>
      <c r="CB65" s="46" t="s">
        <v>78</v>
      </c>
      <c r="CC65" s="52">
        <v>3</v>
      </c>
      <c r="CD65" s="52">
        <f t="shared" si="70"/>
        <v>2.9833333333333334</v>
      </c>
      <c r="CE65" s="44">
        <f t="shared" si="71"/>
        <v>-1.6666666666666607E-2</v>
      </c>
      <c r="CF65" s="53" t="str">
        <f t="shared" si="72"/>
        <v>â</v>
      </c>
      <c r="CG65" s="52">
        <v>5</v>
      </c>
      <c r="CH65" s="52">
        <f t="shared" si="73"/>
        <v>5.5</v>
      </c>
      <c r="CI65" s="43">
        <f t="shared" si="74"/>
        <v>0.5</v>
      </c>
      <c r="CJ65" s="51" t="str">
        <f t="shared" si="75"/>
        <v>æ</v>
      </c>
      <c r="CK65" s="47" t="s">
        <v>78</v>
      </c>
      <c r="CL65" s="46" t="s">
        <v>78</v>
      </c>
      <c r="CM65" s="50">
        <v>2</v>
      </c>
      <c r="CN65" s="50">
        <v>1</v>
      </c>
      <c r="CO65" s="50">
        <v>2</v>
      </c>
      <c r="CP65" s="50">
        <v>2</v>
      </c>
      <c r="CQ65" s="50">
        <v>2</v>
      </c>
      <c r="CR65" s="47">
        <v>3</v>
      </c>
      <c r="CS65" s="49">
        <f t="shared" si="76"/>
        <v>8</v>
      </c>
      <c r="CT65" s="48">
        <f t="shared" si="77"/>
        <v>5</v>
      </c>
      <c r="CU65" s="44" t="str">
        <f t="shared" si="78"/>
        <v>Aut.</v>
      </c>
      <c r="CV65" s="47" t="s">
        <v>78</v>
      </c>
      <c r="CW65" s="46" t="s">
        <v>78</v>
      </c>
      <c r="CX65" s="45">
        <f t="shared" si="79"/>
        <v>4.24</v>
      </c>
      <c r="CY65" s="40">
        <f t="shared" si="80"/>
        <v>4</v>
      </c>
      <c r="CZ65" s="39" t="str">
        <f t="shared" si="81"/>
        <v>Very limited</v>
      </c>
      <c r="DA65" s="44">
        <f t="shared" si="82"/>
        <v>2.98</v>
      </c>
      <c r="DB65" s="40">
        <f t="shared" si="83"/>
        <v>5</v>
      </c>
      <c r="DC65" s="39" t="str">
        <f t="shared" si="84"/>
        <v>Hard-line autocracies</v>
      </c>
      <c r="DD65" s="43">
        <f t="shared" si="85"/>
        <v>5.5</v>
      </c>
      <c r="DE65" s="40">
        <f t="shared" si="86"/>
        <v>3</v>
      </c>
      <c r="DF65" s="39" t="str">
        <f t="shared" si="87"/>
        <v>Functional flaws</v>
      </c>
      <c r="DG65" s="42">
        <f t="shared" si="88"/>
        <v>3.15</v>
      </c>
      <c r="DH65" s="40">
        <f t="shared" si="89"/>
        <v>4</v>
      </c>
      <c r="DI65" s="39" t="str">
        <f t="shared" si="90"/>
        <v>Weak</v>
      </c>
      <c r="DJ65" s="41">
        <f t="shared" si="91"/>
        <v>4.8</v>
      </c>
      <c r="DK65" s="40">
        <f t="shared" si="92"/>
        <v>3</v>
      </c>
      <c r="DL65" s="39" t="str">
        <f t="shared" si="93"/>
        <v>Moderate</v>
      </c>
    </row>
    <row r="66" spans="1:116">
      <c r="A66" s="61" t="s">
        <v>164</v>
      </c>
      <c r="B66" s="60">
        <v>1</v>
      </c>
      <c r="C66" s="59">
        <f>IF(D66="-","?",RANK(D66,D2:D130,0))</f>
        <v>6</v>
      </c>
      <c r="D66" s="45">
        <f t="shared" ref="D66:D97" si="94">IF(ISERROR(ROUND(AVERAGE(E66,AC66),2)),"-",ROUND(AVERAGE(E66,AC66),2))</f>
        <v>9.16</v>
      </c>
      <c r="E66" s="44">
        <f t="shared" ref="E66:E97" si="95">IF(ISERROR(AVERAGE(F66,K66,P66,U66,X66)),"-",AVERAGE(F66,K66,P66,U66,X66))</f>
        <v>9.35</v>
      </c>
      <c r="F66" s="58">
        <f t="shared" ref="F66:F97" si="96">IF(ISERROR(AVERAGE(G66:J66)),"-",AVERAGE(G66:J66))</f>
        <v>10</v>
      </c>
      <c r="G66" s="47">
        <v>10</v>
      </c>
      <c r="H66" s="47">
        <v>10</v>
      </c>
      <c r="I66" s="47">
        <v>10</v>
      </c>
      <c r="J66" s="47">
        <v>10</v>
      </c>
      <c r="K66" s="58">
        <f t="shared" ref="K66:K97" si="97">IF(ISERROR(AVERAGE(L66:O66)),"-",AVERAGE(L66:O66))</f>
        <v>10</v>
      </c>
      <c r="L66" s="47">
        <v>10</v>
      </c>
      <c r="M66" s="47">
        <v>10</v>
      </c>
      <c r="N66" s="47">
        <v>10</v>
      </c>
      <c r="O66" s="47">
        <v>10</v>
      </c>
      <c r="P66" s="58">
        <f t="shared" ref="P66:P97" si="98">IF(ISERROR(AVERAGE(Q66:T66)),"-",AVERAGE(Q66:T66))</f>
        <v>9.5</v>
      </c>
      <c r="Q66" s="47">
        <v>10</v>
      </c>
      <c r="R66" s="47">
        <v>9</v>
      </c>
      <c r="S66" s="47">
        <v>9</v>
      </c>
      <c r="T66" s="47">
        <v>10</v>
      </c>
      <c r="U66" s="58">
        <f t="shared" ref="U66:U97" si="99">IF(ISERROR(AVERAGE(V66:W66)),"-",AVERAGE(V66:W66))</f>
        <v>9.5</v>
      </c>
      <c r="V66" s="47">
        <v>9</v>
      </c>
      <c r="W66" s="47">
        <v>10</v>
      </c>
      <c r="X66" s="58">
        <f t="shared" ref="X66:X97" si="100">IF(ISERROR(AVERAGE(Y66:AB66)),"-",AVERAGE(Y66:AB66))</f>
        <v>7.75</v>
      </c>
      <c r="Y66" s="47">
        <v>7</v>
      </c>
      <c r="Z66" s="47">
        <v>7</v>
      </c>
      <c r="AA66" s="47">
        <v>9</v>
      </c>
      <c r="AB66" s="47">
        <v>8</v>
      </c>
      <c r="AC66" s="43">
        <f t="shared" ref="AC66:AC97" si="101">IF(ISERROR(AVERAGE(AD66,AF66,AK66,AN66,AQ66,AT66,AV66)),"-",AVERAGE(AD66,AF66,AK66,AN66,AQ66,AT66,AV66))</f>
        <v>8.9642857142857135</v>
      </c>
      <c r="AD66" s="57">
        <f t="shared" ref="AD66:AD97" si="102">IF(ISERROR(AVERAGE(AE66)),"-",AVERAGE(AE66))</f>
        <v>8</v>
      </c>
      <c r="AE66" s="47">
        <v>8</v>
      </c>
      <c r="AF66" s="57">
        <f t="shared" ref="AF66:AF97" si="103">IF(ISERROR(AVERAGE(AG66:AJ66)),"-",AVERAGE(AG66:AJ66))</f>
        <v>9.25</v>
      </c>
      <c r="AG66" s="47">
        <v>9</v>
      </c>
      <c r="AH66" s="47">
        <v>10</v>
      </c>
      <c r="AI66" s="47">
        <v>10</v>
      </c>
      <c r="AJ66" s="47">
        <v>8</v>
      </c>
      <c r="AK66" s="57">
        <f t="shared" ref="AK66:AK97" si="104">IF(ISERROR(AVERAGE(AL66:AM66)),"-",AVERAGE(AL66:AM66))</f>
        <v>10</v>
      </c>
      <c r="AL66" s="47">
        <v>10</v>
      </c>
      <c r="AM66" s="47">
        <v>10</v>
      </c>
      <c r="AN66" s="57">
        <f t="shared" ref="AN66:AN97" si="105">IF(ISERROR(AVERAGE(AO66:AP66)),"-",AVERAGE(AO66:AP66))</f>
        <v>9.5</v>
      </c>
      <c r="AO66" s="47">
        <v>10</v>
      </c>
      <c r="AP66" s="47">
        <v>9</v>
      </c>
      <c r="AQ66" s="57">
        <f t="shared" ref="AQ66:AQ97" si="106">IF(ISERROR(AVERAGE(AR66:AS66)),"-",AVERAGE(AR66:AS66))</f>
        <v>8.5</v>
      </c>
      <c r="AR66" s="47">
        <v>8</v>
      </c>
      <c r="AS66" s="47">
        <v>9</v>
      </c>
      <c r="AT66" s="57">
        <f t="shared" ref="AT66:AT97" si="107">IF(ISERROR(AVERAGE(AU66)),"-",AVERAGE(AU66))</f>
        <v>9</v>
      </c>
      <c r="AU66" s="47">
        <v>9</v>
      </c>
      <c r="AV66" s="57">
        <f t="shared" ref="AV66:AV97" si="108">IF(ISERROR(AVERAGE(AW66:AX66)),"-",AVERAGE(AW66:AX66))</f>
        <v>8.5</v>
      </c>
      <c r="AW66" s="47">
        <v>8</v>
      </c>
      <c r="AX66" s="47">
        <v>9</v>
      </c>
      <c r="AY66" s="56">
        <f>IF(AZ66="-","?",RANK(AZ66,AZ2:AZ130,0))</f>
        <v>15</v>
      </c>
      <c r="AZ66" s="42">
        <f t="shared" ref="AZ66:AZ97" si="109">IF(OR(ISERROR(AVERAGE(BA66)),ISERROR(AVERAGE(BH66))),"-",ROUND(BH66*(1+(BA66-1)*(0.25/9))*10/12.5,2))</f>
        <v>6.7</v>
      </c>
      <c r="BA66" s="41">
        <f t="shared" ref="BA66:BA97" si="110">IF(ISERROR(AVERAGE(BB66:BG66)),"-",AVERAGE(BB66:BG66))</f>
        <v>1.5416666666666667</v>
      </c>
      <c r="BB66" s="47">
        <v>1</v>
      </c>
      <c r="BC66" s="47">
        <v>4</v>
      </c>
      <c r="BD66" s="47">
        <v>1</v>
      </c>
      <c r="BE66" s="47">
        <v>1</v>
      </c>
      <c r="BF66" s="47">
        <v>1</v>
      </c>
      <c r="BG66" s="55">
        <f t="shared" ref="BG66:BG97" si="111">IF(OR(F66="-",P66="-"),"-",11-(F66+P66)/2)</f>
        <v>1.25</v>
      </c>
      <c r="BH66" s="54">
        <f t="shared" ref="BH66:BH97" si="112">IF(ISERROR(AVERAGE(BI66,BM66,BQ66,BW66)),"-",AVERAGE(BI66,BM66,BQ66,BW66))</f>
        <v>8.25</v>
      </c>
      <c r="BI66" s="41">
        <f t="shared" ref="BI66:BI97" si="113">IF(ISERROR(AVERAGE(BJ66:BL66)),"-",AVERAGE(BJ66:BL66))</f>
        <v>8</v>
      </c>
      <c r="BJ66" s="47">
        <v>9</v>
      </c>
      <c r="BK66" s="47">
        <v>8</v>
      </c>
      <c r="BL66" s="47">
        <v>7</v>
      </c>
      <c r="BM66" s="41">
        <f t="shared" ref="BM66:BM97" si="114">IF(ISERROR(AVERAGE(BN66:BP66)),"-",AVERAGE(BN66:BP66))</f>
        <v>7</v>
      </c>
      <c r="BN66" s="47">
        <v>7</v>
      </c>
      <c r="BO66" s="47">
        <v>7</v>
      </c>
      <c r="BP66" s="47">
        <v>7</v>
      </c>
      <c r="BQ66" s="41">
        <f t="shared" ref="BQ66:BQ97" si="115">IF(ISERROR(AVERAGE(BR66:BV66)),"-",AVERAGE(BR66:BV66))</f>
        <v>9</v>
      </c>
      <c r="BR66" s="47">
        <v>10</v>
      </c>
      <c r="BS66" s="47">
        <v>10</v>
      </c>
      <c r="BT66" s="47">
        <v>8</v>
      </c>
      <c r="BU66" s="47">
        <v>8</v>
      </c>
      <c r="BV66" s="47">
        <v>9</v>
      </c>
      <c r="BW66" s="41">
        <f t="shared" ref="BW66:BW97" si="116">IF(ISERROR(AVERAGE(BX66:BZ66)),"-",AVERAGE(BX66:BZ66))</f>
        <v>9</v>
      </c>
      <c r="BX66" s="47">
        <v>9</v>
      </c>
      <c r="BY66" s="47">
        <v>9</v>
      </c>
      <c r="BZ66" s="47">
        <v>9</v>
      </c>
      <c r="CA66" s="47" t="s">
        <v>78</v>
      </c>
      <c r="CB66" s="46" t="s">
        <v>78</v>
      </c>
      <c r="CC66" s="52">
        <v>9.25</v>
      </c>
      <c r="CD66" s="52">
        <f t="shared" ref="CD66:CD97" si="117">IF(ISERROR(AVERAGE(F66,K66,P66,U66,X66)),"-",AVERAGE(F66,K66,P66,U66,X66))</f>
        <v>9.35</v>
      </c>
      <c r="CE66" s="44">
        <f t="shared" ref="CE66:CE97" si="118">IF(OR(CC66="-",CD66="-"),"-",(SUM(CD66-CC66)))</f>
        <v>9.9999999999999645E-2</v>
      </c>
      <c r="CF66" s="53" t="str">
        <f t="shared" ref="CF66:CF97" si="119">IF(CE66="-","",IF(CE66&gt;=1,"ã",IF(CE66&gt;=0.5,"æ",IF(CE66&gt;=-0.49,"â",IF(CE66&gt;=-0.99,"è","ä")))))</f>
        <v>â</v>
      </c>
      <c r="CG66" s="52">
        <v>8.7857142857142865</v>
      </c>
      <c r="CH66" s="52">
        <f t="shared" ref="CH66:CH97" si="120">IF(ISERROR(AVERAGE(AD66,AF66,AK66,AN66,AQ66,AT66,AV66)),"-",AVERAGE(AD66,AF66,AK66,AN66,AQ66,AT66,AV66))</f>
        <v>8.9642857142857135</v>
      </c>
      <c r="CI66" s="43">
        <f t="shared" ref="CI66:CI97" si="121">IF(OR(CG66="-",CH66="-"),"-",(SUM(CH66-CG66)))</f>
        <v>0.17857142857142705</v>
      </c>
      <c r="CJ66" s="51" t="str">
        <f t="shared" ref="CJ66:CJ97" si="122">IF(CI66="-","",IF(CI66&gt;=1,"ã",IF(CI66&gt;=0.5,"æ",IF(CI66&gt;=-0.49,"â",IF(CI66&gt;=-0.99,"è","ä")))))</f>
        <v>â</v>
      </c>
      <c r="CK66" s="47" t="s">
        <v>78</v>
      </c>
      <c r="CL66" s="46" t="s">
        <v>78</v>
      </c>
      <c r="CM66" s="47">
        <v>10</v>
      </c>
      <c r="CN66" s="47">
        <v>10</v>
      </c>
      <c r="CO66" s="47">
        <v>10</v>
      </c>
      <c r="CP66" s="47">
        <v>10</v>
      </c>
      <c r="CQ66" s="47">
        <v>10</v>
      </c>
      <c r="CR66" s="47">
        <v>10</v>
      </c>
      <c r="CS66" s="49">
        <f t="shared" ref="CS66:CS97" si="123">IF(OR(G66="-",J66="-",G66="",J66=""),"-",(G66+J66)/2)</f>
        <v>10</v>
      </c>
      <c r="CT66" s="48">
        <f t="shared" ref="CT66:CT97" si="124">IF(CM66="-","-",(IF(CM66&lt;6,1,0)+IF(CN66&lt;3,1,0)+IF(CO66&lt;3,1,0)+IF(CP66&lt;3,1,0)+IF(CQ66&lt;3,1,0)+IF(CR66&lt;3,1,0)+IF(CS66&lt;3,1,0)))</f>
        <v>0</v>
      </c>
      <c r="CU66" s="44" t="str">
        <f t="shared" ref="CU66:CU97" si="125">IF(CT66="-","",IF(CT66=0,"Dem.","Aut."))</f>
        <v>Dem.</v>
      </c>
      <c r="CV66" s="47" t="s">
        <v>78</v>
      </c>
      <c r="CW66" s="46" t="s">
        <v>78</v>
      </c>
      <c r="CX66" s="45">
        <f t="shared" ref="CX66:CX97" si="126">IF(ISERROR(ROUND(AVERAGE(E66,AC66),2)),"-",ROUND(AVERAGE(E66,AC66),2))</f>
        <v>9.16</v>
      </c>
      <c r="CY66" s="40">
        <f t="shared" ref="CY66:CY97" si="127">IF(CX66="-","-",IF(CX66&gt;=8.5,1,IF(CX66&gt;=7,2,IF(CX66&gt;=5.5,3,IF(CX66&gt;=4,4,5)))))</f>
        <v>1</v>
      </c>
      <c r="CZ66" s="39" t="str">
        <f t="shared" ref="CZ66:CZ97" si="128">IF(CY66="-","",IF(CY66=1,"Highly advanced",IF(CY66=2,"Advanced",IF(CY66=3,"Limited",IF(CY66=4,"Very limited","Failed")))))</f>
        <v>Highly advanced</v>
      </c>
      <c r="DA66" s="44">
        <f t="shared" ref="DA66:DA97" si="129">IF(ISERROR(ROUND(AVERAGE(F66,K66,P66,U66,X66),2)),"-",ROUND(AVERAGE(F66,K66,P66,U66,X66),2))</f>
        <v>9.35</v>
      </c>
      <c r="DB66" s="40">
        <f t="shared" ref="DB66:DB97" si="130">IF(OR(DA66="-",CT66="-"),"-",IF(AND(DA66&gt;=8,CT66=0),1,IF(AND(DA66&gt;=6,CT66=0),2,IF(AND(DA66&gt;=1,CT66=0),3,IF(AND(DA66&gt;=4,CT66&gt;0),4,5)))))</f>
        <v>1</v>
      </c>
      <c r="DC66" s="39" t="str">
        <f t="shared" ref="DC66:DC97" si="131">IF(DB66="-","",IF(DB66=1,"Democracies in consolidation",IF(DB66=2,"Defective democracies",IF(DB66=3,"Highly defective democracies",IF(DB66=4,"Moderate autocracies","Hard-line autocracies")))))</f>
        <v>Democracies in consolidation</v>
      </c>
      <c r="DD66" s="43">
        <f t="shared" ref="DD66:DD97" si="132">IF(ISERROR(ROUND(AVERAGE(AD66,AF66,AK66,AN66,AQ66,AT66,AV66),2)),"-",ROUND(AVERAGE(AD66,AF66,AK66,AN66,AQ66,AT66,AV66),2))</f>
        <v>8.9600000000000009</v>
      </c>
      <c r="DE66" s="40">
        <f t="shared" ref="DE66:DE97" si="133">IF(DD66="-","-",IF(DD66&gt;=8,1,IF(DD66&gt;=7,2,IF(DD66&gt;=5,3,IF(DD66&gt;=3,4,5)))))</f>
        <v>1</v>
      </c>
      <c r="DF66" s="39" t="str">
        <f t="shared" ref="DF66:DF97" si="134">IF(DE66="-","",IF(DE66=1,"Developed",IF(DE66=2,"Functioning",IF(DE66=3,"Functional flaws",IF(DE66=4,"Poorly functioning","Rudimentary")))))</f>
        <v>Developed</v>
      </c>
      <c r="DG66" s="42">
        <f t="shared" ref="DG66:DG97" si="135">IF(OR(ISERROR(AVERAGE(BA66)),ISERROR(AVERAGE(BH66))),"-",ROUND(BH66*(1+(BA66-1)*(0.25/9))*10/12.5,2))</f>
        <v>6.7</v>
      </c>
      <c r="DH66" s="40">
        <f t="shared" ref="DH66:DH97" si="136">IF(DG66="-","-",IF(DG66&gt;=7,1,IF(DG66&gt;=5.6,2,IF(DG66&gt;=4.3,3,IF(DG66&gt;=3,4,5)))))</f>
        <v>2</v>
      </c>
      <c r="DI66" s="39" t="str">
        <f t="shared" ref="DI66:DI97" si="137">IF(DH66="-","",IF(DH66=1,"Very good",IF(DH66=2,"Good",IF(DH66=3,"Moderate",IF(DH66=4,"Weak","Failed")))))</f>
        <v>Good</v>
      </c>
      <c r="DJ66" s="41">
        <f t="shared" ref="DJ66:DJ97" si="138">IF(ISERROR(IF(BA66="-","-",ROUND(BA66,1))),"-",IF(BA66="-","-",ROUND(BA66,1)))</f>
        <v>1.5</v>
      </c>
      <c r="DK66" s="40">
        <f t="shared" ref="DK66:DK97" si="139">IF(DJ66="-","-",IF(DJ66&gt;=8.5,1,IF(DJ66&gt;=6.5,2,IF(DJ66&gt;=4.5,3,IF(DJ66&gt;=2.5,4,5)))))</f>
        <v>5</v>
      </c>
      <c r="DL66" s="39" t="str">
        <f t="shared" ref="DL66:DL97" si="140">IF(DK66="-","",IF(DK66=1,"Massive",IF(DK66=2,"Substantial",IF(DK66=3,"Moderate",IF(DK66=4,"Minor","Negligible")))))</f>
        <v>Negligible</v>
      </c>
    </row>
    <row r="67" spans="1:116">
      <c r="A67" s="61" t="s">
        <v>165</v>
      </c>
      <c r="B67" s="60">
        <v>1</v>
      </c>
      <c r="C67" s="59">
        <f>IF(D67="-","?",RANK(D67,D2:D130,0))</f>
        <v>22</v>
      </c>
      <c r="D67" s="45">
        <f t="shared" si="94"/>
        <v>7.52</v>
      </c>
      <c r="E67" s="44">
        <f t="shared" si="95"/>
        <v>7.75</v>
      </c>
      <c r="F67" s="58">
        <f t="shared" si="96"/>
        <v>8.5</v>
      </c>
      <c r="G67" s="47">
        <v>8</v>
      </c>
      <c r="H67" s="47">
        <v>8</v>
      </c>
      <c r="I67" s="47">
        <v>9</v>
      </c>
      <c r="J67" s="47">
        <v>9</v>
      </c>
      <c r="K67" s="58">
        <f t="shared" si="97"/>
        <v>8.75</v>
      </c>
      <c r="L67" s="47">
        <v>9</v>
      </c>
      <c r="M67" s="47">
        <v>9</v>
      </c>
      <c r="N67" s="47">
        <v>9</v>
      </c>
      <c r="O67" s="47">
        <v>8</v>
      </c>
      <c r="P67" s="58">
        <f t="shared" si="98"/>
        <v>6.75</v>
      </c>
      <c r="Q67" s="47">
        <v>8</v>
      </c>
      <c r="R67" s="47">
        <v>6</v>
      </c>
      <c r="S67" s="47">
        <v>6</v>
      </c>
      <c r="T67" s="47">
        <v>7</v>
      </c>
      <c r="U67" s="58">
        <f t="shared" si="99"/>
        <v>8</v>
      </c>
      <c r="V67" s="47">
        <v>8</v>
      </c>
      <c r="W67" s="47">
        <v>8</v>
      </c>
      <c r="X67" s="58">
        <f t="shared" si="100"/>
        <v>6.75</v>
      </c>
      <c r="Y67" s="47">
        <v>7</v>
      </c>
      <c r="Z67" s="47">
        <v>6</v>
      </c>
      <c r="AA67" s="47">
        <v>8</v>
      </c>
      <c r="AB67" s="47">
        <v>6</v>
      </c>
      <c r="AC67" s="43">
        <f t="shared" si="101"/>
        <v>7.2857142857142856</v>
      </c>
      <c r="AD67" s="57">
        <f t="shared" si="102"/>
        <v>7</v>
      </c>
      <c r="AE67" s="47">
        <v>7</v>
      </c>
      <c r="AF67" s="57">
        <f t="shared" si="103"/>
        <v>7.5</v>
      </c>
      <c r="AG67" s="47">
        <v>7</v>
      </c>
      <c r="AH67" s="47">
        <v>6</v>
      </c>
      <c r="AI67" s="47">
        <v>10</v>
      </c>
      <c r="AJ67" s="47">
        <v>7</v>
      </c>
      <c r="AK67" s="57">
        <f t="shared" si="104"/>
        <v>9.5</v>
      </c>
      <c r="AL67" s="47">
        <v>10</v>
      </c>
      <c r="AM67" s="47">
        <v>9</v>
      </c>
      <c r="AN67" s="57">
        <f t="shared" si="105"/>
        <v>7.5</v>
      </c>
      <c r="AO67" s="47">
        <v>8</v>
      </c>
      <c r="AP67" s="47">
        <v>7</v>
      </c>
      <c r="AQ67" s="57">
        <f t="shared" si="106"/>
        <v>7</v>
      </c>
      <c r="AR67" s="47">
        <v>6</v>
      </c>
      <c r="AS67" s="47">
        <v>8</v>
      </c>
      <c r="AT67" s="57">
        <f t="shared" si="107"/>
        <v>6</v>
      </c>
      <c r="AU67" s="47">
        <v>6</v>
      </c>
      <c r="AV67" s="57">
        <f t="shared" si="108"/>
        <v>6.5</v>
      </c>
      <c r="AW67" s="47">
        <v>7</v>
      </c>
      <c r="AX67" s="47">
        <v>6</v>
      </c>
      <c r="AY67" s="56">
        <f>IF(AZ67="-","?",RANK(AZ67,AZ2:AZ130,0))</f>
        <v>21</v>
      </c>
      <c r="AZ67" s="42">
        <f t="shared" si="109"/>
        <v>6.52</v>
      </c>
      <c r="BA67" s="41">
        <f t="shared" si="110"/>
        <v>4.229166666666667</v>
      </c>
      <c r="BB67" s="47">
        <v>6</v>
      </c>
      <c r="BC67" s="47">
        <v>5</v>
      </c>
      <c r="BD67" s="47">
        <v>4</v>
      </c>
      <c r="BE67" s="47">
        <v>5</v>
      </c>
      <c r="BF67" s="47">
        <v>2</v>
      </c>
      <c r="BG67" s="55">
        <f t="shared" si="111"/>
        <v>3.375</v>
      </c>
      <c r="BH67" s="54">
        <f t="shared" si="112"/>
        <v>7.4833333333333325</v>
      </c>
      <c r="BI67" s="41">
        <f t="shared" si="113"/>
        <v>7</v>
      </c>
      <c r="BJ67" s="47">
        <v>8</v>
      </c>
      <c r="BK67" s="47">
        <v>6</v>
      </c>
      <c r="BL67" s="47">
        <v>7</v>
      </c>
      <c r="BM67" s="41">
        <f t="shared" si="114"/>
        <v>6.333333333333333</v>
      </c>
      <c r="BN67" s="47">
        <v>6</v>
      </c>
      <c r="BO67" s="47">
        <v>7</v>
      </c>
      <c r="BP67" s="47">
        <v>6</v>
      </c>
      <c r="BQ67" s="41">
        <f t="shared" si="115"/>
        <v>7.6</v>
      </c>
      <c r="BR67" s="47">
        <v>9</v>
      </c>
      <c r="BS67" s="47">
        <v>9</v>
      </c>
      <c r="BT67" s="47">
        <v>8</v>
      </c>
      <c r="BU67" s="47">
        <v>6</v>
      </c>
      <c r="BV67" s="47">
        <v>6</v>
      </c>
      <c r="BW67" s="41">
        <f t="shared" si="116"/>
        <v>9</v>
      </c>
      <c r="BX67" s="47">
        <v>9</v>
      </c>
      <c r="BY67" s="47">
        <v>9</v>
      </c>
      <c r="BZ67" s="47">
        <v>9</v>
      </c>
      <c r="CA67" s="47" t="s">
        <v>78</v>
      </c>
      <c r="CB67" s="46" t="s">
        <v>78</v>
      </c>
      <c r="CC67" s="52">
        <v>7.5500000000000007</v>
      </c>
      <c r="CD67" s="52">
        <f t="shared" si="117"/>
        <v>7.75</v>
      </c>
      <c r="CE67" s="44">
        <f t="shared" si="118"/>
        <v>0.19999999999999929</v>
      </c>
      <c r="CF67" s="53" t="str">
        <f t="shared" si="119"/>
        <v>â</v>
      </c>
      <c r="CG67" s="52">
        <v>6.6071428571428577</v>
      </c>
      <c r="CH67" s="52">
        <f t="shared" si="120"/>
        <v>7.2857142857142856</v>
      </c>
      <c r="CI67" s="43">
        <f t="shared" si="121"/>
        <v>0.67857142857142794</v>
      </c>
      <c r="CJ67" s="51" t="str">
        <f t="shared" si="122"/>
        <v>æ</v>
      </c>
      <c r="CK67" s="47" t="s">
        <v>78</v>
      </c>
      <c r="CL67" s="46" t="s">
        <v>78</v>
      </c>
      <c r="CM67" s="47">
        <v>9</v>
      </c>
      <c r="CN67" s="47">
        <v>9</v>
      </c>
      <c r="CO67" s="47">
        <v>9</v>
      </c>
      <c r="CP67" s="47">
        <v>8</v>
      </c>
      <c r="CQ67" s="47">
        <v>8</v>
      </c>
      <c r="CR67" s="47">
        <v>7</v>
      </c>
      <c r="CS67" s="49">
        <f t="shared" si="123"/>
        <v>8.5</v>
      </c>
      <c r="CT67" s="48">
        <f t="shared" si="124"/>
        <v>0</v>
      </c>
      <c r="CU67" s="44" t="str">
        <f t="shared" si="125"/>
        <v>Dem.</v>
      </c>
      <c r="CV67" s="47" t="s">
        <v>78</v>
      </c>
      <c r="CW67" s="46" t="s">
        <v>78</v>
      </c>
      <c r="CX67" s="45">
        <f t="shared" si="126"/>
        <v>7.52</v>
      </c>
      <c r="CY67" s="40">
        <f t="shared" si="127"/>
        <v>2</v>
      </c>
      <c r="CZ67" s="39" t="str">
        <f t="shared" si="128"/>
        <v>Advanced</v>
      </c>
      <c r="DA67" s="44">
        <f t="shared" si="129"/>
        <v>7.75</v>
      </c>
      <c r="DB67" s="40">
        <f t="shared" si="130"/>
        <v>2</v>
      </c>
      <c r="DC67" s="39" t="str">
        <f t="shared" si="131"/>
        <v>Defective democracies</v>
      </c>
      <c r="DD67" s="43">
        <f t="shared" si="132"/>
        <v>7.29</v>
      </c>
      <c r="DE67" s="40">
        <f t="shared" si="133"/>
        <v>2</v>
      </c>
      <c r="DF67" s="39" t="str">
        <f t="shared" si="134"/>
        <v>Functioning</v>
      </c>
      <c r="DG67" s="42">
        <f t="shared" si="135"/>
        <v>6.52</v>
      </c>
      <c r="DH67" s="40">
        <f t="shared" si="136"/>
        <v>2</v>
      </c>
      <c r="DI67" s="39" t="str">
        <f t="shared" si="137"/>
        <v>Good</v>
      </c>
      <c r="DJ67" s="41">
        <f t="shared" si="138"/>
        <v>4.2</v>
      </c>
      <c r="DK67" s="40">
        <f t="shared" si="139"/>
        <v>4</v>
      </c>
      <c r="DL67" s="39" t="str">
        <f t="shared" si="140"/>
        <v>Minor</v>
      </c>
    </row>
    <row r="68" spans="1:116">
      <c r="A68" s="61" t="s">
        <v>166</v>
      </c>
      <c r="B68" s="60">
        <v>5</v>
      </c>
      <c r="C68" s="59">
        <f>IF(D68="-","?",RANK(D68,D2:D130,0))</f>
        <v>45</v>
      </c>
      <c r="D68" s="45">
        <f t="shared" si="94"/>
        <v>6.23</v>
      </c>
      <c r="E68" s="44">
        <f t="shared" si="95"/>
        <v>7.45</v>
      </c>
      <c r="F68" s="58">
        <f t="shared" si="96"/>
        <v>8.25</v>
      </c>
      <c r="G68" s="47">
        <v>9</v>
      </c>
      <c r="H68" s="47">
        <v>9</v>
      </c>
      <c r="I68" s="47">
        <v>9</v>
      </c>
      <c r="J68" s="47">
        <v>6</v>
      </c>
      <c r="K68" s="58">
        <f t="shared" si="97"/>
        <v>8.5</v>
      </c>
      <c r="L68" s="47">
        <v>8</v>
      </c>
      <c r="M68" s="47">
        <v>9</v>
      </c>
      <c r="N68" s="47">
        <v>9</v>
      </c>
      <c r="O68" s="47">
        <v>8</v>
      </c>
      <c r="P68" s="58">
        <f t="shared" si="98"/>
        <v>6.25</v>
      </c>
      <c r="Q68" s="47">
        <v>5</v>
      </c>
      <c r="R68" s="47">
        <v>5</v>
      </c>
      <c r="S68" s="47">
        <v>8</v>
      </c>
      <c r="T68" s="47">
        <v>7</v>
      </c>
      <c r="U68" s="58">
        <f t="shared" si="99"/>
        <v>8.5</v>
      </c>
      <c r="V68" s="47">
        <v>8</v>
      </c>
      <c r="W68" s="47">
        <v>9</v>
      </c>
      <c r="X68" s="58">
        <f t="shared" si="100"/>
        <v>5.75</v>
      </c>
      <c r="Y68" s="47">
        <v>5</v>
      </c>
      <c r="Z68" s="47">
        <v>5</v>
      </c>
      <c r="AA68" s="47">
        <v>8</v>
      </c>
      <c r="AB68" s="47">
        <v>5</v>
      </c>
      <c r="AC68" s="43">
        <f t="shared" si="101"/>
        <v>5</v>
      </c>
      <c r="AD68" s="57">
        <f t="shared" si="102"/>
        <v>3</v>
      </c>
      <c r="AE68" s="47">
        <v>3</v>
      </c>
      <c r="AF68" s="57">
        <f t="shared" si="103"/>
        <v>5.5</v>
      </c>
      <c r="AG68" s="47">
        <v>4</v>
      </c>
      <c r="AH68" s="47">
        <v>5</v>
      </c>
      <c r="AI68" s="47">
        <v>7</v>
      </c>
      <c r="AJ68" s="47">
        <v>6</v>
      </c>
      <c r="AK68" s="57">
        <f t="shared" si="104"/>
        <v>7</v>
      </c>
      <c r="AL68" s="47">
        <v>6</v>
      </c>
      <c r="AM68" s="47">
        <v>8</v>
      </c>
      <c r="AN68" s="57">
        <f t="shared" si="105"/>
        <v>6</v>
      </c>
      <c r="AO68" s="47">
        <v>5</v>
      </c>
      <c r="AP68" s="47">
        <v>7</v>
      </c>
      <c r="AQ68" s="57">
        <f t="shared" si="106"/>
        <v>3</v>
      </c>
      <c r="AR68" s="47">
        <v>3</v>
      </c>
      <c r="AS68" s="47">
        <v>3</v>
      </c>
      <c r="AT68" s="57">
        <f t="shared" si="107"/>
        <v>6</v>
      </c>
      <c r="AU68" s="47">
        <v>6</v>
      </c>
      <c r="AV68" s="57">
        <f t="shared" si="108"/>
        <v>4.5</v>
      </c>
      <c r="AW68" s="47">
        <v>6</v>
      </c>
      <c r="AX68" s="47">
        <v>3</v>
      </c>
      <c r="AY68" s="56">
        <f>IF(AZ68="-","?",RANK(AZ68,AZ2:AZ130,0))</f>
        <v>27</v>
      </c>
      <c r="AZ68" s="42">
        <f t="shared" si="109"/>
        <v>6.23</v>
      </c>
      <c r="BA68" s="41">
        <f t="shared" si="110"/>
        <v>5.958333333333333</v>
      </c>
      <c r="BB68" s="47">
        <v>7</v>
      </c>
      <c r="BC68" s="47">
        <v>6</v>
      </c>
      <c r="BD68" s="47">
        <v>3</v>
      </c>
      <c r="BE68" s="47">
        <v>10</v>
      </c>
      <c r="BF68" s="47">
        <v>6</v>
      </c>
      <c r="BG68" s="55">
        <f t="shared" si="111"/>
        <v>3.75</v>
      </c>
      <c r="BH68" s="54">
        <f t="shared" si="112"/>
        <v>6.85</v>
      </c>
      <c r="BI68" s="41">
        <f t="shared" si="113"/>
        <v>6.333333333333333</v>
      </c>
      <c r="BJ68" s="47">
        <v>7</v>
      </c>
      <c r="BK68" s="47">
        <v>5</v>
      </c>
      <c r="BL68" s="47">
        <v>7</v>
      </c>
      <c r="BM68" s="41">
        <f t="shared" si="114"/>
        <v>5</v>
      </c>
      <c r="BN68" s="47">
        <v>5</v>
      </c>
      <c r="BO68" s="47">
        <v>5</v>
      </c>
      <c r="BP68" s="47">
        <v>5</v>
      </c>
      <c r="BQ68" s="41">
        <f t="shared" si="115"/>
        <v>6.4</v>
      </c>
      <c r="BR68" s="47">
        <v>7</v>
      </c>
      <c r="BS68" s="47">
        <v>6</v>
      </c>
      <c r="BT68" s="47">
        <v>6</v>
      </c>
      <c r="BU68" s="47">
        <v>6</v>
      </c>
      <c r="BV68" s="47">
        <v>7</v>
      </c>
      <c r="BW68" s="41">
        <f t="shared" si="116"/>
        <v>9.6666666666666661</v>
      </c>
      <c r="BX68" s="47">
        <v>10</v>
      </c>
      <c r="BY68" s="47">
        <v>9</v>
      </c>
      <c r="BZ68" s="47">
        <v>10</v>
      </c>
      <c r="CA68" s="47" t="s">
        <v>78</v>
      </c>
      <c r="CB68" s="46" t="s">
        <v>78</v>
      </c>
      <c r="CC68" s="52">
        <v>7.5</v>
      </c>
      <c r="CD68" s="52">
        <f t="shared" si="117"/>
        <v>7.45</v>
      </c>
      <c r="CE68" s="44">
        <f t="shared" si="118"/>
        <v>-4.9999999999999822E-2</v>
      </c>
      <c r="CF68" s="53" t="str">
        <f t="shared" si="119"/>
        <v>â</v>
      </c>
      <c r="CG68" s="52">
        <v>5.3928571428571423</v>
      </c>
      <c r="CH68" s="52">
        <f t="shared" si="120"/>
        <v>5</v>
      </c>
      <c r="CI68" s="43">
        <f t="shared" si="121"/>
        <v>-0.39285714285714235</v>
      </c>
      <c r="CJ68" s="51" t="str">
        <f t="shared" si="122"/>
        <v>â</v>
      </c>
      <c r="CK68" s="47" t="s">
        <v>78</v>
      </c>
      <c r="CL68" s="46" t="s">
        <v>78</v>
      </c>
      <c r="CM68" s="47">
        <v>8</v>
      </c>
      <c r="CN68" s="47">
        <v>9</v>
      </c>
      <c r="CO68" s="47">
        <v>9</v>
      </c>
      <c r="CP68" s="47">
        <v>8</v>
      </c>
      <c r="CQ68" s="47">
        <v>5</v>
      </c>
      <c r="CR68" s="47">
        <v>7</v>
      </c>
      <c r="CS68" s="49">
        <f t="shared" si="123"/>
        <v>7.5</v>
      </c>
      <c r="CT68" s="48">
        <f t="shared" si="124"/>
        <v>0</v>
      </c>
      <c r="CU68" s="44" t="str">
        <f t="shared" si="125"/>
        <v>Dem.</v>
      </c>
      <c r="CV68" s="47" t="s">
        <v>78</v>
      </c>
      <c r="CW68" s="46" t="s">
        <v>78</v>
      </c>
      <c r="CX68" s="45">
        <f t="shared" si="126"/>
        <v>6.23</v>
      </c>
      <c r="CY68" s="40">
        <f t="shared" si="127"/>
        <v>3</v>
      </c>
      <c r="CZ68" s="39" t="str">
        <f t="shared" si="128"/>
        <v>Limited</v>
      </c>
      <c r="DA68" s="44">
        <f t="shared" si="129"/>
        <v>7.45</v>
      </c>
      <c r="DB68" s="40">
        <f t="shared" si="130"/>
        <v>2</v>
      </c>
      <c r="DC68" s="39" t="str">
        <f t="shared" si="131"/>
        <v>Defective democracies</v>
      </c>
      <c r="DD68" s="43">
        <f t="shared" si="132"/>
        <v>5</v>
      </c>
      <c r="DE68" s="40">
        <f t="shared" si="133"/>
        <v>3</v>
      </c>
      <c r="DF68" s="39" t="str">
        <f t="shared" si="134"/>
        <v>Functional flaws</v>
      </c>
      <c r="DG68" s="42">
        <f t="shared" si="135"/>
        <v>6.23</v>
      </c>
      <c r="DH68" s="40">
        <f t="shared" si="136"/>
        <v>2</v>
      </c>
      <c r="DI68" s="39" t="str">
        <f t="shared" si="137"/>
        <v>Good</v>
      </c>
      <c r="DJ68" s="41">
        <f t="shared" si="138"/>
        <v>6</v>
      </c>
      <c r="DK68" s="40">
        <f t="shared" si="139"/>
        <v>3</v>
      </c>
      <c r="DL68" s="39" t="str">
        <f t="shared" si="140"/>
        <v>Moderate</v>
      </c>
    </row>
    <row r="69" spans="1:116">
      <c r="A69" s="61" t="s">
        <v>167</v>
      </c>
      <c r="B69" s="60">
        <v>5</v>
      </c>
      <c r="C69" s="59">
        <f>IF(D69="-","?",RANK(D69,D2:D130,0))</f>
        <v>74</v>
      </c>
      <c r="D69" s="45">
        <f t="shared" si="94"/>
        <v>5.35</v>
      </c>
      <c r="E69" s="44">
        <f t="shared" si="95"/>
        <v>6.6</v>
      </c>
      <c r="F69" s="58">
        <f t="shared" si="96"/>
        <v>8.25</v>
      </c>
      <c r="G69" s="47">
        <v>9</v>
      </c>
      <c r="H69" s="47">
        <v>9</v>
      </c>
      <c r="I69" s="47">
        <v>9</v>
      </c>
      <c r="J69" s="47">
        <v>6</v>
      </c>
      <c r="K69" s="58">
        <f t="shared" si="97"/>
        <v>7.25</v>
      </c>
      <c r="L69" s="47">
        <v>6</v>
      </c>
      <c r="M69" s="47">
        <v>9</v>
      </c>
      <c r="N69" s="47">
        <v>8</v>
      </c>
      <c r="O69" s="47">
        <v>6</v>
      </c>
      <c r="P69" s="58">
        <f t="shared" si="98"/>
        <v>6</v>
      </c>
      <c r="Q69" s="47">
        <v>7</v>
      </c>
      <c r="R69" s="47">
        <v>6</v>
      </c>
      <c r="S69" s="47">
        <v>5</v>
      </c>
      <c r="T69" s="47">
        <v>6</v>
      </c>
      <c r="U69" s="58">
        <f t="shared" si="99"/>
        <v>7</v>
      </c>
      <c r="V69" s="47">
        <v>7</v>
      </c>
      <c r="W69" s="47">
        <v>7</v>
      </c>
      <c r="X69" s="58">
        <f t="shared" si="100"/>
        <v>4.5</v>
      </c>
      <c r="Y69" s="47">
        <v>4</v>
      </c>
      <c r="Z69" s="47">
        <v>3</v>
      </c>
      <c r="AA69" s="47">
        <v>7</v>
      </c>
      <c r="AB69" s="47">
        <v>4</v>
      </c>
      <c r="AC69" s="43">
        <f t="shared" si="101"/>
        <v>4.1071428571428568</v>
      </c>
      <c r="AD69" s="57">
        <f t="shared" si="102"/>
        <v>1</v>
      </c>
      <c r="AE69" s="47">
        <v>1</v>
      </c>
      <c r="AF69" s="57">
        <f t="shared" si="103"/>
        <v>4.75</v>
      </c>
      <c r="AG69" s="47">
        <v>4</v>
      </c>
      <c r="AH69" s="47">
        <v>4</v>
      </c>
      <c r="AI69" s="47">
        <v>6</v>
      </c>
      <c r="AJ69" s="47">
        <v>5</v>
      </c>
      <c r="AK69" s="57">
        <f t="shared" si="104"/>
        <v>7</v>
      </c>
      <c r="AL69" s="47">
        <v>7</v>
      </c>
      <c r="AM69" s="47">
        <v>7</v>
      </c>
      <c r="AN69" s="57">
        <f t="shared" si="105"/>
        <v>6</v>
      </c>
      <c r="AO69" s="47">
        <v>6</v>
      </c>
      <c r="AP69" s="47">
        <v>6</v>
      </c>
      <c r="AQ69" s="57">
        <f t="shared" si="106"/>
        <v>3</v>
      </c>
      <c r="AR69" s="47">
        <v>3</v>
      </c>
      <c r="AS69" s="47">
        <v>3</v>
      </c>
      <c r="AT69" s="57">
        <f t="shared" si="107"/>
        <v>4</v>
      </c>
      <c r="AU69" s="47">
        <v>4</v>
      </c>
      <c r="AV69" s="57">
        <f t="shared" si="108"/>
        <v>3</v>
      </c>
      <c r="AW69" s="47">
        <v>3</v>
      </c>
      <c r="AX69" s="47">
        <v>3</v>
      </c>
      <c r="AY69" s="56">
        <f>IF(AZ69="-","?",RANK(AZ69,AZ2:AZ130,0))</f>
        <v>50</v>
      </c>
      <c r="AZ69" s="42">
        <f t="shared" si="109"/>
        <v>5.5</v>
      </c>
      <c r="BA69" s="41">
        <f t="shared" si="110"/>
        <v>6.479166666666667</v>
      </c>
      <c r="BB69" s="47">
        <v>8</v>
      </c>
      <c r="BC69" s="47">
        <v>5</v>
      </c>
      <c r="BD69" s="47">
        <v>5</v>
      </c>
      <c r="BE69" s="47">
        <v>10</v>
      </c>
      <c r="BF69" s="47">
        <v>7</v>
      </c>
      <c r="BG69" s="55">
        <f t="shared" si="111"/>
        <v>3.875</v>
      </c>
      <c r="BH69" s="54">
        <f t="shared" si="112"/>
        <v>5.9666666666666659</v>
      </c>
      <c r="BI69" s="41">
        <f t="shared" si="113"/>
        <v>6</v>
      </c>
      <c r="BJ69" s="47">
        <v>6</v>
      </c>
      <c r="BK69" s="47">
        <v>5</v>
      </c>
      <c r="BL69" s="47">
        <v>7</v>
      </c>
      <c r="BM69" s="41">
        <f t="shared" si="114"/>
        <v>4.333333333333333</v>
      </c>
      <c r="BN69" s="47">
        <v>4</v>
      </c>
      <c r="BO69" s="47">
        <v>5</v>
      </c>
      <c r="BP69" s="47">
        <v>4</v>
      </c>
      <c r="BQ69" s="41">
        <f t="shared" si="115"/>
        <v>6.2</v>
      </c>
      <c r="BR69" s="47">
        <v>6</v>
      </c>
      <c r="BS69" s="47">
        <v>9</v>
      </c>
      <c r="BT69" s="47">
        <v>5</v>
      </c>
      <c r="BU69" s="47">
        <v>5</v>
      </c>
      <c r="BV69" s="47">
        <v>6</v>
      </c>
      <c r="BW69" s="41">
        <f t="shared" si="116"/>
        <v>7.333333333333333</v>
      </c>
      <c r="BX69" s="47">
        <v>7</v>
      </c>
      <c r="BY69" s="47">
        <v>8</v>
      </c>
      <c r="BZ69" s="47">
        <v>7</v>
      </c>
      <c r="CA69" s="47" t="s">
        <v>78</v>
      </c>
      <c r="CB69" s="46" t="s">
        <v>78</v>
      </c>
      <c r="CC69" s="52">
        <v>6.25</v>
      </c>
      <c r="CD69" s="52">
        <f t="shared" si="117"/>
        <v>6.6</v>
      </c>
      <c r="CE69" s="44">
        <f t="shared" si="118"/>
        <v>0.34999999999999964</v>
      </c>
      <c r="CF69" s="53" t="str">
        <f t="shared" si="119"/>
        <v>â</v>
      </c>
      <c r="CG69" s="52">
        <v>3.5357142857142851</v>
      </c>
      <c r="CH69" s="52">
        <f t="shared" si="120"/>
        <v>4.1071428571428568</v>
      </c>
      <c r="CI69" s="43">
        <f t="shared" si="121"/>
        <v>0.57142857142857162</v>
      </c>
      <c r="CJ69" s="51" t="str">
        <f t="shared" si="122"/>
        <v>æ</v>
      </c>
      <c r="CK69" s="47" t="s">
        <v>78</v>
      </c>
      <c r="CL69" s="46" t="s">
        <v>78</v>
      </c>
      <c r="CM69" s="47">
        <v>6</v>
      </c>
      <c r="CN69" s="47">
        <v>9</v>
      </c>
      <c r="CO69" s="47">
        <v>8</v>
      </c>
      <c r="CP69" s="47">
        <v>6</v>
      </c>
      <c r="CQ69" s="47">
        <v>7</v>
      </c>
      <c r="CR69" s="47">
        <v>6</v>
      </c>
      <c r="CS69" s="49">
        <f t="shared" si="123"/>
        <v>7.5</v>
      </c>
      <c r="CT69" s="48">
        <f t="shared" si="124"/>
        <v>0</v>
      </c>
      <c r="CU69" s="44" t="str">
        <f t="shared" si="125"/>
        <v>Dem.</v>
      </c>
      <c r="CV69" s="47" t="s">
        <v>78</v>
      </c>
      <c r="CW69" s="46" t="s">
        <v>78</v>
      </c>
      <c r="CX69" s="45">
        <f t="shared" si="126"/>
        <v>5.35</v>
      </c>
      <c r="CY69" s="40">
        <f t="shared" si="127"/>
        <v>4</v>
      </c>
      <c r="CZ69" s="39" t="str">
        <f t="shared" si="128"/>
        <v>Very limited</v>
      </c>
      <c r="DA69" s="44">
        <f t="shared" si="129"/>
        <v>6.6</v>
      </c>
      <c r="DB69" s="40">
        <f t="shared" si="130"/>
        <v>2</v>
      </c>
      <c r="DC69" s="39" t="str">
        <f t="shared" si="131"/>
        <v>Defective democracies</v>
      </c>
      <c r="DD69" s="43">
        <f t="shared" si="132"/>
        <v>4.1100000000000003</v>
      </c>
      <c r="DE69" s="40">
        <f t="shared" si="133"/>
        <v>4</v>
      </c>
      <c r="DF69" s="39" t="str">
        <f t="shared" si="134"/>
        <v>Poorly functioning</v>
      </c>
      <c r="DG69" s="42">
        <f t="shared" si="135"/>
        <v>5.5</v>
      </c>
      <c r="DH69" s="40">
        <f t="shared" si="136"/>
        <v>3</v>
      </c>
      <c r="DI69" s="39" t="str">
        <f t="shared" si="137"/>
        <v>Moderate</v>
      </c>
      <c r="DJ69" s="41">
        <f t="shared" si="138"/>
        <v>6.5</v>
      </c>
      <c r="DK69" s="40">
        <f t="shared" si="139"/>
        <v>2</v>
      </c>
      <c r="DL69" s="39" t="str">
        <f t="shared" si="140"/>
        <v>Substantial</v>
      </c>
    </row>
    <row r="70" spans="1:116">
      <c r="A70" s="61" t="s">
        <v>168</v>
      </c>
      <c r="B70" s="60">
        <v>7</v>
      </c>
      <c r="C70" s="59">
        <f>IF(D70="-","?",RANK(D70,D2:D130,0))</f>
        <v>42</v>
      </c>
      <c r="D70" s="45">
        <f t="shared" si="94"/>
        <v>6.36</v>
      </c>
      <c r="E70" s="44">
        <f t="shared" si="95"/>
        <v>5.3333333333333339</v>
      </c>
      <c r="F70" s="58">
        <f t="shared" si="96"/>
        <v>9</v>
      </c>
      <c r="G70" s="47">
        <v>10</v>
      </c>
      <c r="H70" s="47">
        <v>9</v>
      </c>
      <c r="I70" s="47">
        <v>7</v>
      </c>
      <c r="J70" s="47">
        <v>10</v>
      </c>
      <c r="K70" s="58">
        <f t="shared" si="97"/>
        <v>4.5</v>
      </c>
      <c r="L70" s="47">
        <v>5</v>
      </c>
      <c r="M70" s="47">
        <v>2</v>
      </c>
      <c r="N70" s="47">
        <v>5</v>
      </c>
      <c r="O70" s="47">
        <v>6</v>
      </c>
      <c r="P70" s="58">
        <f t="shared" si="98"/>
        <v>5.5</v>
      </c>
      <c r="Q70" s="47">
        <v>4</v>
      </c>
      <c r="R70" s="47">
        <v>5</v>
      </c>
      <c r="S70" s="47">
        <v>6</v>
      </c>
      <c r="T70" s="47">
        <v>7</v>
      </c>
      <c r="U70" s="58">
        <f t="shared" si="99"/>
        <v>2</v>
      </c>
      <c r="V70" s="47">
        <v>2</v>
      </c>
      <c r="W70" s="47">
        <v>2</v>
      </c>
      <c r="X70" s="58">
        <f t="shared" si="100"/>
        <v>5.666666666666667</v>
      </c>
      <c r="Y70" s="47">
        <v>7</v>
      </c>
      <c r="Z70" s="47">
        <v>5</v>
      </c>
      <c r="AA70" s="47" t="s">
        <v>100</v>
      </c>
      <c r="AB70" s="47">
        <v>5</v>
      </c>
      <c r="AC70" s="43">
        <f t="shared" si="101"/>
        <v>7.3928571428571432</v>
      </c>
      <c r="AD70" s="57">
        <f t="shared" si="102"/>
        <v>7</v>
      </c>
      <c r="AE70" s="47">
        <v>7</v>
      </c>
      <c r="AF70" s="57">
        <f t="shared" si="103"/>
        <v>6.75</v>
      </c>
      <c r="AG70" s="47">
        <v>7</v>
      </c>
      <c r="AH70" s="47">
        <v>5</v>
      </c>
      <c r="AI70" s="47">
        <v>7</v>
      </c>
      <c r="AJ70" s="47">
        <v>8</v>
      </c>
      <c r="AK70" s="57">
        <f t="shared" si="104"/>
        <v>8.5</v>
      </c>
      <c r="AL70" s="47">
        <v>9</v>
      </c>
      <c r="AM70" s="47">
        <v>8</v>
      </c>
      <c r="AN70" s="57">
        <f t="shared" si="105"/>
        <v>8</v>
      </c>
      <c r="AO70" s="47">
        <v>9</v>
      </c>
      <c r="AP70" s="47">
        <v>7</v>
      </c>
      <c r="AQ70" s="57">
        <f t="shared" si="106"/>
        <v>7</v>
      </c>
      <c r="AR70" s="47">
        <v>7</v>
      </c>
      <c r="AS70" s="47">
        <v>7</v>
      </c>
      <c r="AT70" s="57">
        <f t="shared" si="107"/>
        <v>8</v>
      </c>
      <c r="AU70" s="47">
        <v>8</v>
      </c>
      <c r="AV70" s="57">
        <f t="shared" si="108"/>
        <v>6.5</v>
      </c>
      <c r="AW70" s="47">
        <v>6</v>
      </c>
      <c r="AX70" s="47">
        <v>7</v>
      </c>
      <c r="AY70" s="56">
        <f>IF(AZ70="-","?",RANK(AZ70,AZ2:AZ130,0))</f>
        <v>49</v>
      </c>
      <c r="AZ70" s="42">
        <f t="shared" si="109"/>
        <v>5.52</v>
      </c>
      <c r="BA70" s="41">
        <f t="shared" si="110"/>
        <v>3.9583333333333335</v>
      </c>
      <c r="BB70" s="47">
        <v>4</v>
      </c>
      <c r="BC70" s="47">
        <v>6</v>
      </c>
      <c r="BD70" s="47">
        <v>4</v>
      </c>
      <c r="BE70" s="47">
        <v>3</v>
      </c>
      <c r="BF70" s="47">
        <v>3</v>
      </c>
      <c r="BG70" s="55">
        <f t="shared" si="111"/>
        <v>3.75</v>
      </c>
      <c r="BH70" s="54">
        <f t="shared" si="112"/>
        <v>6.375</v>
      </c>
      <c r="BI70" s="41">
        <f t="shared" si="113"/>
        <v>5</v>
      </c>
      <c r="BJ70" s="47">
        <v>5</v>
      </c>
      <c r="BK70" s="47">
        <v>5</v>
      </c>
      <c r="BL70" s="47">
        <v>5</v>
      </c>
      <c r="BM70" s="41">
        <f t="shared" si="114"/>
        <v>7</v>
      </c>
      <c r="BN70" s="47">
        <v>7</v>
      </c>
      <c r="BO70" s="47">
        <v>8</v>
      </c>
      <c r="BP70" s="47">
        <v>6</v>
      </c>
      <c r="BQ70" s="41">
        <f t="shared" si="115"/>
        <v>5.5</v>
      </c>
      <c r="BR70" s="47">
        <v>7</v>
      </c>
      <c r="BS70" s="47">
        <v>3</v>
      </c>
      <c r="BT70" s="47">
        <v>7</v>
      </c>
      <c r="BU70" s="47">
        <v>5</v>
      </c>
      <c r="BV70" s="47" t="s">
        <v>100</v>
      </c>
      <c r="BW70" s="41">
        <f t="shared" si="116"/>
        <v>8</v>
      </c>
      <c r="BX70" s="47">
        <v>5</v>
      </c>
      <c r="BY70" s="47">
        <v>10</v>
      </c>
      <c r="BZ70" s="47">
        <v>9</v>
      </c>
      <c r="CA70" s="47" t="s">
        <v>78</v>
      </c>
      <c r="CB70" s="46" t="s">
        <v>78</v>
      </c>
      <c r="CC70" s="52">
        <v>5.0666666666666664</v>
      </c>
      <c r="CD70" s="52">
        <f t="shared" si="117"/>
        <v>5.3333333333333339</v>
      </c>
      <c r="CE70" s="44">
        <f t="shared" si="118"/>
        <v>0.2666666666666675</v>
      </c>
      <c r="CF70" s="53" t="str">
        <f t="shared" si="119"/>
        <v>â</v>
      </c>
      <c r="CG70" s="52">
        <v>7.1071428571428577</v>
      </c>
      <c r="CH70" s="52">
        <f t="shared" si="120"/>
        <v>7.3928571428571432</v>
      </c>
      <c r="CI70" s="43">
        <f t="shared" si="121"/>
        <v>0.28571428571428559</v>
      </c>
      <c r="CJ70" s="51" t="str">
        <f t="shared" si="122"/>
        <v>â</v>
      </c>
      <c r="CK70" s="47" t="s">
        <v>78</v>
      </c>
      <c r="CL70" s="46" t="s">
        <v>78</v>
      </c>
      <c r="CM70" s="50">
        <v>5</v>
      </c>
      <c r="CN70" s="50">
        <v>2</v>
      </c>
      <c r="CO70" s="47">
        <v>5</v>
      </c>
      <c r="CP70" s="47">
        <v>6</v>
      </c>
      <c r="CQ70" s="47">
        <v>4</v>
      </c>
      <c r="CR70" s="47">
        <v>7</v>
      </c>
      <c r="CS70" s="49">
        <f t="shared" si="123"/>
        <v>10</v>
      </c>
      <c r="CT70" s="48">
        <f t="shared" si="124"/>
        <v>2</v>
      </c>
      <c r="CU70" s="44" t="str">
        <f t="shared" si="125"/>
        <v>Aut.</v>
      </c>
      <c r="CV70" s="47" t="s">
        <v>78</v>
      </c>
      <c r="CW70" s="46" t="s">
        <v>78</v>
      </c>
      <c r="CX70" s="45">
        <f t="shared" si="126"/>
        <v>6.36</v>
      </c>
      <c r="CY70" s="40">
        <f t="shared" si="127"/>
        <v>3</v>
      </c>
      <c r="CZ70" s="39" t="str">
        <f t="shared" si="128"/>
        <v>Limited</v>
      </c>
      <c r="DA70" s="44">
        <f t="shared" si="129"/>
        <v>5.33</v>
      </c>
      <c r="DB70" s="40">
        <f t="shared" si="130"/>
        <v>4</v>
      </c>
      <c r="DC70" s="39" t="str">
        <f t="shared" si="131"/>
        <v>Moderate autocracies</v>
      </c>
      <c r="DD70" s="43">
        <f t="shared" si="132"/>
        <v>7.39</v>
      </c>
      <c r="DE70" s="40">
        <f t="shared" si="133"/>
        <v>2</v>
      </c>
      <c r="DF70" s="39" t="str">
        <f t="shared" si="134"/>
        <v>Functioning</v>
      </c>
      <c r="DG70" s="42">
        <f t="shared" si="135"/>
        <v>5.52</v>
      </c>
      <c r="DH70" s="40">
        <f t="shared" si="136"/>
        <v>3</v>
      </c>
      <c r="DI70" s="39" t="str">
        <f t="shared" si="137"/>
        <v>Moderate</v>
      </c>
      <c r="DJ70" s="41">
        <f t="shared" si="138"/>
        <v>4</v>
      </c>
      <c r="DK70" s="40">
        <f t="shared" si="139"/>
        <v>4</v>
      </c>
      <c r="DL70" s="39" t="str">
        <f t="shared" si="140"/>
        <v>Minor</v>
      </c>
    </row>
    <row r="71" spans="1:116">
      <c r="A71" s="61" t="s">
        <v>169</v>
      </c>
      <c r="B71" s="60">
        <v>3</v>
      </c>
      <c r="C71" s="59">
        <f>IF(D71="-","?",RANK(D71,D2:D130,0))</f>
        <v>49</v>
      </c>
      <c r="D71" s="45">
        <f t="shared" si="94"/>
        <v>6.16</v>
      </c>
      <c r="E71" s="44">
        <f t="shared" si="95"/>
        <v>7.25</v>
      </c>
      <c r="F71" s="58">
        <f t="shared" si="96"/>
        <v>6.75</v>
      </c>
      <c r="G71" s="47">
        <v>5</v>
      </c>
      <c r="H71" s="47">
        <v>9</v>
      </c>
      <c r="I71" s="47">
        <v>8</v>
      </c>
      <c r="J71" s="47">
        <v>5</v>
      </c>
      <c r="K71" s="58">
        <f t="shared" si="97"/>
        <v>9</v>
      </c>
      <c r="L71" s="47">
        <v>9</v>
      </c>
      <c r="M71" s="47">
        <v>8</v>
      </c>
      <c r="N71" s="47">
        <v>10</v>
      </c>
      <c r="O71" s="47">
        <v>9</v>
      </c>
      <c r="P71" s="58">
        <f t="shared" si="98"/>
        <v>5.75</v>
      </c>
      <c r="Q71" s="47">
        <v>6</v>
      </c>
      <c r="R71" s="47">
        <v>5</v>
      </c>
      <c r="S71" s="47">
        <v>4</v>
      </c>
      <c r="T71" s="47">
        <v>8</v>
      </c>
      <c r="U71" s="58">
        <f t="shared" si="99"/>
        <v>7.5</v>
      </c>
      <c r="V71" s="47">
        <v>7</v>
      </c>
      <c r="W71" s="47">
        <v>8</v>
      </c>
      <c r="X71" s="58">
        <f t="shared" si="100"/>
        <v>7.25</v>
      </c>
      <c r="Y71" s="47">
        <v>5</v>
      </c>
      <c r="Z71" s="47">
        <v>8</v>
      </c>
      <c r="AA71" s="47">
        <v>8</v>
      </c>
      <c r="AB71" s="47">
        <v>8</v>
      </c>
      <c r="AC71" s="43">
        <f t="shared" si="101"/>
        <v>5.0714285714285712</v>
      </c>
      <c r="AD71" s="57">
        <f t="shared" si="102"/>
        <v>2</v>
      </c>
      <c r="AE71" s="47">
        <v>2</v>
      </c>
      <c r="AF71" s="57">
        <f t="shared" si="103"/>
        <v>5.5</v>
      </c>
      <c r="AG71" s="47">
        <v>4</v>
      </c>
      <c r="AH71" s="47">
        <v>5</v>
      </c>
      <c r="AI71" s="47">
        <v>6</v>
      </c>
      <c r="AJ71" s="47">
        <v>7</v>
      </c>
      <c r="AK71" s="57">
        <f t="shared" si="104"/>
        <v>7.5</v>
      </c>
      <c r="AL71" s="47">
        <v>9</v>
      </c>
      <c r="AM71" s="47">
        <v>6</v>
      </c>
      <c r="AN71" s="57">
        <f t="shared" si="105"/>
        <v>6.5</v>
      </c>
      <c r="AO71" s="47">
        <v>7</v>
      </c>
      <c r="AP71" s="47">
        <v>6</v>
      </c>
      <c r="AQ71" s="57">
        <f t="shared" si="106"/>
        <v>4.5</v>
      </c>
      <c r="AR71" s="47">
        <v>5</v>
      </c>
      <c r="AS71" s="47">
        <v>4</v>
      </c>
      <c r="AT71" s="57">
        <f t="shared" si="107"/>
        <v>6</v>
      </c>
      <c r="AU71" s="47">
        <v>6</v>
      </c>
      <c r="AV71" s="57">
        <f t="shared" si="108"/>
        <v>3.5</v>
      </c>
      <c r="AW71" s="47">
        <v>4</v>
      </c>
      <c r="AX71" s="47">
        <v>3</v>
      </c>
      <c r="AY71" s="56">
        <f>IF(AZ71="-","?",RANK(AZ71,AZ2:AZ130,0))</f>
        <v>26</v>
      </c>
      <c r="AZ71" s="42">
        <f t="shared" si="109"/>
        <v>6.25</v>
      </c>
      <c r="BA71" s="41">
        <f t="shared" si="110"/>
        <v>6.791666666666667</v>
      </c>
      <c r="BB71" s="47">
        <v>8</v>
      </c>
      <c r="BC71" s="47">
        <v>4</v>
      </c>
      <c r="BD71" s="47">
        <v>4</v>
      </c>
      <c r="BE71" s="47">
        <v>10</v>
      </c>
      <c r="BF71" s="47">
        <v>10</v>
      </c>
      <c r="BG71" s="55">
        <f t="shared" si="111"/>
        <v>4.75</v>
      </c>
      <c r="BH71" s="54">
        <f t="shared" si="112"/>
        <v>6.7291666666666661</v>
      </c>
      <c r="BI71" s="41">
        <f t="shared" si="113"/>
        <v>5.666666666666667</v>
      </c>
      <c r="BJ71" s="47">
        <v>5</v>
      </c>
      <c r="BK71" s="47">
        <v>6</v>
      </c>
      <c r="BL71" s="47">
        <v>6</v>
      </c>
      <c r="BM71" s="41">
        <f t="shared" si="114"/>
        <v>5.333333333333333</v>
      </c>
      <c r="BN71" s="47">
        <v>5</v>
      </c>
      <c r="BO71" s="47">
        <v>6</v>
      </c>
      <c r="BP71" s="47">
        <v>5</v>
      </c>
      <c r="BQ71" s="41">
        <f t="shared" si="115"/>
        <v>7.25</v>
      </c>
      <c r="BR71" s="47">
        <v>7</v>
      </c>
      <c r="BS71" s="47">
        <v>7</v>
      </c>
      <c r="BT71" s="47">
        <v>8</v>
      </c>
      <c r="BU71" s="47">
        <v>7</v>
      </c>
      <c r="BV71" s="47" t="s">
        <v>100</v>
      </c>
      <c r="BW71" s="41">
        <f t="shared" si="116"/>
        <v>8.6666666666666661</v>
      </c>
      <c r="BX71" s="47">
        <v>8</v>
      </c>
      <c r="BY71" s="47">
        <v>9</v>
      </c>
      <c r="BZ71" s="47">
        <v>9</v>
      </c>
      <c r="CA71" s="47" t="s">
        <v>78</v>
      </c>
      <c r="CB71" s="46" t="s">
        <v>78</v>
      </c>
      <c r="CC71" s="52">
        <v>7.35</v>
      </c>
      <c r="CD71" s="52">
        <f t="shared" si="117"/>
        <v>7.25</v>
      </c>
      <c r="CE71" s="44">
        <f t="shared" si="118"/>
        <v>-9.9999999999999645E-2</v>
      </c>
      <c r="CF71" s="53" t="str">
        <f t="shared" si="119"/>
        <v>â</v>
      </c>
      <c r="CG71" s="52">
        <v>4.8571428571428577</v>
      </c>
      <c r="CH71" s="52">
        <f t="shared" si="120"/>
        <v>5.0714285714285712</v>
      </c>
      <c r="CI71" s="43">
        <f t="shared" si="121"/>
        <v>0.21428571428571352</v>
      </c>
      <c r="CJ71" s="51" t="str">
        <f t="shared" si="122"/>
        <v>â</v>
      </c>
      <c r="CK71" s="47" t="s">
        <v>78</v>
      </c>
      <c r="CL71" s="46" t="s">
        <v>78</v>
      </c>
      <c r="CM71" s="47">
        <v>9</v>
      </c>
      <c r="CN71" s="47">
        <v>8</v>
      </c>
      <c r="CO71" s="47">
        <v>10</v>
      </c>
      <c r="CP71" s="47">
        <v>9</v>
      </c>
      <c r="CQ71" s="47">
        <v>6</v>
      </c>
      <c r="CR71" s="47">
        <v>8</v>
      </c>
      <c r="CS71" s="49">
        <f t="shared" si="123"/>
        <v>5</v>
      </c>
      <c r="CT71" s="48">
        <f t="shared" si="124"/>
        <v>0</v>
      </c>
      <c r="CU71" s="44" t="str">
        <f t="shared" si="125"/>
        <v>Dem.</v>
      </c>
      <c r="CV71" s="47" t="s">
        <v>78</v>
      </c>
      <c r="CW71" s="46" t="s">
        <v>78</v>
      </c>
      <c r="CX71" s="45">
        <f t="shared" si="126"/>
        <v>6.16</v>
      </c>
      <c r="CY71" s="40">
        <f t="shared" si="127"/>
        <v>3</v>
      </c>
      <c r="CZ71" s="39" t="str">
        <f t="shared" si="128"/>
        <v>Limited</v>
      </c>
      <c r="DA71" s="44">
        <f t="shared" si="129"/>
        <v>7.25</v>
      </c>
      <c r="DB71" s="40">
        <f t="shared" si="130"/>
        <v>2</v>
      </c>
      <c r="DC71" s="39" t="str">
        <f t="shared" si="131"/>
        <v>Defective democracies</v>
      </c>
      <c r="DD71" s="43">
        <f t="shared" si="132"/>
        <v>5.07</v>
      </c>
      <c r="DE71" s="40">
        <f t="shared" si="133"/>
        <v>3</v>
      </c>
      <c r="DF71" s="39" t="str">
        <f t="shared" si="134"/>
        <v>Functional flaws</v>
      </c>
      <c r="DG71" s="42">
        <f t="shared" si="135"/>
        <v>6.25</v>
      </c>
      <c r="DH71" s="40">
        <f t="shared" si="136"/>
        <v>2</v>
      </c>
      <c r="DI71" s="39" t="str">
        <f t="shared" si="137"/>
        <v>Good</v>
      </c>
      <c r="DJ71" s="41">
        <f t="shared" si="138"/>
        <v>6.8</v>
      </c>
      <c r="DK71" s="40">
        <f t="shared" si="139"/>
        <v>2</v>
      </c>
      <c r="DL71" s="39" t="str">
        <f t="shared" si="140"/>
        <v>Substantial</v>
      </c>
    </row>
    <row r="72" spans="1:116">
      <c r="A72" s="74" t="s">
        <v>170</v>
      </c>
      <c r="B72" s="60">
        <v>3</v>
      </c>
      <c r="C72" s="59">
        <f>IF(D72="-","?",RANK(D72,D2:D130,0))</f>
        <v>90</v>
      </c>
      <c r="D72" s="45">
        <f t="shared" si="94"/>
        <v>4.46</v>
      </c>
      <c r="E72" s="44">
        <f t="shared" si="95"/>
        <v>4.5666666666666664</v>
      </c>
      <c r="F72" s="58">
        <f t="shared" si="96"/>
        <v>6.25</v>
      </c>
      <c r="G72" s="47">
        <v>8</v>
      </c>
      <c r="H72" s="47">
        <v>6</v>
      </c>
      <c r="I72" s="47">
        <v>4</v>
      </c>
      <c r="J72" s="47">
        <v>7</v>
      </c>
      <c r="K72" s="58">
        <f t="shared" si="97"/>
        <v>6.25</v>
      </c>
      <c r="L72" s="47">
        <v>6</v>
      </c>
      <c r="M72" s="76">
        <v>5</v>
      </c>
      <c r="N72" s="47">
        <v>6</v>
      </c>
      <c r="O72" s="47">
        <v>8</v>
      </c>
      <c r="P72" s="58">
        <f t="shared" si="98"/>
        <v>4</v>
      </c>
      <c r="Q72" s="47">
        <v>3</v>
      </c>
      <c r="R72" s="47">
        <v>4</v>
      </c>
      <c r="S72" s="47">
        <v>3</v>
      </c>
      <c r="T72" s="47">
        <v>6</v>
      </c>
      <c r="U72" s="58">
        <f t="shared" si="99"/>
        <v>3</v>
      </c>
      <c r="V72" s="47">
        <v>3</v>
      </c>
      <c r="W72" s="47">
        <v>3</v>
      </c>
      <c r="X72" s="58">
        <f t="shared" si="100"/>
        <v>3.3333333333333335</v>
      </c>
      <c r="Y72" s="47">
        <v>3</v>
      </c>
      <c r="Z72" s="47">
        <v>3</v>
      </c>
      <c r="AA72" s="47" t="s">
        <v>100</v>
      </c>
      <c r="AB72" s="47">
        <v>4</v>
      </c>
      <c r="AC72" s="43">
        <f t="shared" si="101"/>
        <v>4.3571428571428568</v>
      </c>
      <c r="AD72" s="57">
        <f t="shared" si="102"/>
        <v>3</v>
      </c>
      <c r="AE72" s="47">
        <v>3</v>
      </c>
      <c r="AF72" s="57">
        <f t="shared" si="103"/>
        <v>4</v>
      </c>
      <c r="AG72" s="47">
        <v>3</v>
      </c>
      <c r="AH72" s="47">
        <v>3</v>
      </c>
      <c r="AI72" s="47">
        <v>6</v>
      </c>
      <c r="AJ72" s="47">
        <v>4</v>
      </c>
      <c r="AK72" s="57">
        <f t="shared" si="104"/>
        <v>6</v>
      </c>
      <c r="AL72" s="47">
        <v>6</v>
      </c>
      <c r="AM72" s="47">
        <v>6</v>
      </c>
      <c r="AN72" s="57">
        <f t="shared" si="105"/>
        <v>4.5</v>
      </c>
      <c r="AO72" s="47">
        <v>5</v>
      </c>
      <c r="AP72" s="47">
        <v>4</v>
      </c>
      <c r="AQ72" s="57">
        <f t="shared" si="106"/>
        <v>3.5</v>
      </c>
      <c r="AR72" s="47">
        <v>4</v>
      </c>
      <c r="AS72" s="47">
        <v>3</v>
      </c>
      <c r="AT72" s="57">
        <f t="shared" si="107"/>
        <v>6</v>
      </c>
      <c r="AU72" s="47">
        <v>6</v>
      </c>
      <c r="AV72" s="57">
        <f t="shared" si="108"/>
        <v>3.5</v>
      </c>
      <c r="AW72" s="47">
        <v>4</v>
      </c>
      <c r="AX72" s="47">
        <v>3</v>
      </c>
      <c r="AY72" s="56">
        <f>IF(AZ72="-","?",RANK(AZ72,AZ2:AZ130,0))</f>
        <v>33</v>
      </c>
      <c r="AZ72" s="42">
        <f t="shared" si="109"/>
        <v>5.94</v>
      </c>
      <c r="BA72" s="41">
        <f t="shared" si="110"/>
        <v>7.645833333333333</v>
      </c>
      <c r="BB72" s="47">
        <v>8</v>
      </c>
      <c r="BC72" s="47">
        <v>8</v>
      </c>
      <c r="BD72" s="47">
        <v>5</v>
      </c>
      <c r="BE72" s="47">
        <v>9</v>
      </c>
      <c r="BF72" s="47">
        <v>10</v>
      </c>
      <c r="BG72" s="55">
        <f t="shared" si="111"/>
        <v>5.875</v>
      </c>
      <c r="BH72" s="54">
        <f t="shared" si="112"/>
        <v>6.2666666666666666</v>
      </c>
      <c r="BI72" s="41">
        <f t="shared" si="113"/>
        <v>7.333333333333333</v>
      </c>
      <c r="BJ72" s="76">
        <v>7</v>
      </c>
      <c r="BK72" s="76">
        <v>8</v>
      </c>
      <c r="BL72" s="76">
        <v>7</v>
      </c>
      <c r="BM72" s="41">
        <f t="shared" si="114"/>
        <v>4.666666666666667</v>
      </c>
      <c r="BN72" s="47">
        <v>5</v>
      </c>
      <c r="BO72" s="47">
        <v>6</v>
      </c>
      <c r="BP72" s="47">
        <v>3</v>
      </c>
      <c r="BQ72" s="41">
        <f t="shared" si="115"/>
        <v>5.4</v>
      </c>
      <c r="BR72" s="47">
        <v>6</v>
      </c>
      <c r="BS72" s="47">
        <v>6</v>
      </c>
      <c r="BT72" s="47">
        <v>5</v>
      </c>
      <c r="BU72" s="47">
        <v>6</v>
      </c>
      <c r="BV72" s="47">
        <v>4</v>
      </c>
      <c r="BW72" s="41">
        <f t="shared" si="116"/>
        <v>7.666666666666667</v>
      </c>
      <c r="BX72" s="47">
        <v>7</v>
      </c>
      <c r="BY72" s="47">
        <v>8</v>
      </c>
      <c r="BZ72" s="47">
        <v>8</v>
      </c>
      <c r="CA72" s="47" t="s">
        <v>78</v>
      </c>
      <c r="CB72" s="46" t="s">
        <v>78</v>
      </c>
      <c r="CC72" s="52" t="s">
        <v>208</v>
      </c>
      <c r="CD72" s="52">
        <f t="shared" si="117"/>
        <v>4.5666666666666664</v>
      </c>
      <c r="CE72" s="44" t="str">
        <f t="shared" si="118"/>
        <v>-</v>
      </c>
      <c r="CF72" s="53" t="str">
        <f t="shared" si="119"/>
        <v/>
      </c>
      <c r="CG72" s="52" t="s">
        <v>208</v>
      </c>
      <c r="CH72" s="52">
        <f t="shared" si="120"/>
        <v>4.3571428571428568</v>
      </c>
      <c r="CI72" s="43" t="str">
        <f t="shared" si="121"/>
        <v>-</v>
      </c>
      <c r="CJ72" s="51" t="str">
        <f t="shared" si="122"/>
        <v/>
      </c>
      <c r="CK72" s="47" t="s">
        <v>78</v>
      </c>
      <c r="CL72" s="46" t="s">
        <v>78</v>
      </c>
      <c r="CM72" s="47">
        <v>6</v>
      </c>
      <c r="CN72" s="47">
        <v>5</v>
      </c>
      <c r="CO72" s="47">
        <v>6</v>
      </c>
      <c r="CP72" s="47">
        <v>8</v>
      </c>
      <c r="CQ72" s="47">
        <v>3</v>
      </c>
      <c r="CR72" s="47">
        <v>6</v>
      </c>
      <c r="CS72" s="49">
        <f t="shared" si="123"/>
        <v>7.5</v>
      </c>
      <c r="CT72" s="48">
        <f t="shared" si="124"/>
        <v>0</v>
      </c>
      <c r="CU72" s="44" t="str">
        <f t="shared" si="125"/>
        <v>Dem.</v>
      </c>
      <c r="CV72" s="47" t="s">
        <v>78</v>
      </c>
      <c r="CW72" s="46" t="s">
        <v>78</v>
      </c>
      <c r="CX72" s="45">
        <f t="shared" si="126"/>
        <v>4.46</v>
      </c>
      <c r="CY72" s="40">
        <f t="shared" si="127"/>
        <v>4</v>
      </c>
      <c r="CZ72" s="39" t="str">
        <f t="shared" si="128"/>
        <v>Very limited</v>
      </c>
      <c r="DA72" s="44">
        <f t="shared" si="129"/>
        <v>4.57</v>
      </c>
      <c r="DB72" s="40">
        <f t="shared" si="130"/>
        <v>3</v>
      </c>
      <c r="DC72" s="39" t="str">
        <f t="shared" si="131"/>
        <v>Highly defective democracies</v>
      </c>
      <c r="DD72" s="43">
        <f t="shared" si="132"/>
        <v>4.3600000000000003</v>
      </c>
      <c r="DE72" s="40">
        <f t="shared" si="133"/>
        <v>4</v>
      </c>
      <c r="DF72" s="39" t="str">
        <f t="shared" si="134"/>
        <v>Poorly functioning</v>
      </c>
      <c r="DG72" s="42">
        <f t="shared" si="135"/>
        <v>5.94</v>
      </c>
      <c r="DH72" s="40">
        <f t="shared" si="136"/>
        <v>2</v>
      </c>
      <c r="DI72" s="39" t="str">
        <f t="shared" si="137"/>
        <v>Good</v>
      </c>
      <c r="DJ72" s="41">
        <f t="shared" si="138"/>
        <v>7.6</v>
      </c>
      <c r="DK72" s="40">
        <f t="shared" si="139"/>
        <v>2</v>
      </c>
      <c r="DL72" s="39" t="str">
        <f t="shared" si="140"/>
        <v>Substantial</v>
      </c>
    </row>
    <row r="73" spans="1:116">
      <c r="A73" s="61" t="s">
        <v>171</v>
      </c>
      <c r="B73" s="60">
        <v>5</v>
      </c>
      <c r="C73" s="59">
        <f>IF(D73="-","?",RANK(D73,D2:D130,0))</f>
        <v>16</v>
      </c>
      <c r="D73" s="45">
        <f t="shared" si="94"/>
        <v>8.33</v>
      </c>
      <c r="E73" s="44">
        <f t="shared" si="95"/>
        <v>8.8000000000000007</v>
      </c>
      <c r="F73" s="58">
        <f t="shared" si="96"/>
        <v>9.25</v>
      </c>
      <c r="G73" s="47">
        <v>10</v>
      </c>
      <c r="H73" s="47">
        <v>10</v>
      </c>
      <c r="I73" s="47">
        <v>9</v>
      </c>
      <c r="J73" s="47">
        <v>8</v>
      </c>
      <c r="K73" s="58">
        <f t="shared" si="97"/>
        <v>9.75</v>
      </c>
      <c r="L73" s="47">
        <v>10</v>
      </c>
      <c r="M73" s="47">
        <v>10</v>
      </c>
      <c r="N73" s="47">
        <v>10</v>
      </c>
      <c r="O73" s="47">
        <v>9</v>
      </c>
      <c r="P73" s="58">
        <f t="shared" si="98"/>
        <v>8</v>
      </c>
      <c r="Q73" s="47">
        <v>9</v>
      </c>
      <c r="R73" s="47">
        <v>8</v>
      </c>
      <c r="S73" s="47">
        <v>7</v>
      </c>
      <c r="T73" s="47">
        <v>8</v>
      </c>
      <c r="U73" s="58">
        <f t="shared" si="99"/>
        <v>9.5</v>
      </c>
      <c r="V73" s="47">
        <v>9</v>
      </c>
      <c r="W73" s="47">
        <v>10</v>
      </c>
      <c r="X73" s="58">
        <f t="shared" si="100"/>
        <v>7.5</v>
      </c>
      <c r="Y73" s="47">
        <v>9</v>
      </c>
      <c r="Z73" s="47">
        <v>7</v>
      </c>
      <c r="AA73" s="47">
        <v>7</v>
      </c>
      <c r="AB73" s="47">
        <v>7</v>
      </c>
      <c r="AC73" s="43">
        <f t="shared" si="101"/>
        <v>7.8571428571428568</v>
      </c>
      <c r="AD73" s="57">
        <f t="shared" si="102"/>
        <v>8</v>
      </c>
      <c r="AE73" s="47">
        <v>8</v>
      </c>
      <c r="AF73" s="57">
        <f t="shared" si="103"/>
        <v>7.5</v>
      </c>
      <c r="AG73" s="47">
        <v>7</v>
      </c>
      <c r="AH73" s="47">
        <v>7</v>
      </c>
      <c r="AI73" s="47">
        <v>8</v>
      </c>
      <c r="AJ73" s="47">
        <v>8</v>
      </c>
      <c r="AK73" s="57">
        <f t="shared" si="104"/>
        <v>8</v>
      </c>
      <c r="AL73" s="47">
        <v>8</v>
      </c>
      <c r="AM73" s="47">
        <v>8</v>
      </c>
      <c r="AN73" s="57">
        <f t="shared" si="105"/>
        <v>8</v>
      </c>
      <c r="AO73" s="47">
        <v>8</v>
      </c>
      <c r="AP73" s="47">
        <v>8</v>
      </c>
      <c r="AQ73" s="57">
        <f t="shared" si="106"/>
        <v>7</v>
      </c>
      <c r="AR73" s="47">
        <v>8</v>
      </c>
      <c r="AS73" s="47">
        <v>6</v>
      </c>
      <c r="AT73" s="57">
        <f t="shared" si="107"/>
        <v>9</v>
      </c>
      <c r="AU73" s="47">
        <v>9</v>
      </c>
      <c r="AV73" s="57">
        <f t="shared" si="108"/>
        <v>7.5</v>
      </c>
      <c r="AW73" s="47">
        <v>8</v>
      </c>
      <c r="AX73" s="47">
        <v>7</v>
      </c>
      <c r="AY73" s="56">
        <f>IF(AZ73="-","?",RANK(AZ73,AZ2:AZ130,0))</f>
        <v>4</v>
      </c>
      <c r="AZ73" s="42">
        <f t="shared" si="109"/>
        <v>7.23</v>
      </c>
      <c r="BA73" s="41">
        <f t="shared" si="110"/>
        <v>3.7291666666666665</v>
      </c>
      <c r="BB73" s="47">
        <v>3</v>
      </c>
      <c r="BC73" s="47">
        <v>4</v>
      </c>
      <c r="BD73" s="47">
        <v>3</v>
      </c>
      <c r="BE73" s="47">
        <v>7</v>
      </c>
      <c r="BF73" s="47">
        <v>3</v>
      </c>
      <c r="BG73" s="55">
        <f t="shared" si="111"/>
        <v>2.375</v>
      </c>
      <c r="BH73" s="54">
        <f t="shared" si="112"/>
        <v>8.3958333333333339</v>
      </c>
      <c r="BI73" s="41">
        <f t="shared" si="113"/>
        <v>8.6666666666666661</v>
      </c>
      <c r="BJ73" s="47">
        <v>9</v>
      </c>
      <c r="BK73" s="47">
        <v>8</v>
      </c>
      <c r="BL73" s="47">
        <v>9</v>
      </c>
      <c r="BM73" s="41">
        <f t="shared" si="114"/>
        <v>7.333333333333333</v>
      </c>
      <c r="BN73" s="47">
        <v>8</v>
      </c>
      <c r="BO73" s="47">
        <v>8</v>
      </c>
      <c r="BP73" s="47">
        <v>6</v>
      </c>
      <c r="BQ73" s="41">
        <f t="shared" si="115"/>
        <v>8.25</v>
      </c>
      <c r="BR73" s="47">
        <v>9</v>
      </c>
      <c r="BS73" s="47">
        <v>9</v>
      </c>
      <c r="BT73" s="47">
        <v>8</v>
      </c>
      <c r="BU73" s="47">
        <v>7</v>
      </c>
      <c r="BV73" s="47" t="s">
        <v>100</v>
      </c>
      <c r="BW73" s="41">
        <f t="shared" si="116"/>
        <v>9.3333333333333339</v>
      </c>
      <c r="BX73" s="47">
        <v>10</v>
      </c>
      <c r="BY73" s="47">
        <v>9</v>
      </c>
      <c r="BZ73" s="47">
        <v>9</v>
      </c>
      <c r="CA73" s="47" t="s">
        <v>78</v>
      </c>
      <c r="CB73" s="46" t="s">
        <v>78</v>
      </c>
      <c r="CC73" s="52">
        <v>8.5833333333333339</v>
      </c>
      <c r="CD73" s="52">
        <f t="shared" si="117"/>
        <v>8.8000000000000007</v>
      </c>
      <c r="CE73" s="44">
        <f t="shared" si="118"/>
        <v>0.21666666666666679</v>
      </c>
      <c r="CF73" s="53" t="str">
        <f t="shared" si="119"/>
        <v>â</v>
      </c>
      <c r="CG73" s="52">
        <v>7.75</v>
      </c>
      <c r="CH73" s="52">
        <f t="shared" si="120"/>
        <v>7.8571428571428568</v>
      </c>
      <c r="CI73" s="43">
        <f t="shared" si="121"/>
        <v>0.10714285714285676</v>
      </c>
      <c r="CJ73" s="51" t="str">
        <f t="shared" si="122"/>
        <v>â</v>
      </c>
      <c r="CK73" s="47" t="s">
        <v>78</v>
      </c>
      <c r="CL73" s="46" t="s">
        <v>78</v>
      </c>
      <c r="CM73" s="47">
        <v>10</v>
      </c>
      <c r="CN73" s="47">
        <v>10</v>
      </c>
      <c r="CO73" s="47">
        <v>10</v>
      </c>
      <c r="CP73" s="47">
        <v>9</v>
      </c>
      <c r="CQ73" s="47">
        <v>9</v>
      </c>
      <c r="CR73" s="47">
        <v>8</v>
      </c>
      <c r="CS73" s="49">
        <f t="shared" si="123"/>
        <v>9</v>
      </c>
      <c r="CT73" s="48">
        <f t="shared" si="124"/>
        <v>0</v>
      </c>
      <c r="CU73" s="44" t="str">
        <f t="shared" si="125"/>
        <v>Dem.</v>
      </c>
      <c r="CV73" s="47" t="s">
        <v>78</v>
      </c>
      <c r="CW73" s="46" t="s">
        <v>78</v>
      </c>
      <c r="CX73" s="45">
        <f t="shared" si="126"/>
        <v>8.33</v>
      </c>
      <c r="CY73" s="40">
        <f t="shared" si="127"/>
        <v>2</v>
      </c>
      <c r="CZ73" s="39" t="str">
        <f t="shared" si="128"/>
        <v>Advanced</v>
      </c>
      <c r="DA73" s="44">
        <f t="shared" si="129"/>
        <v>8.8000000000000007</v>
      </c>
      <c r="DB73" s="40">
        <f t="shared" si="130"/>
        <v>1</v>
      </c>
      <c r="DC73" s="39" t="str">
        <f t="shared" si="131"/>
        <v>Democracies in consolidation</v>
      </c>
      <c r="DD73" s="43">
        <f t="shared" si="132"/>
        <v>7.86</v>
      </c>
      <c r="DE73" s="40">
        <f t="shared" si="133"/>
        <v>2</v>
      </c>
      <c r="DF73" s="39" t="str">
        <f t="shared" si="134"/>
        <v>Functioning</v>
      </c>
      <c r="DG73" s="42">
        <f t="shared" si="135"/>
        <v>7.23</v>
      </c>
      <c r="DH73" s="40">
        <f t="shared" si="136"/>
        <v>1</v>
      </c>
      <c r="DI73" s="39" t="str">
        <f t="shared" si="137"/>
        <v>Very good</v>
      </c>
      <c r="DJ73" s="41">
        <f t="shared" si="138"/>
        <v>3.7</v>
      </c>
      <c r="DK73" s="40">
        <f t="shared" si="139"/>
        <v>4</v>
      </c>
      <c r="DL73" s="39" t="str">
        <f t="shared" si="140"/>
        <v>Minor</v>
      </c>
    </row>
    <row r="74" spans="1:116">
      <c r="A74" s="61" t="s">
        <v>172</v>
      </c>
      <c r="B74" s="60">
        <v>2</v>
      </c>
      <c r="C74" s="59">
        <f>IF(D74="-","?",RANK(D74,D2:D130,0))</f>
        <v>28</v>
      </c>
      <c r="D74" s="45">
        <f t="shared" si="94"/>
        <v>7.3</v>
      </c>
      <c r="E74" s="44">
        <f t="shared" si="95"/>
        <v>7.45</v>
      </c>
      <c r="F74" s="58">
        <f t="shared" si="96"/>
        <v>8.5</v>
      </c>
      <c r="G74" s="47">
        <v>7</v>
      </c>
      <c r="H74" s="47">
        <v>9</v>
      </c>
      <c r="I74" s="47">
        <v>10</v>
      </c>
      <c r="J74" s="47">
        <v>8</v>
      </c>
      <c r="K74" s="58">
        <f t="shared" si="97"/>
        <v>8</v>
      </c>
      <c r="L74" s="47">
        <v>8</v>
      </c>
      <c r="M74" s="47">
        <v>9</v>
      </c>
      <c r="N74" s="47">
        <v>8</v>
      </c>
      <c r="O74" s="47">
        <v>7</v>
      </c>
      <c r="P74" s="58">
        <f t="shared" si="98"/>
        <v>6.5</v>
      </c>
      <c r="Q74" s="47">
        <v>9</v>
      </c>
      <c r="R74" s="47">
        <v>6</v>
      </c>
      <c r="S74" s="47">
        <v>5</v>
      </c>
      <c r="T74" s="47">
        <v>6</v>
      </c>
      <c r="U74" s="58">
        <f t="shared" si="99"/>
        <v>7.5</v>
      </c>
      <c r="V74" s="47">
        <v>7</v>
      </c>
      <c r="W74" s="47">
        <v>8</v>
      </c>
      <c r="X74" s="58">
        <f t="shared" si="100"/>
        <v>6.75</v>
      </c>
      <c r="Y74" s="47">
        <v>8</v>
      </c>
      <c r="Z74" s="47">
        <v>7</v>
      </c>
      <c r="AA74" s="47">
        <v>7</v>
      </c>
      <c r="AB74" s="47">
        <v>5</v>
      </c>
      <c r="AC74" s="43">
        <f t="shared" si="101"/>
        <v>7.1428571428571432</v>
      </c>
      <c r="AD74" s="57">
        <f t="shared" si="102"/>
        <v>6</v>
      </c>
      <c r="AE74" s="47">
        <v>6</v>
      </c>
      <c r="AF74" s="57">
        <f t="shared" si="103"/>
        <v>8.5</v>
      </c>
      <c r="AG74" s="47">
        <v>7</v>
      </c>
      <c r="AH74" s="47">
        <v>8</v>
      </c>
      <c r="AI74" s="47">
        <v>10</v>
      </c>
      <c r="AJ74" s="47">
        <v>9</v>
      </c>
      <c r="AK74" s="57">
        <f t="shared" si="104"/>
        <v>9</v>
      </c>
      <c r="AL74" s="47">
        <v>10</v>
      </c>
      <c r="AM74" s="47">
        <v>8</v>
      </c>
      <c r="AN74" s="57">
        <f t="shared" si="105"/>
        <v>7.5</v>
      </c>
      <c r="AO74" s="47">
        <v>7</v>
      </c>
      <c r="AP74" s="47">
        <v>8</v>
      </c>
      <c r="AQ74" s="57">
        <f t="shared" si="106"/>
        <v>5.5</v>
      </c>
      <c r="AR74" s="47">
        <v>6</v>
      </c>
      <c r="AS74" s="47">
        <v>5</v>
      </c>
      <c r="AT74" s="57">
        <f t="shared" si="107"/>
        <v>8</v>
      </c>
      <c r="AU74" s="47">
        <v>8</v>
      </c>
      <c r="AV74" s="57">
        <f t="shared" si="108"/>
        <v>5.5</v>
      </c>
      <c r="AW74" s="47">
        <v>6</v>
      </c>
      <c r="AX74" s="47">
        <v>5</v>
      </c>
      <c r="AY74" s="56">
        <f>IF(AZ74="-","?",RANK(AZ74,AZ2:AZ130,0))</f>
        <v>36</v>
      </c>
      <c r="AZ74" s="42">
        <f t="shared" si="109"/>
        <v>5.81</v>
      </c>
      <c r="BA74" s="41">
        <f t="shared" si="110"/>
        <v>3.75</v>
      </c>
      <c r="BB74" s="47">
        <v>5</v>
      </c>
      <c r="BC74" s="47">
        <v>4</v>
      </c>
      <c r="BD74" s="47">
        <v>5</v>
      </c>
      <c r="BE74" s="47">
        <v>3</v>
      </c>
      <c r="BF74" s="47">
        <v>2</v>
      </c>
      <c r="BG74" s="55">
        <f t="shared" si="111"/>
        <v>3.5</v>
      </c>
      <c r="BH74" s="54">
        <f t="shared" si="112"/>
        <v>6.75</v>
      </c>
      <c r="BI74" s="41">
        <f t="shared" si="113"/>
        <v>6</v>
      </c>
      <c r="BJ74" s="47">
        <v>6</v>
      </c>
      <c r="BK74" s="47">
        <v>6</v>
      </c>
      <c r="BL74" s="47">
        <v>6</v>
      </c>
      <c r="BM74" s="41">
        <f t="shared" si="114"/>
        <v>5.333333333333333</v>
      </c>
      <c r="BN74" s="47">
        <v>6</v>
      </c>
      <c r="BO74" s="47">
        <v>6</v>
      </c>
      <c r="BP74" s="47">
        <v>4</v>
      </c>
      <c r="BQ74" s="41">
        <f t="shared" si="115"/>
        <v>7</v>
      </c>
      <c r="BR74" s="47">
        <v>8</v>
      </c>
      <c r="BS74" s="47">
        <v>9</v>
      </c>
      <c r="BT74" s="47">
        <v>6</v>
      </c>
      <c r="BU74" s="47">
        <v>5</v>
      </c>
      <c r="BV74" s="47">
        <v>7</v>
      </c>
      <c r="BW74" s="41">
        <f t="shared" si="116"/>
        <v>8.6666666666666661</v>
      </c>
      <c r="BX74" s="47">
        <v>8</v>
      </c>
      <c r="BY74" s="47">
        <v>9</v>
      </c>
      <c r="BZ74" s="47">
        <v>9</v>
      </c>
      <c r="CA74" s="47" t="s">
        <v>78</v>
      </c>
      <c r="CB74" s="46" t="s">
        <v>78</v>
      </c>
      <c r="CC74" s="52">
        <v>7.5499999999999989</v>
      </c>
      <c r="CD74" s="52">
        <f t="shared" si="117"/>
        <v>7.45</v>
      </c>
      <c r="CE74" s="44">
        <f t="shared" si="118"/>
        <v>-9.9999999999998757E-2</v>
      </c>
      <c r="CF74" s="53" t="str">
        <f t="shared" si="119"/>
        <v>â</v>
      </c>
      <c r="CG74" s="52">
        <v>6.7142857142857144</v>
      </c>
      <c r="CH74" s="52">
        <f t="shared" si="120"/>
        <v>7.1428571428571432</v>
      </c>
      <c r="CI74" s="43">
        <f t="shared" si="121"/>
        <v>0.42857142857142883</v>
      </c>
      <c r="CJ74" s="51" t="str">
        <f t="shared" si="122"/>
        <v>â</v>
      </c>
      <c r="CK74" s="47" t="s">
        <v>78</v>
      </c>
      <c r="CL74" s="46" t="s">
        <v>78</v>
      </c>
      <c r="CM74" s="47">
        <v>8</v>
      </c>
      <c r="CN74" s="47">
        <v>9</v>
      </c>
      <c r="CO74" s="47">
        <v>8</v>
      </c>
      <c r="CP74" s="47">
        <v>7</v>
      </c>
      <c r="CQ74" s="47">
        <v>9</v>
      </c>
      <c r="CR74" s="47">
        <v>6</v>
      </c>
      <c r="CS74" s="49">
        <f t="shared" si="123"/>
        <v>7.5</v>
      </c>
      <c r="CT74" s="48">
        <f t="shared" si="124"/>
        <v>0</v>
      </c>
      <c r="CU74" s="44" t="str">
        <f t="shared" si="125"/>
        <v>Dem.</v>
      </c>
      <c r="CV74" s="47" t="s">
        <v>78</v>
      </c>
      <c r="CW74" s="46" t="s">
        <v>78</v>
      </c>
      <c r="CX74" s="45">
        <f t="shared" si="126"/>
        <v>7.3</v>
      </c>
      <c r="CY74" s="40">
        <f t="shared" si="127"/>
        <v>2</v>
      </c>
      <c r="CZ74" s="39" t="str">
        <f t="shared" si="128"/>
        <v>Advanced</v>
      </c>
      <c r="DA74" s="44">
        <f t="shared" si="129"/>
        <v>7.45</v>
      </c>
      <c r="DB74" s="40">
        <f t="shared" si="130"/>
        <v>2</v>
      </c>
      <c r="DC74" s="39" t="str">
        <f t="shared" si="131"/>
        <v>Defective democracies</v>
      </c>
      <c r="DD74" s="43">
        <f t="shared" si="132"/>
        <v>7.14</v>
      </c>
      <c r="DE74" s="40">
        <f t="shared" si="133"/>
        <v>2</v>
      </c>
      <c r="DF74" s="39" t="str">
        <f t="shared" si="134"/>
        <v>Functioning</v>
      </c>
      <c r="DG74" s="42">
        <f t="shared" si="135"/>
        <v>5.81</v>
      </c>
      <c r="DH74" s="40">
        <f t="shared" si="136"/>
        <v>2</v>
      </c>
      <c r="DI74" s="39" t="str">
        <f t="shared" si="137"/>
        <v>Good</v>
      </c>
      <c r="DJ74" s="41">
        <f t="shared" si="138"/>
        <v>3.8</v>
      </c>
      <c r="DK74" s="40">
        <f t="shared" si="139"/>
        <v>4</v>
      </c>
      <c r="DL74" s="39" t="str">
        <f t="shared" si="140"/>
        <v>Minor</v>
      </c>
    </row>
    <row r="75" spans="1:116">
      <c r="A75" s="61" t="s">
        <v>173</v>
      </c>
      <c r="B75" s="60">
        <v>6</v>
      </c>
      <c r="C75" s="59">
        <f>IF(D75="-","?",RANK(D75,D2:D130,0))</f>
        <v>60</v>
      </c>
      <c r="D75" s="45">
        <f t="shared" si="94"/>
        <v>5.93</v>
      </c>
      <c r="E75" s="44">
        <f t="shared" si="95"/>
        <v>6.85</v>
      </c>
      <c r="F75" s="58">
        <f t="shared" si="96"/>
        <v>8</v>
      </c>
      <c r="G75" s="47">
        <v>6</v>
      </c>
      <c r="H75" s="47">
        <v>9</v>
      </c>
      <c r="I75" s="47">
        <v>10</v>
      </c>
      <c r="J75" s="47">
        <v>7</v>
      </c>
      <c r="K75" s="58">
        <f t="shared" si="97"/>
        <v>7.5</v>
      </c>
      <c r="L75" s="47">
        <v>8</v>
      </c>
      <c r="M75" s="47">
        <v>7</v>
      </c>
      <c r="N75" s="47">
        <v>8</v>
      </c>
      <c r="O75" s="47">
        <v>7</v>
      </c>
      <c r="P75" s="58">
        <f t="shared" si="98"/>
        <v>6</v>
      </c>
      <c r="Q75" s="47">
        <v>5</v>
      </c>
      <c r="R75" s="47">
        <v>6</v>
      </c>
      <c r="S75" s="47">
        <v>6</v>
      </c>
      <c r="T75" s="47">
        <v>7</v>
      </c>
      <c r="U75" s="58">
        <f t="shared" si="99"/>
        <v>7</v>
      </c>
      <c r="V75" s="47">
        <v>7</v>
      </c>
      <c r="W75" s="47">
        <v>7</v>
      </c>
      <c r="X75" s="58">
        <f t="shared" si="100"/>
        <v>5.75</v>
      </c>
      <c r="Y75" s="47">
        <v>7</v>
      </c>
      <c r="Z75" s="47">
        <v>5</v>
      </c>
      <c r="AA75" s="47">
        <v>7</v>
      </c>
      <c r="AB75" s="47">
        <v>4</v>
      </c>
      <c r="AC75" s="43">
        <f t="shared" si="101"/>
        <v>5</v>
      </c>
      <c r="AD75" s="57">
        <f t="shared" si="102"/>
        <v>3</v>
      </c>
      <c r="AE75" s="47">
        <v>3</v>
      </c>
      <c r="AF75" s="57">
        <f t="shared" si="103"/>
        <v>5.5</v>
      </c>
      <c r="AG75" s="47">
        <v>4</v>
      </c>
      <c r="AH75" s="47">
        <v>5</v>
      </c>
      <c r="AI75" s="47">
        <v>7</v>
      </c>
      <c r="AJ75" s="47">
        <v>6</v>
      </c>
      <c r="AK75" s="57">
        <f t="shared" si="104"/>
        <v>7.5</v>
      </c>
      <c r="AL75" s="47">
        <v>8</v>
      </c>
      <c r="AM75" s="47">
        <v>7</v>
      </c>
      <c r="AN75" s="57">
        <f t="shared" si="105"/>
        <v>5.5</v>
      </c>
      <c r="AO75" s="47">
        <v>5</v>
      </c>
      <c r="AP75" s="47">
        <v>6</v>
      </c>
      <c r="AQ75" s="57">
        <f t="shared" si="106"/>
        <v>4</v>
      </c>
      <c r="AR75" s="47">
        <v>4</v>
      </c>
      <c r="AS75" s="47">
        <v>4</v>
      </c>
      <c r="AT75" s="57">
        <f t="shared" si="107"/>
        <v>5</v>
      </c>
      <c r="AU75" s="47">
        <v>5</v>
      </c>
      <c r="AV75" s="57">
        <f t="shared" si="108"/>
        <v>4.5</v>
      </c>
      <c r="AW75" s="47">
        <v>4</v>
      </c>
      <c r="AX75" s="47">
        <v>5</v>
      </c>
      <c r="AY75" s="56">
        <f>IF(AZ75="-","?",RANK(AZ75,AZ2:AZ130,0))</f>
        <v>87</v>
      </c>
      <c r="AZ75" s="42">
        <f t="shared" si="109"/>
        <v>4.4800000000000004</v>
      </c>
      <c r="BA75" s="41">
        <f t="shared" si="110"/>
        <v>5.833333333333333</v>
      </c>
      <c r="BB75" s="47">
        <v>8</v>
      </c>
      <c r="BC75" s="47">
        <v>7</v>
      </c>
      <c r="BD75" s="47">
        <v>5</v>
      </c>
      <c r="BE75" s="47">
        <v>9</v>
      </c>
      <c r="BF75" s="47">
        <v>2</v>
      </c>
      <c r="BG75" s="55">
        <f t="shared" si="111"/>
        <v>4</v>
      </c>
      <c r="BH75" s="54">
        <f t="shared" si="112"/>
        <v>4.9333333333333336</v>
      </c>
      <c r="BI75" s="41">
        <f t="shared" si="113"/>
        <v>4</v>
      </c>
      <c r="BJ75" s="47">
        <v>4</v>
      </c>
      <c r="BK75" s="47">
        <v>4</v>
      </c>
      <c r="BL75" s="47">
        <v>4</v>
      </c>
      <c r="BM75" s="41">
        <f t="shared" si="114"/>
        <v>4</v>
      </c>
      <c r="BN75" s="47">
        <v>4</v>
      </c>
      <c r="BO75" s="47">
        <v>5</v>
      </c>
      <c r="BP75" s="47">
        <v>3</v>
      </c>
      <c r="BQ75" s="41">
        <f t="shared" si="115"/>
        <v>5.4</v>
      </c>
      <c r="BR75" s="47">
        <v>6</v>
      </c>
      <c r="BS75" s="47">
        <v>6</v>
      </c>
      <c r="BT75" s="47">
        <v>6</v>
      </c>
      <c r="BU75" s="47">
        <v>6</v>
      </c>
      <c r="BV75" s="47">
        <v>3</v>
      </c>
      <c r="BW75" s="41">
        <f t="shared" si="116"/>
        <v>6.333333333333333</v>
      </c>
      <c r="BX75" s="47">
        <v>7</v>
      </c>
      <c r="BY75" s="47">
        <v>6</v>
      </c>
      <c r="BZ75" s="47">
        <v>6</v>
      </c>
      <c r="CA75" s="47" t="s">
        <v>78</v>
      </c>
      <c r="CB75" s="46" t="s">
        <v>78</v>
      </c>
      <c r="CC75" s="52">
        <v>5.4000000000000012</v>
      </c>
      <c r="CD75" s="52">
        <f t="shared" si="117"/>
        <v>6.85</v>
      </c>
      <c r="CE75" s="44">
        <f t="shared" si="118"/>
        <v>1.4499999999999984</v>
      </c>
      <c r="CF75" s="53" t="str">
        <f t="shared" si="119"/>
        <v>ã</v>
      </c>
      <c r="CG75" s="52">
        <v>4.7142857142857135</v>
      </c>
      <c r="CH75" s="52">
        <f t="shared" si="120"/>
        <v>5</v>
      </c>
      <c r="CI75" s="43">
        <f t="shared" si="121"/>
        <v>0.28571428571428648</v>
      </c>
      <c r="CJ75" s="51" t="str">
        <f t="shared" si="122"/>
        <v>â</v>
      </c>
      <c r="CK75" s="47" t="s">
        <v>78</v>
      </c>
      <c r="CL75" s="46" t="s">
        <v>78</v>
      </c>
      <c r="CM75" s="47">
        <v>8</v>
      </c>
      <c r="CN75" s="47">
        <v>7</v>
      </c>
      <c r="CO75" s="47">
        <v>8</v>
      </c>
      <c r="CP75" s="47">
        <v>7</v>
      </c>
      <c r="CQ75" s="47">
        <v>5</v>
      </c>
      <c r="CR75" s="47">
        <v>7</v>
      </c>
      <c r="CS75" s="49">
        <f t="shared" si="123"/>
        <v>6.5</v>
      </c>
      <c r="CT75" s="48">
        <f t="shared" si="124"/>
        <v>0</v>
      </c>
      <c r="CU75" s="44" t="str">
        <f t="shared" si="125"/>
        <v>Dem.</v>
      </c>
      <c r="CV75" s="47" t="s">
        <v>78</v>
      </c>
      <c r="CW75" s="46" t="s">
        <v>78</v>
      </c>
      <c r="CX75" s="45">
        <f t="shared" si="126"/>
        <v>5.93</v>
      </c>
      <c r="CY75" s="40">
        <f t="shared" si="127"/>
        <v>3</v>
      </c>
      <c r="CZ75" s="39" t="str">
        <f t="shared" si="128"/>
        <v>Limited</v>
      </c>
      <c r="DA75" s="44">
        <f t="shared" si="129"/>
        <v>6.85</v>
      </c>
      <c r="DB75" s="40">
        <f t="shared" si="130"/>
        <v>2</v>
      </c>
      <c r="DC75" s="39" t="str">
        <f t="shared" si="131"/>
        <v>Defective democracies</v>
      </c>
      <c r="DD75" s="43">
        <f t="shared" si="132"/>
        <v>5</v>
      </c>
      <c r="DE75" s="40">
        <f t="shared" si="133"/>
        <v>3</v>
      </c>
      <c r="DF75" s="39" t="str">
        <f t="shared" si="134"/>
        <v>Functional flaws</v>
      </c>
      <c r="DG75" s="42">
        <f t="shared" si="135"/>
        <v>4.4800000000000004</v>
      </c>
      <c r="DH75" s="40">
        <f t="shared" si="136"/>
        <v>3</v>
      </c>
      <c r="DI75" s="39" t="str">
        <f t="shared" si="137"/>
        <v>Moderate</v>
      </c>
      <c r="DJ75" s="41">
        <f t="shared" si="138"/>
        <v>5.8</v>
      </c>
      <c r="DK75" s="40">
        <f t="shared" si="139"/>
        <v>3</v>
      </c>
      <c r="DL75" s="39" t="str">
        <f t="shared" si="140"/>
        <v>Moderate</v>
      </c>
    </row>
    <row r="76" spans="1:116">
      <c r="A76" s="61" t="s">
        <v>174</v>
      </c>
      <c r="B76" s="60">
        <v>6</v>
      </c>
      <c r="C76" s="59">
        <f>IF(D76="-","?",RANK(D76,D2:D130,0))</f>
        <v>44</v>
      </c>
      <c r="D76" s="45">
        <f t="shared" si="94"/>
        <v>6.25</v>
      </c>
      <c r="E76" s="44">
        <f t="shared" si="95"/>
        <v>7</v>
      </c>
      <c r="F76" s="58">
        <f t="shared" si="96"/>
        <v>8.5</v>
      </c>
      <c r="G76" s="47">
        <v>8</v>
      </c>
      <c r="H76" s="47">
        <v>10</v>
      </c>
      <c r="I76" s="47">
        <v>10</v>
      </c>
      <c r="J76" s="47">
        <v>6</v>
      </c>
      <c r="K76" s="58">
        <f t="shared" si="97"/>
        <v>7</v>
      </c>
      <c r="L76" s="47">
        <v>7</v>
      </c>
      <c r="M76" s="47">
        <v>7</v>
      </c>
      <c r="N76" s="47">
        <v>8</v>
      </c>
      <c r="O76" s="47">
        <v>6</v>
      </c>
      <c r="P76" s="58">
        <f t="shared" si="98"/>
        <v>6</v>
      </c>
      <c r="Q76" s="47">
        <v>7</v>
      </c>
      <c r="R76" s="47">
        <v>6</v>
      </c>
      <c r="S76" s="47">
        <v>4</v>
      </c>
      <c r="T76" s="47">
        <v>7</v>
      </c>
      <c r="U76" s="58">
        <f t="shared" si="99"/>
        <v>7.5</v>
      </c>
      <c r="V76" s="47">
        <v>7</v>
      </c>
      <c r="W76" s="47">
        <v>8</v>
      </c>
      <c r="X76" s="58">
        <f t="shared" si="100"/>
        <v>6</v>
      </c>
      <c r="Y76" s="47">
        <v>6</v>
      </c>
      <c r="Z76" s="47">
        <v>5</v>
      </c>
      <c r="AA76" s="47">
        <v>7</v>
      </c>
      <c r="AB76" s="47">
        <v>6</v>
      </c>
      <c r="AC76" s="43">
        <f t="shared" si="101"/>
        <v>5.5</v>
      </c>
      <c r="AD76" s="57">
        <f t="shared" si="102"/>
        <v>3</v>
      </c>
      <c r="AE76" s="47">
        <v>3</v>
      </c>
      <c r="AF76" s="57">
        <f t="shared" si="103"/>
        <v>6</v>
      </c>
      <c r="AG76" s="47">
        <v>6</v>
      </c>
      <c r="AH76" s="47">
        <v>7</v>
      </c>
      <c r="AI76" s="47">
        <v>6</v>
      </c>
      <c r="AJ76" s="47">
        <v>5</v>
      </c>
      <c r="AK76" s="57">
        <f t="shared" si="104"/>
        <v>8.5</v>
      </c>
      <c r="AL76" s="47">
        <v>9</v>
      </c>
      <c r="AM76" s="47">
        <v>8</v>
      </c>
      <c r="AN76" s="57">
        <f t="shared" si="105"/>
        <v>6.5</v>
      </c>
      <c r="AO76" s="47">
        <v>6</v>
      </c>
      <c r="AP76" s="47">
        <v>7</v>
      </c>
      <c r="AQ76" s="57">
        <f t="shared" si="106"/>
        <v>4.5</v>
      </c>
      <c r="AR76" s="47">
        <v>4</v>
      </c>
      <c r="AS76" s="47">
        <v>5</v>
      </c>
      <c r="AT76" s="57">
        <f t="shared" si="107"/>
        <v>6</v>
      </c>
      <c r="AU76" s="47">
        <v>6</v>
      </c>
      <c r="AV76" s="57">
        <f t="shared" si="108"/>
        <v>4</v>
      </c>
      <c r="AW76" s="47">
        <v>4</v>
      </c>
      <c r="AX76" s="47">
        <v>4</v>
      </c>
      <c r="AY76" s="56">
        <f>IF(AZ76="-","?",RANK(AZ76,AZ2:AZ130,0))</f>
        <v>30</v>
      </c>
      <c r="AZ76" s="42">
        <f t="shared" si="109"/>
        <v>6.15</v>
      </c>
      <c r="BA76" s="41">
        <f t="shared" si="110"/>
        <v>5.291666666666667</v>
      </c>
      <c r="BB76" s="47">
        <v>8</v>
      </c>
      <c r="BC76" s="47">
        <v>8</v>
      </c>
      <c r="BD76" s="47">
        <v>2</v>
      </c>
      <c r="BE76" s="47">
        <v>9</v>
      </c>
      <c r="BF76" s="47">
        <v>1</v>
      </c>
      <c r="BG76" s="55">
        <f t="shared" si="111"/>
        <v>3.75</v>
      </c>
      <c r="BH76" s="54">
        <f t="shared" si="112"/>
        <v>6.8666666666666671</v>
      </c>
      <c r="BI76" s="41">
        <f t="shared" si="113"/>
        <v>6.333333333333333</v>
      </c>
      <c r="BJ76" s="47">
        <v>7</v>
      </c>
      <c r="BK76" s="47">
        <v>5</v>
      </c>
      <c r="BL76" s="47">
        <v>7</v>
      </c>
      <c r="BM76" s="41">
        <f t="shared" si="114"/>
        <v>4.666666666666667</v>
      </c>
      <c r="BN76" s="47">
        <v>5</v>
      </c>
      <c r="BO76" s="47">
        <v>5</v>
      </c>
      <c r="BP76" s="47">
        <v>4</v>
      </c>
      <c r="BQ76" s="41">
        <f t="shared" si="115"/>
        <v>7.8</v>
      </c>
      <c r="BR76" s="47">
        <v>8</v>
      </c>
      <c r="BS76" s="47">
        <v>9</v>
      </c>
      <c r="BT76" s="47">
        <v>8</v>
      </c>
      <c r="BU76" s="47">
        <v>6</v>
      </c>
      <c r="BV76" s="47">
        <v>8</v>
      </c>
      <c r="BW76" s="41">
        <f t="shared" si="116"/>
        <v>8.6666666666666661</v>
      </c>
      <c r="BX76" s="47">
        <v>9</v>
      </c>
      <c r="BY76" s="47">
        <v>9</v>
      </c>
      <c r="BZ76" s="47">
        <v>8</v>
      </c>
      <c r="CA76" s="47" t="s">
        <v>78</v>
      </c>
      <c r="CB76" s="46" t="s">
        <v>78</v>
      </c>
      <c r="CC76" s="52">
        <v>7.05</v>
      </c>
      <c r="CD76" s="52">
        <f t="shared" si="117"/>
        <v>7</v>
      </c>
      <c r="CE76" s="44">
        <f t="shared" si="118"/>
        <v>-4.9999999999999822E-2</v>
      </c>
      <c r="CF76" s="53" t="str">
        <f t="shared" si="119"/>
        <v>â</v>
      </c>
      <c r="CG76" s="52">
        <v>5.5357142857142856</v>
      </c>
      <c r="CH76" s="52">
        <f t="shared" si="120"/>
        <v>5.5</v>
      </c>
      <c r="CI76" s="43">
        <f t="shared" si="121"/>
        <v>-3.5714285714285587E-2</v>
      </c>
      <c r="CJ76" s="51" t="str">
        <f t="shared" si="122"/>
        <v>â</v>
      </c>
      <c r="CK76" s="47" t="s">
        <v>78</v>
      </c>
      <c r="CL76" s="46" t="s">
        <v>78</v>
      </c>
      <c r="CM76" s="47">
        <v>7</v>
      </c>
      <c r="CN76" s="47">
        <v>7</v>
      </c>
      <c r="CO76" s="47">
        <v>8</v>
      </c>
      <c r="CP76" s="47">
        <v>6</v>
      </c>
      <c r="CQ76" s="47">
        <v>7</v>
      </c>
      <c r="CR76" s="47">
        <v>7</v>
      </c>
      <c r="CS76" s="49">
        <f t="shared" si="123"/>
        <v>7</v>
      </c>
      <c r="CT76" s="48">
        <f t="shared" si="124"/>
        <v>0</v>
      </c>
      <c r="CU76" s="44" t="str">
        <f t="shared" si="125"/>
        <v>Dem.</v>
      </c>
      <c r="CV76" s="47" t="s">
        <v>78</v>
      </c>
      <c r="CW76" s="46" t="s">
        <v>78</v>
      </c>
      <c r="CX76" s="45">
        <f t="shared" si="126"/>
        <v>6.25</v>
      </c>
      <c r="CY76" s="40">
        <f t="shared" si="127"/>
        <v>3</v>
      </c>
      <c r="CZ76" s="39" t="str">
        <f t="shared" si="128"/>
        <v>Limited</v>
      </c>
      <c r="DA76" s="44">
        <f t="shared" si="129"/>
        <v>7</v>
      </c>
      <c r="DB76" s="40">
        <f t="shared" si="130"/>
        <v>2</v>
      </c>
      <c r="DC76" s="39" t="str">
        <f t="shared" si="131"/>
        <v>Defective democracies</v>
      </c>
      <c r="DD76" s="43">
        <f t="shared" si="132"/>
        <v>5.5</v>
      </c>
      <c r="DE76" s="40">
        <f t="shared" si="133"/>
        <v>3</v>
      </c>
      <c r="DF76" s="39" t="str">
        <f t="shared" si="134"/>
        <v>Functional flaws</v>
      </c>
      <c r="DG76" s="42">
        <f t="shared" si="135"/>
        <v>6.15</v>
      </c>
      <c r="DH76" s="40">
        <f t="shared" si="136"/>
        <v>2</v>
      </c>
      <c r="DI76" s="39" t="str">
        <f t="shared" si="137"/>
        <v>Good</v>
      </c>
      <c r="DJ76" s="41">
        <f t="shared" si="138"/>
        <v>5.3</v>
      </c>
      <c r="DK76" s="40">
        <f t="shared" si="139"/>
        <v>3</v>
      </c>
      <c r="DL76" s="39" t="str">
        <f t="shared" si="140"/>
        <v>Moderate</v>
      </c>
    </row>
    <row r="77" spans="1:116">
      <c r="A77" s="61" t="s">
        <v>175</v>
      </c>
      <c r="B77" s="60">
        <v>1</v>
      </c>
      <c r="C77" s="59">
        <f>IF(D77="-","?",RANK(D77,D2:D130,0))</f>
        <v>30</v>
      </c>
      <c r="D77" s="45">
        <f t="shared" si="94"/>
        <v>7.28</v>
      </c>
      <c r="E77" s="44">
        <f t="shared" si="95"/>
        <v>7.85</v>
      </c>
      <c r="F77" s="58">
        <f t="shared" si="96"/>
        <v>9.25</v>
      </c>
      <c r="G77" s="47">
        <v>9</v>
      </c>
      <c r="H77" s="47">
        <v>9</v>
      </c>
      <c r="I77" s="47">
        <v>9</v>
      </c>
      <c r="J77" s="47">
        <v>10</v>
      </c>
      <c r="K77" s="58">
        <f t="shared" si="97"/>
        <v>8.5</v>
      </c>
      <c r="L77" s="47">
        <v>9</v>
      </c>
      <c r="M77" s="47">
        <v>9</v>
      </c>
      <c r="N77" s="47">
        <v>9</v>
      </c>
      <c r="O77" s="47">
        <v>7</v>
      </c>
      <c r="P77" s="58">
        <f t="shared" si="98"/>
        <v>6.75</v>
      </c>
      <c r="Q77" s="47">
        <v>8</v>
      </c>
      <c r="R77" s="47">
        <v>6</v>
      </c>
      <c r="S77" s="47">
        <v>5</v>
      </c>
      <c r="T77" s="47">
        <v>8</v>
      </c>
      <c r="U77" s="58">
        <f t="shared" si="99"/>
        <v>8</v>
      </c>
      <c r="V77" s="47">
        <v>7</v>
      </c>
      <c r="W77" s="47">
        <v>9</v>
      </c>
      <c r="X77" s="58">
        <f t="shared" si="100"/>
        <v>6.75</v>
      </c>
      <c r="Y77" s="47">
        <v>7</v>
      </c>
      <c r="Z77" s="47">
        <v>6</v>
      </c>
      <c r="AA77" s="47">
        <v>8</v>
      </c>
      <c r="AB77" s="47">
        <v>6</v>
      </c>
      <c r="AC77" s="43">
        <f t="shared" si="101"/>
        <v>6.7142857142857144</v>
      </c>
      <c r="AD77" s="57">
        <f t="shared" si="102"/>
        <v>6</v>
      </c>
      <c r="AE77" s="47">
        <v>6</v>
      </c>
      <c r="AF77" s="57">
        <f t="shared" si="103"/>
        <v>6.5</v>
      </c>
      <c r="AG77" s="47">
        <v>6</v>
      </c>
      <c r="AH77" s="47">
        <v>6</v>
      </c>
      <c r="AI77" s="47">
        <v>7</v>
      </c>
      <c r="AJ77" s="47">
        <v>7</v>
      </c>
      <c r="AK77" s="57">
        <f t="shared" si="104"/>
        <v>8</v>
      </c>
      <c r="AL77" s="47">
        <v>8</v>
      </c>
      <c r="AM77" s="47">
        <v>8</v>
      </c>
      <c r="AN77" s="57">
        <f t="shared" si="105"/>
        <v>6.5</v>
      </c>
      <c r="AO77" s="47">
        <v>7</v>
      </c>
      <c r="AP77" s="47">
        <v>6</v>
      </c>
      <c r="AQ77" s="57">
        <f t="shared" si="106"/>
        <v>7</v>
      </c>
      <c r="AR77" s="47">
        <v>7</v>
      </c>
      <c r="AS77" s="47">
        <v>7</v>
      </c>
      <c r="AT77" s="57">
        <f t="shared" si="107"/>
        <v>7</v>
      </c>
      <c r="AU77" s="47">
        <v>7</v>
      </c>
      <c r="AV77" s="57">
        <f t="shared" si="108"/>
        <v>6</v>
      </c>
      <c r="AW77" s="47">
        <v>7</v>
      </c>
      <c r="AX77" s="47">
        <v>5</v>
      </c>
      <c r="AY77" s="56">
        <f>IF(AZ77="-","?",RANK(AZ77,AZ2:AZ130,0))</f>
        <v>31</v>
      </c>
      <c r="AZ77" s="42">
        <f t="shared" si="109"/>
        <v>6.13</v>
      </c>
      <c r="BA77" s="41">
        <f t="shared" si="110"/>
        <v>3.6666666666666665</v>
      </c>
      <c r="BB77" s="47">
        <v>6</v>
      </c>
      <c r="BC77" s="47">
        <v>5</v>
      </c>
      <c r="BD77" s="47">
        <v>2</v>
      </c>
      <c r="BE77" s="47">
        <v>4</v>
      </c>
      <c r="BF77" s="47">
        <v>2</v>
      </c>
      <c r="BG77" s="55">
        <f t="shared" si="111"/>
        <v>3</v>
      </c>
      <c r="BH77" s="54">
        <f t="shared" si="112"/>
        <v>7.1333333333333337</v>
      </c>
      <c r="BI77" s="41">
        <f t="shared" si="113"/>
        <v>7.333333333333333</v>
      </c>
      <c r="BJ77" s="47">
        <v>8</v>
      </c>
      <c r="BK77" s="47">
        <v>6</v>
      </c>
      <c r="BL77" s="47">
        <v>8</v>
      </c>
      <c r="BM77" s="41">
        <f t="shared" si="114"/>
        <v>6.333333333333333</v>
      </c>
      <c r="BN77" s="47">
        <v>6</v>
      </c>
      <c r="BO77" s="47">
        <v>7</v>
      </c>
      <c r="BP77" s="47">
        <v>6</v>
      </c>
      <c r="BQ77" s="41">
        <f t="shared" si="115"/>
        <v>7.2</v>
      </c>
      <c r="BR77" s="47">
        <v>8</v>
      </c>
      <c r="BS77" s="47">
        <v>8</v>
      </c>
      <c r="BT77" s="47">
        <v>7</v>
      </c>
      <c r="BU77" s="47">
        <v>6</v>
      </c>
      <c r="BV77" s="47">
        <v>7</v>
      </c>
      <c r="BW77" s="41">
        <f t="shared" si="116"/>
        <v>7.666666666666667</v>
      </c>
      <c r="BX77" s="47">
        <v>8</v>
      </c>
      <c r="BY77" s="47">
        <v>7</v>
      </c>
      <c r="BZ77" s="47">
        <v>8</v>
      </c>
      <c r="CA77" s="47" t="s">
        <v>78</v>
      </c>
      <c r="CB77" s="46" t="s">
        <v>78</v>
      </c>
      <c r="CC77" s="52" t="s">
        <v>208</v>
      </c>
      <c r="CD77" s="52">
        <f t="shared" si="117"/>
        <v>7.85</v>
      </c>
      <c r="CE77" s="44" t="str">
        <f t="shared" si="118"/>
        <v>-</v>
      </c>
      <c r="CF77" s="53" t="str">
        <f t="shared" si="119"/>
        <v/>
      </c>
      <c r="CG77" s="52" t="s">
        <v>208</v>
      </c>
      <c r="CH77" s="52">
        <f t="shared" si="120"/>
        <v>6.7142857142857144</v>
      </c>
      <c r="CI77" s="43" t="str">
        <f t="shared" si="121"/>
        <v>-</v>
      </c>
      <c r="CJ77" s="51" t="str">
        <f t="shared" si="122"/>
        <v/>
      </c>
      <c r="CK77" s="47" t="s">
        <v>78</v>
      </c>
      <c r="CL77" s="46" t="s">
        <v>78</v>
      </c>
      <c r="CM77" s="47">
        <v>9</v>
      </c>
      <c r="CN77" s="47">
        <v>9</v>
      </c>
      <c r="CO77" s="47">
        <v>9</v>
      </c>
      <c r="CP77" s="47">
        <v>7</v>
      </c>
      <c r="CQ77" s="47">
        <v>8</v>
      </c>
      <c r="CR77" s="47">
        <v>8</v>
      </c>
      <c r="CS77" s="49">
        <f t="shared" si="123"/>
        <v>9.5</v>
      </c>
      <c r="CT77" s="48">
        <f t="shared" si="124"/>
        <v>0</v>
      </c>
      <c r="CU77" s="44" t="str">
        <f t="shared" si="125"/>
        <v>Dem.</v>
      </c>
      <c r="CV77" s="47" t="s">
        <v>78</v>
      </c>
      <c r="CW77" s="46" t="s">
        <v>78</v>
      </c>
      <c r="CX77" s="45">
        <f t="shared" si="126"/>
        <v>7.28</v>
      </c>
      <c r="CY77" s="40">
        <f t="shared" si="127"/>
        <v>2</v>
      </c>
      <c r="CZ77" s="39" t="str">
        <f t="shared" si="128"/>
        <v>Advanced</v>
      </c>
      <c r="DA77" s="44">
        <f t="shared" si="129"/>
        <v>7.85</v>
      </c>
      <c r="DB77" s="40">
        <f t="shared" si="130"/>
        <v>2</v>
      </c>
      <c r="DC77" s="39" t="str">
        <f t="shared" si="131"/>
        <v>Defective democracies</v>
      </c>
      <c r="DD77" s="43">
        <f t="shared" si="132"/>
        <v>6.71</v>
      </c>
      <c r="DE77" s="40">
        <f t="shared" si="133"/>
        <v>3</v>
      </c>
      <c r="DF77" s="39" t="str">
        <f t="shared" si="134"/>
        <v>Functional flaws</v>
      </c>
      <c r="DG77" s="42">
        <f t="shared" si="135"/>
        <v>6.13</v>
      </c>
      <c r="DH77" s="40">
        <f t="shared" si="136"/>
        <v>2</v>
      </c>
      <c r="DI77" s="39" t="str">
        <f t="shared" si="137"/>
        <v>Good</v>
      </c>
      <c r="DJ77" s="41">
        <f t="shared" si="138"/>
        <v>3.7</v>
      </c>
      <c r="DK77" s="40">
        <f t="shared" si="139"/>
        <v>4</v>
      </c>
      <c r="DL77" s="39" t="str">
        <f t="shared" si="140"/>
        <v>Minor</v>
      </c>
    </row>
    <row r="78" spans="1:116">
      <c r="A78" s="61" t="s">
        <v>176</v>
      </c>
      <c r="B78" s="60">
        <v>4</v>
      </c>
      <c r="C78" s="59">
        <f>IF(D78="-","?",RANK(D78,D2:D130,0))</f>
        <v>86</v>
      </c>
      <c r="D78" s="45">
        <f t="shared" si="94"/>
        <v>4.6500000000000004</v>
      </c>
      <c r="E78" s="44">
        <f t="shared" si="95"/>
        <v>4.4000000000000004</v>
      </c>
      <c r="F78" s="58">
        <f t="shared" si="96"/>
        <v>6.75</v>
      </c>
      <c r="G78" s="47">
        <v>8</v>
      </c>
      <c r="H78" s="47">
        <v>9</v>
      </c>
      <c r="I78" s="47">
        <v>4</v>
      </c>
      <c r="J78" s="47">
        <v>6</v>
      </c>
      <c r="K78" s="58">
        <f t="shared" si="97"/>
        <v>4.25</v>
      </c>
      <c r="L78" s="47">
        <v>5</v>
      </c>
      <c r="M78" s="47">
        <v>2</v>
      </c>
      <c r="N78" s="47">
        <v>5</v>
      </c>
      <c r="O78" s="47">
        <v>5</v>
      </c>
      <c r="P78" s="58">
        <f t="shared" si="98"/>
        <v>4</v>
      </c>
      <c r="Q78" s="47">
        <v>3</v>
      </c>
      <c r="R78" s="47">
        <v>3</v>
      </c>
      <c r="S78" s="47">
        <v>4</v>
      </c>
      <c r="T78" s="47">
        <v>6</v>
      </c>
      <c r="U78" s="58">
        <f t="shared" si="99"/>
        <v>2</v>
      </c>
      <c r="V78" s="47">
        <v>2</v>
      </c>
      <c r="W78" s="47">
        <v>2</v>
      </c>
      <c r="X78" s="58">
        <f t="shared" si="100"/>
        <v>5</v>
      </c>
      <c r="Y78" s="47">
        <v>3</v>
      </c>
      <c r="Z78" s="47">
        <v>6</v>
      </c>
      <c r="AA78" s="47" t="s">
        <v>100</v>
      </c>
      <c r="AB78" s="47">
        <v>6</v>
      </c>
      <c r="AC78" s="43">
        <f t="shared" si="101"/>
        <v>4.8928571428571432</v>
      </c>
      <c r="AD78" s="57">
        <f t="shared" si="102"/>
        <v>3</v>
      </c>
      <c r="AE78" s="47">
        <v>3</v>
      </c>
      <c r="AF78" s="57">
        <f t="shared" si="103"/>
        <v>5.25</v>
      </c>
      <c r="AG78" s="47">
        <v>5</v>
      </c>
      <c r="AH78" s="47">
        <v>4</v>
      </c>
      <c r="AI78" s="47">
        <v>6</v>
      </c>
      <c r="AJ78" s="47">
        <v>6</v>
      </c>
      <c r="AK78" s="57">
        <f t="shared" si="104"/>
        <v>7</v>
      </c>
      <c r="AL78" s="47">
        <v>7</v>
      </c>
      <c r="AM78" s="47">
        <v>7</v>
      </c>
      <c r="AN78" s="57">
        <f t="shared" si="105"/>
        <v>5.5</v>
      </c>
      <c r="AO78" s="47">
        <v>6</v>
      </c>
      <c r="AP78" s="47">
        <v>5</v>
      </c>
      <c r="AQ78" s="57">
        <f t="shared" si="106"/>
        <v>3.5</v>
      </c>
      <c r="AR78" s="47">
        <v>3</v>
      </c>
      <c r="AS78" s="47">
        <v>4</v>
      </c>
      <c r="AT78" s="57">
        <f t="shared" si="107"/>
        <v>6</v>
      </c>
      <c r="AU78" s="47">
        <v>6</v>
      </c>
      <c r="AV78" s="57">
        <f t="shared" si="108"/>
        <v>4</v>
      </c>
      <c r="AW78" s="47">
        <v>3</v>
      </c>
      <c r="AX78" s="47">
        <v>5</v>
      </c>
      <c r="AY78" s="56">
        <f>IF(AZ78="-","?",RANK(AZ78,AZ2:AZ130,0))</f>
        <v>80</v>
      </c>
      <c r="AZ78" s="42">
        <f t="shared" si="109"/>
        <v>4.5999999999999996</v>
      </c>
      <c r="BA78" s="41">
        <f t="shared" si="110"/>
        <v>6.270833333333333</v>
      </c>
      <c r="BB78" s="47">
        <v>7</v>
      </c>
      <c r="BC78" s="47">
        <v>5</v>
      </c>
      <c r="BD78" s="47">
        <v>4</v>
      </c>
      <c r="BE78" s="47">
        <v>7</v>
      </c>
      <c r="BF78" s="47">
        <v>9</v>
      </c>
      <c r="BG78" s="55">
        <f t="shared" si="111"/>
        <v>5.625</v>
      </c>
      <c r="BH78" s="54">
        <f t="shared" si="112"/>
        <v>5.0166666666666675</v>
      </c>
      <c r="BI78" s="41">
        <f t="shared" si="113"/>
        <v>4.666666666666667</v>
      </c>
      <c r="BJ78" s="47">
        <v>5</v>
      </c>
      <c r="BK78" s="47">
        <v>4</v>
      </c>
      <c r="BL78" s="47">
        <v>5</v>
      </c>
      <c r="BM78" s="41">
        <f t="shared" si="114"/>
        <v>4</v>
      </c>
      <c r="BN78" s="47">
        <v>4</v>
      </c>
      <c r="BO78" s="47">
        <v>5</v>
      </c>
      <c r="BP78" s="47">
        <v>3</v>
      </c>
      <c r="BQ78" s="41">
        <f t="shared" si="115"/>
        <v>5.4</v>
      </c>
      <c r="BR78" s="47">
        <v>6</v>
      </c>
      <c r="BS78" s="47">
        <v>5</v>
      </c>
      <c r="BT78" s="47">
        <v>5</v>
      </c>
      <c r="BU78" s="47">
        <v>5</v>
      </c>
      <c r="BV78" s="47">
        <v>6</v>
      </c>
      <c r="BW78" s="41">
        <f t="shared" si="116"/>
        <v>6</v>
      </c>
      <c r="BX78" s="47">
        <v>6</v>
      </c>
      <c r="BY78" s="47">
        <v>7</v>
      </c>
      <c r="BZ78" s="47">
        <v>5</v>
      </c>
      <c r="CA78" s="47" t="s">
        <v>78</v>
      </c>
      <c r="CB78" s="46" t="s">
        <v>78</v>
      </c>
      <c r="CC78" s="52">
        <v>4.4833333333333334</v>
      </c>
      <c r="CD78" s="52">
        <f t="shared" si="117"/>
        <v>4.4000000000000004</v>
      </c>
      <c r="CE78" s="44">
        <f t="shared" si="118"/>
        <v>-8.3333333333333037E-2</v>
      </c>
      <c r="CF78" s="53" t="str">
        <f t="shared" si="119"/>
        <v>â</v>
      </c>
      <c r="CG78" s="52">
        <v>4.75</v>
      </c>
      <c r="CH78" s="52">
        <f t="shared" si="120"/>
        <v>4.8928571428571432</v>
      </c>
      <c r="CI78" s="43">
        <f t="shared" si="121"/>
        <v>0.14285714285714324</v>
      </c>
      <c r="CJ78" s="51" t="str">
        <f t="shared" si="122"/>
        <v>â</v>
      </c>
      <c r="CK78" s="47" t="s">
        <v>78</v>
      </c>
      <c r="CL78" s="46" t="s">
        <v>78</v>
      </c>
      <c r="CM78" s="50">
        <v>5</v>
      </c>
      <c r="CN78" s="50">
        <v>2</v>
      </c>
      <c r="CO78" s="47">
        <v>5</v>
      </c>
      <c r="CP78" s="47">
        <v>5</v>
      </c>
      <c r="CQ78" s="47">
        <v>3</v>
      </c>
      <c r="CR78" s="47">
        <v>6</v>
      </c>
      <c r="CS78" s="49">
        <f t="shared" si="123"/>
        <v>7</v>
      </c>
      <c r="CT78" s="48">
        <f t="shared" si="124"/>
        <v>2</v>
      </c>
      <c r="CU78" s="44" t="str">
        <f t="shared" si="125"/>
        <v>Aut.</v>
      </c>
      <c r="CV78" s="47" t="s">
        <v>78</v>
      </c>
      <c r="CW78" s="46" t="s">
        <v>78</v>
      </c>
      <c r="CX78" s="45">
        <f t="shared" si="126"/>
        <v>4.6500000000000004</v>
      </c>
      <c r="CY78" s="40">
        <f t="shared" si="127"/>
        <v>4</v>
      </c>
      <c r="CZ78" s="39" t="str">
        <f t="shared" si="128"/>
        <v>Very limited</v>
      </c>
      <c r="DA78" s="44">
        <f t="shared" si="129"/>
        <v>4.4000000000000004</v>
      </c>
      <c r="DB78" s="40">
        <f t="shared" si="130"/>
        <v>4</v>
      </c>
      <c r="DC78" s="39" t="str">
        <f t="shared" si="131"/>
        <v>Moderate autocracies</v>
      </c>
      <c r="DD78" s="43">
        <f t="shared" si="132"/>
        <v>4.8899999999999997</v>
      </c>
      <c r="DE78" s="40">
        <f t="shared" si="133"/>
        <v>4</v>
      </c>
      <c r="DF78" s="39" t="str">
        <f t="shared" si="134"/>
        <v>Poorly functioning</v>
      </c>
      <c r="DG78" s="42">
        <f t="shared" si="135"/>
        <v>4.5999999999999996</v>
      </c>
      <c r="DH78" s="40">
        <f t="shared" si="136"/>
        <v>3</v>
      </c>
      <c r="DI78" s="39" t="str">
        <f t="shared" si="137"/>
        <v>Moderate</v>
      </c>
      <c r="DJ78" s="41">
        <f t="shared" si="138"/>
        <v>6.3</v>
      </c>
      <c r="DK78" s="40">
        <f t="shared" si="139"/>
        <v>3</v>
      </c>
      <c r="DL78" s="39" t="str">
        <f t="shared" si="140"/>
        <v>Moderate</v>
      </c>
    </row>
    <row r="79" spans="1:116">
      <c r="A79" s="61" t="s">
        <v>177</v>
      </c>
      <c r="B79" s="60">
        <v>5</v>
      </c>
      <c r="C79" s="59">
        <f>IF(D79="-","?",RANK(D79,D2:D130,0))</f>
        <v>67</v>
      </c>
      <c r="D79" s="45">
        <f t="shared" si="94"/>
        <v>5.56</v>
      </c>
      <c r="E79" s="44">
        <f t="shared" si="95"/>
        <v>6.55</v>
      </c>
      <c r="F79" s="58">
        <f t="shared" si="96"/>
        <v>8.25</v>
      </c>
      <c r="G79" s="47">
        <v>8</v>
      </c>
      <c r="H79" s="47">
        <v>9</v>
      </c>
      <c r="I79" s="47">
        <v>10</v>
      </c>
      <c r="J79" s="47">
        <v>6</v>
      </c>
      <c r="K79" s="58">
        <f t="shared" si="97"/>
        <v>7.5</v>
      </c>
      <c r="L79" s="47">
        <v>8</v>
      </c>
      <c r="M79" s="47">
        <v>8</v>
      </c>
      <c r="N79" s="47">
        <v>7</v>
      </c>
      <c r="O79" s="47">
        <v>7</v>
      </c>
      <c r="P79" s="58">
        <f t="shared" si="98"/>
        <v>4.75</v>
      </c>
      <c r="Q79" s="47">
        <v>4</v>
      </c>
      <c r="R79" s="47">
        <v>4</v>
      </c>
      <c r="S79" s="47">
        <v>5</v>
      </c>
      <c r="T79" s="47">
        <v>6</v>
      </c>
      <c r="U79" s="58">
        <f t="shared" si="99"/>
        <v>7</v>
      </c>
      <c r="V79" s="47">
        <v>6</v>
      </c>
      <c r="W79" s="47">
        <v>8</v>
      </c>
      <c r="X79" s="58">
        <f t="shared" si="100"/>
        <v>5.25</v>
      </c>
      <c r="Y79" s="47">
        <v>6</v>
      </c>
      <c r="Z79" s="47">
        <v>4</v>
      </c>
      <c r="AA79" s="47">
        <v>6</v>
      </c>
      <c r="AB79" s="47">
        <v>5</v>
      </c>
      <c r="AC79" s="43">
        <f t="shared" si="101"/>
        <v>4.5714285714285712</v>
      </c>
      <c r="AD79" s="57">
        <f t="shared" si="102"/>
        <v>2</v>
      </c>
      <c r="AE79" s="47">
        <v>2</v>
      </c>
      <c r="AF79" s="57">
        <f t="shared" si="103"/>
        <v>5</v>
      </c>
      <c r="AG79" s="47">
        <v>5</v>
      </c>
      <c r="AH79" s="47">
        <v>2</v>
      </c>
      <c r="AI79" s="47">
        <v>6</v>
      </c>
      <c r="AJ79" s="47">
        <v>7</v>
      </c>
      <c r="AK79" s="57">
        <f t="shared" si="104"/>
        <v>8</v>
      </c>
      <c r="AL79" s="47">
        <v>9</v>
      </c>
      <c r="AM79" s="47">
        <v>7</v>
      </c>
      <c r="AN79" s="57">
        <f t="shared" si="105"/>
        <v>5</v>
      </c>
      <c r="AO79" s="47">
        <v>4</v>
      </c>
      <c r="AP79" s="47">
        <v>6</v>
      </c>
      <c r="AQ79" s="57">
        <f t="shared" si="106"/>
        <v>3</v>
      </c>
      <c r="AR79" s="47">
        <v>3</v>
      </c>
      <c r="AS79" s="47">
        <v>3</v>
      </c>
      <c r="AT79" s="57">
        <f t="shared" si="107"/>
        <v>6</v>
      </c>
      <c r="AU79" s="47">
        <v>6</v>
      </c>
      <c r="AV79" s="57">
        <f t="shared" si="108"/>
        <v>3</v>
      </c>
      <c r="AW79" s="47">
        <v>4</v>
      </c>
      <c r="AX79" s="47">
        <v>2</v>
      </c>
      <c r="AY79" s="56">
        <f>IF(AZ79="-","?",RANK(AZ79,AZ2:AZ130,0))</f>
        <v>63</v>
      </c>
      <c r="AZ79" s="42">
        <f t="shared" si="109"/>
        <v>5</v>
      </c>
      <c r="BA79" s="41">
        <f t="shared" si="110"/>
        <v>6.416666666666667</v>
      </c>
      <c r="BB79" s="47">
        <v>6</v>
      </c>
      <c r="BC79" s="47">
        <v>7</v>
      </c>
      <c r="BD79" s="47">
        <v>2</v>
      </c>
      <c r="BE79" s="47">
        <v>9</v>
      </c>
      <c r="BF79" s="47">
        <v>10</v>
      </c>
      <c r="BG79" s="55">
        <f t="shared" si="111"/>
        <v>4.5</v>
      </c>
      <c r="BH79" s="54">
        <f t="shared" si="112"/>
        <v>5.4333333333333336</v>
      </c>
      <c r="BI79" s="41">
        <f t="shared" si="113"/>
        <v>5</v>
      </c>
      <c r="BJ79" s="47">
        <v>5</v>
      </c>
      <c r="BK79" s="47">
        <v>5</v>
      </c>
      <c r="BL79" s="47">
        <v>5</v>
      </c>
      <c r="BM79" s="41">
        <f t="shared" si="114"/>
        <v>4.333333333333333</v>
      </c>
      <c r="BN79" s="47">
        <v>4</v>
      </c>
      <c r="BO79" s="47">
        <v>7</v>
      </c>
      <c r="BP79" s="47">
        <v>2</v>
      </c>
      <c r="BQ79" s="41">
        <f t="shared" si="115"/>
        <v>4.4000000000000004</v>
      </c>
      <c r="BR79" s="47">
        <v>6</v>
      </c>
      <c r="BS79" s="47">
        <v>5</v>
      </c>
      <c r="BT79" s="47">
        <v>5</v>
      </c>
      <c r="BU79" s="47">
        <v>4</v>
      </c>
      <c r="BV79" s="47">
        <v>2</v>
      </c>
      <c r="BW79" s="41">
        <f t="shared" si="116"/>
        <v>8</v>
      </c>
      <c r="BX79" s="47">
        <v>8</v>
      </c>
      <c r="BY79" s="47">
        <v>8</v>
      </c>
      <c r="BZ79" s="47">
        <v>8</v>
      </c>
      <c r="CA79" s="47" t="s">
        <v>78</v>
      </c>
      <c r="CB79" s="46" t="s">
        <v>78</v>
      </c>
      <c r="CC79" s="52">
        <v>6.9499999999999993</v>
      </c>
      <c r="CD79" s="52">
        <f t="shared" si="117"/>
        <v>6.55</v>
      </c>
      <c r="CE79" s="44">
        <f t="shared" si="118"/>
        <v>-0.39999999999999947</v>
      </c>
      <c r="CF79" s="53" t="str">
        <f t="shared" si="119"/>
        <v>â</v>
      </c>
      <c r="CG79" s="52">
        <v>5.0714285714285712</v>
      </c>
      <c r="CH79" s="52">
        <f t="shared" si="120"/>
        <v>4.5714285714285712</v>
      </c>
      <c r="CI79" s="43">
        <f t="shared" si="121"/>
        <v>-0.5</v>
      </c>
      <c r="CJ79" s="51" t="str">
        <f t="shared" si="122"/>
        <v>è</v>
      </c>
      <c r="CK79" s="47" t="s">
        <v>78</v>
      </c>
      <c r="CL79" s="46" t="s">
        <v>78</v>
      </c>
      <c r="CM79" s="47">
        <v>8</v>
      </c>
      <c r="CN79" s="47">
        <v>8</v>
      </c>
      <c r="CO79" s="47">
        <v>7</v>
      </c>
      <c r="CP79" s="47">
        <v>7</v>
      </c>
      <c r="CQ79" s="47">
        <v>4</v>
      </c>
      <c r="CR79" s="47">
        <v>6</v>
      </c>
      <c r="CS79" s="49">
        <f t="shared" si="123"/>
        <v>7</v>
      </c>
      <c r="CT79" s="48">
        <f t="shared" si="124"/>
        <v>0</v>
      </c>
      <c r="CU79" s="44" t="str">
        <f t="shared" si="125"/>
        <v>Dem.</v>
      </c>
      <c r="CV79" s="47" t="s">
        <v>78</v>
      </c>
      <c r="CW79" s="46" t="s">
        <v>78</v>
      </c>
      <c r="CX79" s="45">
        <f t="shared" si="126"/>
        <v>5.56</v>
      </c>
      <c r="CY79" s="40">
        <f t="shared" si="127"/>
        <v>3</v>
      </c>
      <c r="CZ79" s="39" t="str">
        <f t="shared" si="128"/>
        <v>Limited</v>
      </c>
      <c r="DA79" s="44">
        <f t="shared" si="129"/>
        <v>6.55</v>
      </c>
      <c r="DB79" s="40">
        <f t="shared" si="130"/>
        <v>2</v>
      </c>
      <c r="DC79" s="39" t="str">
        <f t="shared" si="131"/>
        <v>Defective democracies</v>
      </c>
      <c r="DD79" s="43">
        <f t="shared" si="132"/>
        <v>4.57</v>
      </c>
      <c r="DE79" s="40">
        <f t="shared" si="133"/>
        <v>4</v>
      </c>
      <c r="DF79" s="39" t="str">
        <f t="shared" si="134"/>
        <v>Poorly functioning</v>
      </c>
      <c r="DG79" s="42">
        <f t="shared" si="135"/>
        <v>5</v>
      </c>
      <c r="DH79" s="40">
        <f t="shared" si="136"/>
        <v>3</v>
      </c>
      <c r="DI79" s="39" t="str">
        <f t="shared" si="137"/>
        <v>Moderate</v>
      </c>
      <c r="DJ79" s="41">
        <f t="shared" si="138"/>
        <v>6.4</v>
      </c>
      <c r="DK79" s="40">
        <f t="shared" si="139"/>
        <v>3</v>
      </c>
      <c r="DL79" s="39" t="str">
        <f t="shared" si="140"/>
        <v>Moderate</v>
      </c>
    </row>
    <row r="80" spans="1:116">
      <c r="A80" s="61" t="s">
        <v>178</v>
      </c>
      <c r="B80" s="60">
        <v>7</v>
      </c>
      <c r="C80" s="59">
        <f>IF(D80="-","?",RANK(D80,D2:D130,0))</f>
        <v>124</v>
      </c>
      <c r="D80" s="45">
        <f t="shared" si="94"/>
        <v>1.96</v>
      </c>
      <c r="E80" s="44">
        <f t="shared" si="95"/>
        <v>1.7</v>
      </c>
      <c r="F80" s="58">
        <f t="shared" si="96"/>
        <v>4.5</v>
      </c>
      <c r="G80" s="47">
        <v>5</v>
      </c>
      <c r="H80" s="47">
        <v>3</v>
      </c>
      <c r="I80" s="47">
        <v>8</v>
      </c>
      <c r="J80" s="47">
        <v>2</v>
      </c>
      <c r="K80" s="58">
        <f t="shared" si="97"/>
        <v>1</v>
      </c>
      <c r="L80" s="47">
        <v>1</v>
      </c>
      <c r="M80" s="47">
        <v>1</v>
      </c>
      <c r="N80" s="47">
        <v>1</v>
      </c>
      <c r="O80" s="47">
        <v>1</v>
      </c>
      <c r="P80" s="58">
        <f t="shared" si="98"/>
        <v>1</v>
      </c>
      <c r="Q80" s="47">
        <v>1</v>
      </c>
      <c r="R80" s="47">
        <v>1</v>
      </c>
      <c r="S80" s="47">
        <v>1</v>
      </c>
      <c r="T80" s="47">
        <v>1</v>
      </c>
      <c r="U80" s="58">
        <f t="shared" si="99"/>
        <v>1</v>
      </c>
      <c r="V80" s="47">
        <v>1</v>
      </c>
      <c r="W80" s="47">
        <v>1</v>
      </c>
      <c r="X80" s="58">
        <f t="shared" si="100"/>
        <v>1</v>
      </c>
      <c r="Y80" s="47">
        <v>1</v>
      </c>
      <c r="Z80" s="47">
        <v>1</v>
      </c>
      <c r="AA80" s="47" t="s">
        <v>100</v>
      </c>
      <c r="AB80" s="47">
        <v>1</v>
      </c>
      <c r="AC80" s="43">
        <f t="shared" si="101"/>
        <v>2.2142857142857144</v>
      </c>
      <c r="AD80" s="57">
        <f t="shared" si="102"/>
        <v>2</v>
      </c>
      <c r="AE80" s="47">
        <v>2</v>
      </c>
      <c r="AF80" s="57">
        <f t="shared" si="103"/>
        <v>2</v>
      </c>
      <c r="AG80" s="47">
        <v>2</v>
      </c>
      <c r="AH80" s="47">
        <v>1</v>
      </c>
      <c r="AI80" s="47">
        <v>3</v>
      </c>
      <c r="AJ80" s="47">
        <v>2</v>
      </c>
      <c r="AK80" s="57">
        <f t="shared" si="104"/>
        <v>2</v>
      </c>
      <c r="AL80" s="47">
        <v>2</v>
      </c>
      <c r="AM80" s="47">
        <v>2</v>
      </c>
      <c r="AN80" s="57">
        <f t="shared" si="105"/>
        <v>2.5</v>
      </c>
      <c r="AO80" s="47">
        <v>2</v>
      </c>
      <c r="AP80" s="47">
        <v>3</v>
      </c>
      <c r="AQ80" s="57">
        <f t="shared" si="106"/>
        <v>1</v>
      </c>
      <c r="AR80" s="47">
        <v>1</v>
      </c>
      <c r="AS80" s="47">
        <v>1</v>
      </c>
      <c r="AT80" s="57">
        <f t="shared" si="107"/>
        <v>5</v>
      </c>
      <c r="AU80" s="47">
        <v>5</v>
      </c>
      <c r="AV80" s="57">
        <f t="shared" si="108"/>
        <v>1</v>
      </c>
      <c r="AW80" s="47">
        <v>1</v>
      </c>
      <c r="AX80" s="47">
        <v>1</v>
      </c>
      <c r="AY80" s="56">
        <f>IF(AZ80="-","?",RANK(AZ80,AZ2:AZ130,0))</f>
        <v>124</v>
      </c>
      <c r="AZ80" s="42">
        <f t="shared" si="109"/>
        <v>1.78</v>
      </c>
      <c r="BA80" s="41">
        <f t="shared" si="110"/>
        <v>7.875</v>
      </c>
      <c r="BB80" s="47">
        <v>9</v>
      </c>
      <c r="BC80" s="47">
        <v>9</v>
      </c>
      <c r="BD80" s="47">
        <v>8</v>
      </c>
      <c r="BE80" s="47">
        <v>9</v>
      </c>
      <c r="BF80" s="47">
        <v>4</v>
      </c>
      <c r="BG80" s="55">
        <f t="shared" si="111"/>
        <v>8.25</v>
      </c>
      <c r="BH80" s="54">
        <f t="shared" si="112"/>
        <v>1.8666666666666667</v>
      </c>
      <c r="BI80" s="41">
        <f t="shared" si="113"/>
        <v>1.3333333333333333</v>
      </c>
      <c r="BJ80" s="47">
        <v>2</v>
      </c>
      <c r="BK80" s="47">
        <v>1</v>
      </c>
      <c r="BL80" s="47">
        <v>1</v>
      </c>
      <c r="BM80" s="41">
        <f t="shared" si="114"/>
        <v>1.6666666666666667</v>
      </c>
      <c r="BN80" s="47">
        <v>1</v>
      </c>
      <c r="BO80" s="47">
        <v>3</v>
      </c>
      <c r="BP80" s="47">
        <v>1</v>
      </c>
      <c r="BQ80" s="41">
        <f t="shared" si="115"/>
        <v>1.8</v>
      </c>
      <c r="BR80" s="47">
        <v>2</v>
      </c>
      <c r="BS80" s="47">
        <v>2</v>
      </c>
      <c r="BT80" s="47">
        <v>3</v>
      </c>
      <c r="BU80" s="47">
        <v>1</v>
      </c>
      <c r="BV80" s="47">
        <v>1</v>
      </c>
      <c r="BW80" s="41">
        <f t="shared" si="116"/>
        <v>2.6666666666666665</v>
      </c>
      <c r="BX80" s="47">
        <v>2</v>
      </c>
      <c r="BY80" s="47">
        <v>2</v>
      </c>
      <c r="BZ80" s="47">
        <v>4</v>
      </c>
      <c r="CA80" s="47" t="s">
        <v>78</v>
      </c>
      <c r="CB80" s="46" t="s">
        <v>78</v>
      </c>
      <c r="CC80" s="52">
        <v>1.65</v>
      </c>
      <c r="CD80" s="52">
        <f t="shared" si="117"/>
        <v>1.7</v>
      </c>
      <c r="CE80" s="44">
        <f t="shared" si="118"/>
        <v>5.0000000000000044E-2</v>
      </c>
      <c r="CF80" s="53" t="str">
        <f t="shared" si="119"/>
        <v>â</v>
      </c>
      <c r="CG80" s="52">
        <v>2.1071428571428568</v>
      </c>
      <c r="CH80" s="52">
        <f t="shared" si="120"/>
        <v>2.2142857142857144</v>
      </c>
      <c r="CI80" s="43">
        <f t="shared" si="121"/>
        <v>0.10714285714285765</v>
      </c>
      <c r="CJ80" s="51" t="str">
        <f t="shared" si="122"/>
        <v>â</v>
      </c>
      <c r="CK80" s="47" t="s">
        <v>78</v>
      </c>
      <c r="CL80" s="46" t="s">
        <v>78</v>
      </c>
      <c r="CM80" s="50">
        <v>1</v>
      </c>
      <c r="CN80" s="50">
        <v>1</v>
      </c>
      <c r="CO80" s="50">
        <v>1</v>
      </c>
      <c r="CP80" s="50">
        <v>1</v>
      </c>
      <c r="CQ80" s="50">
        <v>1</v>
      </c>
      <c r="CR80" s="50">
        <v>1</v>
      </c>
      <c r="CS80" s="49">
        <f t="shared" si="123"/>
        <v>3.5</v>
      </c>
      <c r="CT80" s="48">
        <f t="shared" si="124"/>
        <v>6</v>
      </c>
      <c r="CU80" s="44" t="str">
        <f t="shared" si="125"/>
        <v>Aut.</v>
      </c>
      <c r="CV80" s="47" t="s">
        <v>78</v>
      </c>
      <c r="CW80" s="46" t="s">
        <v>78</v>
      </c>
      <c r="CX80" s="45">
        <f t="shared" si="126"/>
        <v>1.96</v>
      </c>
      <c r="CY80" s="40">
        <f t="shared" si="127"/>
        <v>5</v>
      </c>
      <c r="CZ80" s="39" t="str">
        <f t="shared" si="128"/>
        <v>Failed</v>
      </c>
      <c r="DA80" s="44">
        <f t="shared" si="129"/>
        <v>1.7</v>
      </c>
      <c r="DB80" s="40">
        <f t="shared" si="130"/>
        <v>5</v>
      </c>
      <c r="DC80" s="39" t="str">
        <f t="shared" si="131"/>
        <v>Hard-line autocracies</v>
      </c>
      <c r="DD80" s="43">
        <f t="shared" si="132"/>
        <v>2.21</v>
      </c>
      <c r="DE80" s="40">
        <f t="shared" si="133"/>
        <v>5</v>
      </c>
      <c r="DF80" s="39" t="str">
        <f t="shared" si="134"/>
        <v>Rudimentary</v>
      </c>
      <c r="DG80" s="42">
        <f t="shared" si="135"/>
        <v>1.78</v>
      </c>
      <c r="DH80" s="40">
        <f t="shared" si="136"/>
        <v>5</v>
      </c>
      <c r="DI80" s="39" t="str">
        <f t="shared" si="137"/>
        <v>Failed</v>
      </c>
      <c r="DJ80" s="41">
        <f t="shared" si="138"/>
        <v>7.9</v>
      </c>
      <c r="DK80" s="40">
        <f t="shared" si="139"/>
        <v>2</v>
      </c>
      <c r="DL80" s="39" t="str">
        <f t="shared" si="140"/>
        <v>Substantial</v>
      </c>
    </row>
    <row r="81" spans="1:116">
      <c r="A81" s="61" t="s">
        <v>179</v>
      </c>
      <c r="B81" s="60">
        <v>5</v>
      </c>
      <c r="C81" s="59">
        <f>IF(D81="-","?",RANK(D81,D2:D130,0))</f>
        <v>27</v>
      </c>
      <c r="D81" s="45">
        <f t="shared" si="94"/>
        <v>7.32</v>
      </c>
      <c r="E81" s="44">
        <f t="shared" si="95"/>
        <v>8.1</v>
      </c>
      <c r="F81" s="58">
        <f t="shared" si="96"/>
        <v>8.75</v>
      </c>
      <c r="G81" s="47">
        <v>9</v>
      </c>
      <c r="H81" s="47">
        <v>9</v>
      </c>
      <c r="I81" s="47">
        <v>10</v>
      </c>
      <c r="J81" s="47">
        <v>7</v>
      </c>
      <c r="K81" s="58">
        <f t="shared" si="97"/>
        <v>9</v>
      </c>
      <c r="L81" s="47">
        <v>8</v>
      </c>
      <c r="M81" s="47">
        <v>10</v>
      </c>
      <c r="N81" s="47">
        <v>9</v>
      </c>
      <c r="O81" s="47">
        <v>9</v>
      </c>
      <c r="P81" s="58">
        <f t="shared" si="98"/>
        <v>7.5</v>
      </c>
      <c r="Q81" s="47">
        <v>9</v>
      </c>
      <c r="R81" s="47">
        <v>8</v>
      </c>
      <c r="S81" s="47">
        <v>6</v>
      </c>
      <c r="T81" s="47">
        <v>7</v>
      </c>
      <c r="U81" s="58">
        <f t="shared" si="99"/>
        <v>8.5</v>
      </c>
      <c r="V81" s="47">
        <v>8</v>
      </c>
      <c r="W81" s="47">
        <v>9</v>
      </c>
      <c r="X81" s="58">
        <f t="shared" si="100"/>
        <v>6.75</v>
      </c>
      <c r="Y81" s="47">
        <v>7</v>
      </c>
      <c r="Z81" s="47">
        <v>7</v>
      </c>
      <c r="AA81" s="47">
        <v>7</v>
      </c>
      <c r="AB81" s="47">
        <v>6</v>
      </c>
      <c r="AC81" s="43">
        <f t="shared" si="101"/>
        <v>6.5357142857142856</v>
      </c>
      <c r="AD81" s="57">
        <f t="shared" si="102"/>
        <v>4</v>
      </c>
      <c r="AE81" s="47">
        <v>4</v>
      </c>
      <c r="AF81" s="57">
        <f t="shared" si="103"/>
        <v>7.75</v>
      </c>
      <c r="AG81" s="47">
        <v>7</v>
      </c>
      <c r="AH81" s="47">
        <v>6</v>
      </c>
      <c r="AI81" s="47">
        <v>9</v>
      </c>
      <c r="AJ81" s="47">
        <v>9</v>
      </c>
      <c r="AK81" s="57">
        <f t="shared" si="104"/>
        <v>8</v>
      </c>
      <c r="AL81" s="47">
        <v>8</v>
      </c>
      <c r="AM81" s="47">
        <v>8</v>
      </c>
      <c r="AN81" s="57">
        <f t="shared" si="105"/>
        <v>7</v>
      </c>
      <c r="AO81" s="47">
        <v>7</v>
      </c>
      <c r="AP81" s="47">
        <v>7</v>
      </c>
      <c r="AQ81" s="57">
        <f t="shared" si="106"/>
        <v>5.5</v>
      </c>
      <c r="AR81" s="47">
        <v>6</v>
      </c>
      <c r="AS81" s="47">
        <v>5</v>
      </c>
      <c r="AT81" s="57">
        <f t="shared" si="107"/>
        <v>7</v>
      </c>
      <c r="AU81" s="47">
        <v>7</v>
      </c>
      <c r="AV81" s="57">
        <f t="shared" si="108"/>
        <v>6.5</v>
      </c>
      <c r="AW81" s="47">
        <v>7</v>
      </c>
      <c r="AX81" s="47">
        <v>6</v>
      </c>
      <c r="AY81" s="56">
        <f>IF(AZ81="-","?",RANK(AZ81,AZ2:AZ130,0))</f>
        <v>34</v>
      </c>
      <c r="AZ81" s="42">
        <f t="shared" si="109"/>
        <v>5.86</v>
      </c>
      <c r="BA81" s="41">
        <f t="shared" si="110"/>
        <v>4.479166666666667</v>
      </c>
      <c r="BB81" s="47">
        <v>6</v>
      </c>
      <c r="BC81" s="47">
        <v>5</v>
      </c>
      <c r="BD81" s="47">
        <v>4</v>
      </c>
      <c r="BE81" s="47">
        <v>5</v>
      </c>
      <c r="BF81" s="47">
        <v>4</v>
      </c>
      <c r="BG81" s="55">
        <f t="shared" si="111"/>
        <v>2.875</v>
      </c>
      <c r="BH81" s="54">
        <f t="shared" si="112"/>
        <v>6.6833333333333336</v>
      </c>
      <c r="BI81" s="41">
        <f t="shared" si="113"/>
        <v>6.333333333333333</v>
      </c>
      <c r="BJ81" s="47">
        <v>7</v>
      </c>
      <c r="BK81" s="47">
        <v>6</v>
      </c>
      <c r="BL81" s="47">
        <v>6</v>
      </c>
      <c r="BM81" s="41">
        <f t="shared" si="114"/>
        <v>6.333333333333333</v>
      </c>
      <c r="BN81" s="47">
        <v>7</v>
      </c>
      <c r="BO81" s="47">
        <v>6</v>
      </c>
      <c r="BP81" s="47">
        <v>6</v>
      </c>
      <c r="BQ81" s="41">
        <f t="shared" si="115"/>
        <v>6.4</v>
      </c>
      <c r="BR81" s="47">
        <v>8</v>
      </c>
      <c r="BS81" s="47">
        <v>9</v>
      </c>
      <c r="BT81" s="47">
        <v>7</v>
      </c>
      <c r="BU81" s="47">
        <v>5</v>
      </c>
      <c r="BV81" s="47">
        <v>3</v>
      </c>
      <c r="BW81" s="41">
        <f t="shared" si="116"/>
        <v>7.666666666666667</v>
      </c>
      <c r="BX81" s="47">
        <v>7</v>
      </c>
      <c r="BY81" s="47">
        <v>8</v>
      </c>
      <c r="BZ81" s="47">
        <v>8</v>
      </c>
      <c r="CA81" s="47" t="s">
        <v>78</v>
      </c>
      <c r="CB81" s="46" t="s">
        <v>78</v>
      </c>
      <c r="CC81" s="52">
        <v>7.6999999999999993</v>
      </c>
      <c r="CD81" s="52">
        <f t="shared" si="117"/>
        <v>8.1</v>
      </c>
      <c r="CE81" s="44">
        <f t="shared" si="118"/>
        <v>0.40000000000000036</v>
      </c>
      <c r="CF81" s="53" t="str">
        <f t="shared" si="119"/>
        <v>â</v>
      </c>
      <c r="CG81" s="52">
        <v>6.6071428571428568</v>
      </c>
      <c r="CH81" s="52">
        <f t="shared" si="120"/>
        <v>6.5357142857142856</v>
      </c>
      <c r="CI81" s="43">
        <f t="shared" si="121"/>
        <v>-7.1428571428571175E-2</v>
      </c>
      <c r="CJ81" s="51" t="str">
        <f t="shared" si="122"/>
        <v>â</v>
      </c>
      <c r="CK81" s="47" t="s">
        <v>78</v>
      </c>
      <c r="CL81" s="46" t="s">
        <v>78</v>
      </c>
      <c r="CM81" s="47">
        <v>8</v>
      </c>
      <c r="CN81" s="47">
        <v>10</v>
      </c>
      <c r="CO81" s="47">
        <v>9</v>
      </c>
      <c r="CP81" s="47">
        <v>9</v>
      </c>
      <c r="CQ81" s="47">
        <v>9</v>
      </c>
      <c r="CR81" s="47">
        <v>7</v>
      </c>
      <c r="CS81" s="49">
        <f t="shared" si="123"/>
        <v>8</v>
      </c>
      <c r="CT81" s="48">
        <f t="shared" si="124"/>
        <v>0</v>
      </c>
      <c r="CU81" s="44" t="str">
        <f t="shared" si="125"/>
        <v>Dem.</v>
      </c>
      <c r="CV81" s="47" t="s">
        <v>78</v>
      </c>
      <c r="CW81" s="46" t="s">
        <v>78</v>
      </c>
      <c r="CX81" s="45">
        <f t="shared" si="126"/>
        <v>7.32</v>
      </c>
      <c r="CY81" s="40">
        <f t="shared" si="127"/>
        <v>2</v>
      </c>
      <c r="CZ81" s="39" t="str">
        <f t="shared" si="128"/>
        <v>Advanced</v>
      </c>
      <c r="DA81" s="44">
        <f t="shared" si="129"/>
        <v>8.1</v>
      </c>
      <c r="DB81" s="40">
        <f t="shared" si="130"/>
        <v>1</v>
      </c>
      <c r="DC81" s="39" t="str">
        <f t="shared" si="131"/>
        <v>Democracies in consolidation</v>
      </c>
      <c r="DD81" s="43">
        <f t="shared" si="132"/>
        <v>6.54</v>
      </c>
      <c r="DE81" s="40">
        <f t="shared" si="133"/>
        <v>3</v>
      </c>
      <c r="DF81" s="39" t="str">
        <f t="shared" si="134"/>
        <v>Functional flaws</v>
      </c>
      <c r="DG81" s="42">
        <f t="shared" si="135"/>
        <v>5.86</v>
      </c>
      <c r="DH81" s="40">
        <f t="shared" si="136"/>
        <v>2</v>
      </c>
      <c r="DI81" s="39" t="str">
        <f t="shared" si="137"/>
        <v>Good</v>
      </c>
      <c r="DJ81" s="41">
        <f t="shared" si="138"/>
        <v>4.5</v>
      </c>
      <c r="DK81" s="40">
        <f t="shared" si="139"/>
        <v>3</v>
      </c>
      <c r="DL81" s="39" t="str">
        <f t="shared" si="140"/>
        <v>Moderate</v>
      </c>
    </row>
    <row r="82" spans="1:116">
      <c r="A82" s="75" t="s">
        <v>180</v>
      </c>
      <c r="B82" s="60">
        <v>7</v>
      </c>
      <c r="C82" s="59">
        <f>IF(D82="-","?",RANK(D82,D2:D130,0))</f>
        <v>93</v>
      </c>
      <c r="D82" s="45">
        <f t="shared" si="94"/>
        <v>4.43</v>
      </c>
      <c r="E82" s="44">
        <f t="shared" si="95"/>
        <v>3.9</v>
      </c>
      <c r="F82" s="58">
        <f t="shared" si="96"/>
        <v>5</v>
      </c>
      <c r="G82" s="47">
        <v>3</v>
      </c>
      <c r="H82" s="47">
        <v>6</v>
      </c>
      <c r="I82" s="47">
        <v>6</v>
      </c>
      <c r="J82" s="47">
        <v>5</v>
      </c>
      <c r="K82" s="58">
        <f t="shared" si="97"/>
        <v>3.5</v>
      </c>
      <c r="L82" s="47">
        <v>1</v>
      </c>
      <c r="M82" s="47">
        <v>1</v>
      </c>
      <c r="N82" s="47">
        <v>6</v>
      </c>
      <c r="O82" s="47">
        <v>6</v>
      </c>
      <c r="P82" s="58">
        <f t="shared" si="98"/>
        <v>4</v>
      </c>
      <c r="Q82" s="47">
        <v>5</v>
      </c>
      <c r="R82" s="47">
        <v>3</v>
      </c>
      <c r="S82" s="47">
        <v>4</v>
      </c>
      <c r="T82" s="47">
        <v>4</v>
      </c>
      <c r="U82" s="58">
        <f t="shared" si="99"/>
        <v>3</v>
      </c>
      <c r="V82" s="47">
        <v>2</v>
      </c>
      <c r="W82" s="77">
        <v>4</v>
      </c>
      <c r="X82" s="58">
        <f t="shared" si="100"/>
        <v>4</v>
      </c>
      <c r="Y82" s="47">
        <v>4</v>
      </c>
      <c r="Z82" s="47">
        <v>4</v>
      </c>
      <c r="AA82" s="47" t="s">
        <v>100</v>
      </c>
      <c r="AB82" s="47">
        <v>4</v>
      </c>
      <c r="AC82" s="43">
        <f t="shared" si="101"/>
        <v>4.9642857142857144</v>
      </c>
      <c r="AD82" s="57">
        <f t="shared" si="102"/>
        <v>3</v>
      </c>
      <c r="AE82" s="47">
        <v>3</v>
      </c>
      <c r="AF82" s="57">
        <f t="shared" si="103"/>
        <v>7.25</v>
      </c>
      <c r="AG82" s="47">
        <v>7</v>
      </c>
      <c r="AH82" s="47">
        <v>7</v>
      </c>
      <c r="AI82" s="47">
        <v>8</v>
      </c>
      <c r="AJ82" s="47">
        <v>7</v>
      </c>
      <c r="AK82" s="57">
        <f t="shared" si="104"/>
        <v>6</v>
      </c>
      <c r="AL82" s="47">
        <v>6</v>
      </c>
      <c r="AM82" s="47">
        <v>6</v>
      </c>
      <c r="AN82" s="57">
        <f t="shared" si="105"/>
        <v>7.5</v>
      </c>
      <c r="AO82" s="47">
        <v>7</v>
      </c>
      <c r="AP82" s="47">
        <v>8</v>
      </c>
      <c r="AQ82" s="57">
        <f t="shared" si="106"/>
        <v>2.5</v>
      </c>
      <c r="AR82" s="47">
        <v>2</v>
      </c>
      <c r="AS82" s="47">
        <v>3</v>
      </c>
      <c r="AT82" s="57">
        <f t="shared" si="107"/>
        <v>5</v>
      </c>
      <c r="AU82" s="47">
        <v>5</v>
      </c>
      <c r="AV82" s="57">
        <f t="shared" si="108"/>
        <v>3.5</v>
      </c>
      <c r="AW82" s="47">
        <v>5</v>
      </c>
      <c r="AX82" s="47">
        <v>2</v>
      </c>
      <c r="AY82" s="56">
        <f>IF(AZ82="-","?",RANK(AZ82,AZ2:AZ130,0))</f>
        <v>63</v>
      </c>
      <c r="AZ82" s="42">
        <f t="shared" si="109"/>
        <v>5</v>
      </c>
      <c r="BA82" s="41">
        <f t="shared" si="110"/>
        <v>8.4166666666666661</v>
      </c>
      <c r="BB82" s="47">
        <v>9</v>
      </c>
      <c r="BC82" s="47">
        <v>9</v>
      </c>
      <c r="BD82" s="47">
        <v>8</v>
      </c>
      <c r="BE82" s="47">
        <v>9</v>
      </c>
      <c r="BF82" s="47">
        <v>9</v>
      </c>
      <c r="BG82" s="55">
        <f t="shared" si="111"/>
        <v>6.5</v>
      </c>
      <c r="BH82" s="54">
        <f t="shared" si="112"/>
        <v>5.1833333333333336</v>
      </c>
      <c r="BI82" s="41">
        <f t="shared" si="113"/>
        <v>4.333333333333333</v>
      </c>
      <c r="BJ82" s="47">
        <v>4</v>
      </c>
      <c r="BK82" s="47">
        <v>4</v>
      </c>
      <c r="BL82" s="47">
        <v>5</v>
      </c>
      <c r="BM82" s="41">
        <f t="shared" si="114"/>
        <v>4</v>
      </c>
      <c r="BN82" s="47">
        <v>4</v>
      </c>
      <c r="BO82" s="47">
        <v>4</v>
      </c>
      <c r="BP82" s="47">
        <v>4</v>
      </c>
      <c r="BQ82" s="41">
        <f t="shared" si="115"/>
        <v>5.4</v>
      </c>
      <c r="BR82" s="47">
        <v>5</v>
      </c>
      <c r="BS82" s="47">
        <v>5</v>
      </c>
      <c r="BT82" s="47">
        <v>6</v>
      </c>
      <c r="BU82" s="47">
        <v>5</v>
      </c>
      <c r="BV82" s="47">
        <v>6</v>
      </c>
      <c r="BW82" s="41">
        <f t="shared" si="116"/>
        <v>7</v>
      </c>
      <c r="BX82" s="47">
        <v>7</v>
      </c>
      <c r="BY82" s="47">
        <v>7</v>
      </c>
      <c r="BZ82" s="47">
        <v>7</v>
      </c>
      <c r="CA82" s="47" t="s">
        <v>78</v>
      </c>
      <c r="CB82" s="46" t="s">
        <v>78</v>
      </c>
      <c r="CC82" s="52">
        <v>3.7</v>
      </c>
      <c r="CD82" s="52">
        <f t="shared" si="117"/>
        <v>3.9</v>
      </c>
      <c r="CE82" s="44">
        <f t="shared" si="118"/>
        <v>0.19999999999999973</v>
      </c>
      <c r="CF82" s="53" t="str">
        <f t="shared" si="119"/>
        <v>â</v>
      </c>
      <c r="CG82" s="52">
        <v>5.3928571428571423</v>
      </c>
      <c r="CH82" s="52">
        <f t="shared" si="120"/>
        <v>4.9642857142857144</v>
      </c>
      <c r="CI82" s="43">
        <f t="shared" si="121"/>
        <v>-0.42857142857142794</v>
      </c>
      <c r="CJ82" s="51" t="str">
        <f t="shared" si="122"/>
        <v>â</v>
      </c>
      <c r="CK82" s="47" t="s">
        <v>78</v>
      </c>
      <c r="CL82" s="46" t="s">
        <v>78</v>
      </c>
      <c r="CM82" s="50">
        <v>1</v>
      </c>
      <c r="CN82" s="50">
        <v>1</v>
      </c>
      <c r="CO82" s="47">
        <v>6</v>
      </c>
      <c r="CP82" s="47">
        <v>6</v>
      </c>
      <c r="CQ82" s="47">
        <v>5</v>
      </c>
      <c r="CR82" s="47">
        <v>4</v>
      </c>
      <c r="CS82" s="49">
        <f t="shared" si="123"/>
        <v>4</v>
      </c>
      <c r="CT82" s="48">
        <f t="shared" si="124"/>
        <v>2</v>
      </c>
      <c r="CU82" s="44" t="str">
        <f t="shared" si="125"/>
        <v>Aut.</v>
      </c>
      <c r="CV82" s="47" t="s">
        <v>78</v>
      </c>
      <c r="CW82" s="46" t="s">
        <v>78</v>
      </c>
      <c r="CX82" s="45">
        <f t="shared" si="126"/>
        <v>4.43</v>
      </c>
      <c r="CY82" s="40">
        <f t="shared" si="127"/>
        <v>4</v>
      </c>
      <c r="CZ82" s="39" t="str">
        <f t="shared" si="128"/>
        <v>Very limited</v>
      </c>
      <c r="DA82" s="44">
        <f t="shared" si="129"/>
        <v>3.9</v>
      </c>
      <c r="DB82" s="40">
        <f t="shared" si="130"/>
        <v>5</v>
      </c>
      <c r="DC82" s="39" t="str">
        <f t="shared" si="131"/>
        <v>Hard-line autocracies</v>
      </c>
      <c r="DD82" s="43">
        <f t="shared" si="132"/>
        <v>4.96</v>
      </c>
      <c r="DE82" s="40">
        <f t="shared" si="133"/>
        <v>4</v>
      </c>
      <c r="DF82" s="39" t="str">
        <f t="shared" si="134"/>
        <v>Poorly functioning</v>
      </c>
      <c r="DG82" s="42">
        <f t="shared" si="135"/>
        <v>5</v>
      </c>
      <c r="DH82" s="40">
        <f t="shared" si="136"/>
        <v>3</v>
      </c>
      <c r="DI82" s="39" t="str">
        <f t="shared" si="137"/>
        <v>Moderate</v>
      </c>
      <c r="DJ82" s="41">
        <f t="shared" si="138"/>
        <v>8.4</v>
      </c>
      <c r="DK82" s="40">
        <f t="shared" si="139"/>
        <v>2</v>
      </c>
      <c r="DL82" s="39" t="str">
        <f t="shared" si="140"/>
        <v>Substantial</v>
      </c>
    </row>
    <row r="83" spans="1:116">
      <c r="A83" s="61" t="s">
        <v>181</v>
      </c>
      <c r="B83" s="60">
        <v>2</v>
      </c>
      <c r="C83" s="59">
        <f>IF(D83="-","?",RANK(D83,D2:D130,0))</f>
        <v>54</v>
      </c>
      <c r="D83" s="45">
        <f t="shared" si="94"/>
        <v>6.08</v>
      </c>
      <c r="E83" s="44">
        <f t="shared" si="95"/>
        <v>6.65</v>
      </c>
      <c r="F83" s="58">
        <f t="shared" si="96"/>
        <v>7.75</v>
      </c>
      <c r="G83" s="47">
        <v>7</v>
      </c>
      <c r="H83" s="47">
        <v>9</v>
      </c>
      <c r="I83" s="47">
        <v>9</v>
      </c>
      <c r="J83" s="47">
        <v>6</v>
      </c>
      <c r="K83" s="58">
        <f t="shared" si="97"/>
        <v>8.25</v>
      </c>
      <c r="L83" s="47">
        <v>9</v>
      </c>
      <c r="M83" s="47">
        <v>8</v>
      </c>
      <c r="N83" s="47">
        <v>8</v>
      </c>
      <c r="O83" s="47">
        <v>8</v>
      </c>
      <c r="P83" s="58">
        <f t="shared" si="98"/>
        <v>5</v>
      </c>
      <c r="Q83" s="47">
        <v>6</v>
      </c>
      <c r="R83" s="47">
        <v>3</v>
      </c>
      <c r="S83" s="47">
        <v>4</v>
      </c>
      <c r="T83" s="47">
        <v>7</v>
      </c>
      <c r="U83" s="58">
        <f t="shared" si="99"/>
        <v>6</v>
      </c>
      <c r="V83" s="47">
        <v>6</v>
      </c>
      <c r="W83" s="47">
        <v>6</v>
      </c>
      <c r="X83" s="58">
        <f t="shared" si="100"/>
        <v>6.25</v>
      </c>
      <c r="Y83" s="47">
        <v>7</v>
      </c>
      <c r="Z83" s="47">
        <v>6</v>
      </c>
      <c r="AA83" s="47">
        <v>7</v>
      </c>
      <c r="AB83" s="47">
        <v>5</v>
      </c>
      <c r="AC83" s="43">
        <f t="shared" si="101"/>
        <v>5.5</v>
      </c>
      <c r="AD83" s="57">
        <f t="shared" si="102"/>
        <v>3</v>
      </c>
      <c r="AE83" s="47">
        <v>3</v>
      </c>
      <c r="AF83" s="57">
        <f t="shared" si="103"/>
        <v>6.5</v>
      </c>
      <c r="AG83" s="47">
        <v>6</v>
      </c>
      <c r="AH83" s="47">
        <v>5</v>
      </c>
      <c r="AI83" s="47">
        <v>9</v>
      </c>
      <c r="AJ83" s="47">
        <v>6</v>
      </c>
      <c r="AK83" s="57">
        <f t="shared" si="104"/>
        <v>8</v>
      </c>
      <c r="AL83" s="47">
        <v>8</v>
      </c>
      <c r="AM83" s="47">
        <v>8</v>
      </c>
      <c r="AN83" s="57">
        <f t="shared" si="105"/>
        <v>6.5</v>
      </c>
      <c r="AO83" s="47">
        <v>6</v>
      </c>
      <c r="AP83" s="47">
        <v>7</v>
      </c>
      <c r="AQ83" s="57">
        <f t="shared" si="106"/>
        <v>4</v>
      </c>
      <c r="AR83" s="47">
        <v>4</v>
      </c>
      <c r="AS83" s="47">
        <v>4</v>
      </c>
      <c r="AT83" s="57">
        <f t="shared" si="107"/>
        <v>6</v>
      </c>
      <c r="AU83" s="47">
        <v>6</v>
      </c>
      <c r="AV83" s="57">
        <f t="shared" si="108"/>
        <v>4.5</v>
      </c>
      <c r="AW83" s="47">
        <v>5</v>
      </c>
      <c r="AX83" s="47">
        <v>4</v>
      </c>
      <c r="AY83" s="56">
        <f>IF(AZ83="-","?",RANK(AZ83,AZ2:AZ130,0))</f>
        <v>47</v>
      </c>
      <c r="AZ83" s="42">
        <f t="shared" si="109"/>
        <v>5.57</v>
      </c>
      <c r="BA83" s="41">
        <f t="shared" si="110"/>
        <v>5.4375</v>
      </c>
      <c r="BB83" s="47">
        <v>6</v>
      </c>
      <c r="BC83" s="47">
        <v>6</v>
      </c>
      <c r="BD83" s="47">
        <v>3</v>
      </c>
      <c r="BE83" s="47">
        <v>8</v>
      </c>
      <c r="BF83" s="47">
        <v>5</v>
      </c>
      <c r="BG83" s="55">
        <f t="shared" si="111"/>
        <v>4.625</v>
      </c>
      <c r="BH83" s="54">
        <f t="shared" si="112"/>
        <v>6.2</v>
      </c>
      <c r="BI83" s="41">
        <f t="shared" si="113"/>
        <v>5.666666666666667</v>
      </c>
      <c r="BJ83" s="47">
        <v>5</v>
      </c>
      <c r="BK83" s="47">
        <v>6</v>
      </c>
      <c r="BL83" s="47">
        <v>6</v>
      </c>
      <c r="BM83" s="41">
        <f t="shared" si="114"/>
        <v>5.333333333333333</v>
      </c>
      <c r="BN83" s="47">
        <v>6</v>
      </c>
      <c r="BO83" s="47">
        <v>6</v>
      </c>
      <c r="BP83" s="47">
        <v>4</v>
      </c>
      <c r="BQ83" s="41">
        <f t="shared" si="115"/>
        <v>5.8</v>
      </c>
      <c r="BR83" s="47">
        <v>6</v>
      </c>
      <c r="BS83" s="47">
        <v>7</v>
      </c>
      <c r="BT83" s="47">
        <v>6</v>
      </c>
      <c r="BU83" s="47">
        <v>6</v>
      </c>
      <c r="BV83" s="47">
        <v>4</v>
      </c>
      <c r="BW83" s="41">
        <f t="shared" si="116"/>
        <v>8</v>
      </c>
      <c r="BX83" s="47">
        <v>8</v>
      </c>
      <c r="BY83" s="47">
        <v>8</v>
      </c>
      <c r="BZ83" s="47">
        <v>8</v>
      </c>
      <c r="CA83" s="47" t="s">
        <v>78</v>
      </c>
      <c r="CB83" s="46" t="s">
        <v>78</v>
      </c>
      <c r="CC83" s="52">
        <v>6.6499999999999995</v>
      </c>
      <c r="CD83" s="52">
        <f t="shared" si="117"/>
        <v>6.65</v>
      </c>
      <c r="CE83" s="44">
        <f t="shared" si="118"/>
        <v>8.8817841970012523E-16</v>
      </c>
      <c r="CF83" s="53" t="str">
        <f t="shared" si="119"/>
        <v>â</v>
      </c>
      <c r="CG83" s="52">
        <v>5.1071428571428577</v>
      </c>
      <c r="CH83" s="52">
        <f t="shared" si="120"/>
        <v>5.5</v>
      </c>
      <c r="CI83" s="43">
        <f t="shared" si="121"/>
        <v>0.39285714285714235</v>
      </c>
      <c r="CJ83" s="51" t="str">
        <f t="shared" si="122"/>
        <v>â</v>
      </c>
      <c r="CK83" s="47" t="s">
        <v>78</v>
      </c>
      <c r="CL83" s="46" t="s">
        <v>78</v>
      </c>
      <c r="CM83" s="47">
        <v>9</v>
      </c>
      <c r="CN83" s="47">
        <v>8</v>
      </c>
      <c r="CO83" s="47">
        <v>8</v>
      </c>
      <c r="CP83" s="47">
        <v>8</v>
      </c>
      <c r="CQ83" s="47">
        <v>6</v>
      </c>
      <c r="CR83" s="47">
        <v>7</v>
      </c>
      <c r="CS83" s="49">
        <f t="shared" si="123"/>
        <v>6.5</v>
      </c>
      <c r="CT83" s="48">
        <f t="shared" si="124"/>
        <v>0</v>
      </c>
      <c r="CU83" s="44" t="str">
        <f t="shared" si="125"/>
        <v>Dem.</v>
      </c>
      <c r="CV83" s="47" t="s">
        <v>78</v>
      </c>
      <c r="CW83" s="46" t="s">
        <v>78</v>
      </c>
      <c r="CX83" s="45">
        <f t="shared" si="126"/>
        <v>6.08</v>
      </c>
      <c r="CY83" s="40">
        <f t="shared" si="127"/>
        <v>3</v>
      </c>
      <c r="CZ83" s="39" t="str">
        <f t="shared" si="128"/>
        <v>Limited</v>
      </c>
      <c r="DA83" s="44">
        <f t="shared" si="129"/>
        <v>6.65</v>
      </c>
      <c r="DB83" s="40">
        <f t="shared" si="130"/>
        <v>2</v>
      </c>
      <c r="DC83" s="39" t="str">
        <f t="shared" si="131"/>
        <v>Defective democracies</v>
      </c>
      <c r="DD83" s="43">
        <f t="shared" si="132"/>
        <v>5.5</v>
      </c>
      <c r="DE83" s="40">
        <f t="shared" si="133"/>
        <v>3</v>
      </c>
      <c r="DF83" s="39" t="str">
        <f t="shared" si="134"/>
        <v>Functional flaws</v>
      </c>
      <c r="DG83" s="42">
        <f t="shared" si="135"/>
        <v>5.57</v>
      </c>
      <c r="DH83" s="40">
        <f t="shared" si="136"/>
        <v>3</v>
      </c>
      <c r="DI83" s="39" t="str">
        <f t="shared" si="137"/>
        <v>Moderate</v>
      </c>
      <c r="DJ83" s="41">
        <f t="shared" si="138"/>
        <v>5.4</v>
      </c>
      <c r="DK83" s="40">
        <f t="shared" si="139"/>
        <v>3</v>
      </c>
      <c r="DL83" s="39" t="str">
        <f t="shared" si="140"/>
        <v>Moderate</v>
      </c>
    </row>
    <row r="84" spans="1:116">
      <c r="A84" s="61" t="s">
        <v>182</v>
      </c>
      <c r="B84" s="60">
        <v>3</v>
      </c>
      <c r="C84" s="59">
        <f>IF(D84="-","?",RANK(D84,D2:D130,0))</f>
        <v>79</v>
      </c>
      <c r="D84" s="45">
        <f t="shared" si="94"/>
        <v>5.15</v>
      </c>
      <c r="E84" s="44">
        <f t="shared" si="95"/>
        <v>6.4333333333333327</v>
      </c>
      <c r="F84" s="58">
        <f t="shared" si="96"/>
        <v>6.25</v>
      </c>
      <c r="G84" s="47">
        <v>6</v>
      </c>
      <c r="H84" s="47">
        <v>9</v>
      </c>
      <c r="I84" s="47">
        <v>6</v>
      </c>
      <c r="J84" s="47">
        <v>4</v>
      </c>
      <c r="K84" s="58">
        <f t="shared" si="97"/>
        <v>7.25</v>
      </c>
      <c r="L84" s="47">
        <v>9</v>
      </c>
      <c r="M84" s="47">
        <v>8</v>
      </c>
      <c r="N84" s="47">
        <v>7</v>
      </c>
      <c r="O84" s="47">
        <v>5</v>
      </c>
      <c r="P84" s="58">
        <f t="shared" si="98"/>
        <v>6</v>
      </c>
      <c r="Q84" s="47">
        <v>8</v>
      </c>
      <c r="R84" s="47">
        <v>5</v>
      </c>
      <c r="S84" s="47">
        <v>5</v>
      </c>
      <c r="T84" s="47">
        <v>6</v>
      </c>
      <c r="U84" s="58">
        <f t="shared" si="99"/>
        <v>7</v>
      </c>
      <c r="V84" s="47">
        <v>6</v>
      </c>
      <c r="W84" s="47">
        <v>8</v>
      </c>
      <c r="X84" s="58">
        <f t="shared" si="100"/>
        <v>5.666666666666667</v>
      </c>
      <c r="Y84" s="47">
        <v>7</v>
      </c>
      <c r="Z84" s="47">
        <v>5</v>
      </c>
      <c r="AA84" s="47" t="s">
        <v>100</v>
      </c>
      <c r="AB84" s="47">
        <v>5</v>
      </c>
      <c r="AC84" s="43">
        <f t="shared" si="101"/>
        <v>3.8571428571428572</v>
      </c>
      <c r="AD84" s="57">
        <f t="shared" si="102"/>
        <v>1</v>
      </c>
      <c r="AE84" s="47">
        <v>1</v>
      </c>
      <c r="AF84" s="57">
        <f t="shared" si="103"/>
        <v>5</v>
      </c>
      <c r="AG84" s="47">
        <v>4</v>
      </c>
      <c r="AH84" s="47">
        <v>6</v>
      </c>
      <c r="AI84" s="47">
        <v>6</v>
      </c>
      <c r="AJ84" s="47">
        <v>4</v>
      </c>
      <c r="AK84" s="57">
        <f t="shared" si="104"/>
        <v>6.5</v>
      </c>
      <c r="AL84" s="47">
        <v>7</v>
      </c>
      <c r="AM84" s="47">
        <v>6</v>
      </c>
      <c r="AN84" s="57">
        <f t="shared" si="105"/>
        <v>4</v>
      </c>
      <c r="AO84" s="47">
        <v>4</v>
      </c>
      <c r="AP84" s="47">
        <v>4</v>
      </c>
      <c r="AQ84" s="57">
        <f t="shared" si="106"/>
        <v>2.5</v>
      </c>
      <c r="AR84" s="47">
        <v>3</v>
      </c>
      <c r="AS84" s="47">
        <v>2</v>
      </c>
      <c r="AT84" s="57">
        <f t="shared" si="107"/>
        <v>6</v>
      </c>
      <c r="AU84" s="47">
        <v>6</v>
      </c>
      <c r="AV84" s="57">
        <f t="shared" si="108"/>
        <v>2</v>
      </c>
      <c r="AW84" s="47">
        <v>3</v>
      </c>
      <c r="AX84" s="47">
        <v>1</v>
      </c>
      <c r="AY84" s="56">
        <f>IF(AZ84="-","?",RANK(AZ84,AZ2:AZ130,0))</f>
        <v>44</v>
      </c>
      <c r="AZ84" s="42">
        <f t="shared" si="109"/>
        <v>5.69</v>
      </c>
      <c r="BA84" s="41">
        <f t="shared" si="110"/>
        <v>7.3125</v>
      </c>
      <c r="BB84" s="47">
        <v>9</v>
      </c>
      <c r="BC84" s="47">
        <v>7</v>
      </c>
      <c r="BD84" s="47">
        <v>3</v>
      </c>
      <c r="BE84" s="47">
        <v>10</v>
      </c>
      <c r="BF84" s="47">
        <v>10</v>
      </c>
      <c r="BG84" s="55">
        <f t="shared" si="111"/>
        <v>4.875</v>
      </c>
      <c r="BH84" s="54">
        <f t="shared" si="112"/>
        <v>6.0500000000000007</v>
      </c>
      <c r="BI84" s="41">
        <f t="shared" si="113"/>
        <v>5.333333333333333</v>
      </c>
      <c r="BJ84" s="47">
        <v>4</v>
      </c>
      <c r="BK84" s="47">
        <v>6</v>
      </c>
      <c r="BL84" s="47">
        <v>6</v>
      </c>
      <c r="BM84" s="41">
        <f t="shared" si="114"/>
        <v>4.333333333333333</v>
      </c>
      <c r="BN84" s="47">
        <v>4</v>
      </c>
      <c r="BO84" s="47">
        <v>6</v>
      </c>
      <c r="BP84" s="47">
        <v>3</v>
      </c>
      <c r="BQ84" s="41">
        <f t="shared" si="115"/>
        <v>6.2</v>
      </c>
      <c r="BR84" s="47">
        <v>7</v>
      </c>
      <c r="BS84" s="47">
        <v>6</v>
      </c>
      <c r="BT84" s="47">
        <v>7</v>
      </c>
      <c r="BU84" s="47">
        <v>6</v>
      </c>
      <c r="BV84" s="47">
        <v>5</v>
      </c>
      <c r="BW84" s="41">
        <f t="shared" si="116"/>
        <v>8.3333333333333339</v>
      </c>
      <c r="BX84" s="47">
        <v>7</v>
      </c>
      <c r="BY84" s="47">
        <v>9</v>
      </c>
      <c r="BZ84" s="47">
        <v>9</v>
      </c>
      <c r="CA84" s="47" t="s">
        <v>78</v>
      </c>
      <c r="CB84" s="46" t="s">
        <v>78</v>
      </c>
      <c r="CC84" s="52">
        <v>6.5333333333333332</v>
      </c>
      <c r="CD84" s="52">
        <f t="shared" si="117"/>
        <v>6.4333333333333327</v>
      </c>
      <c r="CE84" s="44">
        <f t="shared" si="118"/>
        <v>-0.10000000000000053</v>
      </c>
      <c r="CF84" s="53" t="str">
        <f t="shared" si="119"/>
        <v>â</v>
      </c>
      <c r="CG84" s="52">
        <v>4.1785714285714288</v>
      </c>
      <c r="CH84" s="52">
        <f t="shared" si="120"/>
        <v>3.8571428571428572</v>
      </c>
      <c r="CI84" s="43">
        <f t="shared" si="121"/>
        <v>-0.32142857142857162</v>
      </c>
      <c r="CJ84" s="51" t="str">
        <f t="shared" si="122"/>
        <v>â</v>
      </c>
      <c r="CK84" s="47" t="s">
        <v>78</v>
      </c>
      <c r="CL84" s="46" t="s">
        <v>78</v>
      </c>
      <c r="CM84" s="47">
        <v>9</v>
      </c>
      <c r="CN84" s="47">
        <v>8</v>
      </c>
      <c r="CO84" s="47">
        <v>7</v>
      </c>
      <c r="CP84" s="47">
        <v>5</v>
      </c>
      <c r="CQ84" s="47">
        <v>8</v>
      </c>
      <c r="CR84" s="47">
        <v>6</v>
      </c>
      <c r="CS84" s="49">
        <f t="shared" si="123"/>
        <v>5</v>
      </c>
      <c r="CT84" s="48">
        <f t="shared" si="124"/>
        <v>0</v>
      </c>
      <c r="CU84" s="44" t="str">
        <f t="shared" si="125"/>
        <v>Dem.</v>
      </c>
      <c r="CV84" s="47" t="s">
        <v>78</v>
      </c>
      <c r="CW84" s="46" t="s">
        <v>78</v>
      </c>
      <c r="CX84" s="45">
        <f t="shared" si="126"/>
        <v>5.15</v>
      </c>
      <c r="CY84" s="40">
        <f t="shared" si="127"/>
        <v>4</v>
      </c>
      <c r="CZ84" s="39" t="str">
        <f t="shared" si="128"/>
        <v>Very limited</v>
      </c>
      <c r="DA84" s="44">
        <f t="shared" si="129"/>
        <v>6.43</v>
      </c>
      <c r="DB84" s="40">
        <f t="shared" si="130"/>
        <v>2</v>
      </c>
      <c r="DC84" s="39" t="str">
        <f t="shared" si="131"/>
        <v>Defective democracies</v>
      </c>
      <c r="DD84" s="43">
        <f t="shared" si="132"/>
        <v>3.86</v>
      </c>
      <c r="DE84" s="40">
        <f t="shared" si="133"/>
        <v>4</v>
      </c>
      <c r="DF84" s="39" t="str">
        <f t="shared" si="134"/>
        <v>Poorly functioning</v>
      </c>
      <c r="DG84" s="42">
        <f t="shared" si="135"/>
        <v>5.69</v>
      </c>
      <c r="DH84" s="40">
        <f t="shared" si="136"/>
        <v>2</v>
      </c>
      <c r="DI84" s="39" t="str">
        <f t="shared" si="137"/>
        <v>Good</v>
      </c>
      <c r="DJ84" s="41">
        <f t="shared" si="138"/>
        <v>7.3</v>
      </c>
      <c r="DK84" s="40">
        <f t="shared" si="139"/>
        <v>2</v>
      </c>
      <c r="DL84" s="39" t="str">
        <f t="shared" si="140"/>
        <v>Substantial</v>
      </c>
    </row>
    <row r="85" spans="1:116">
      <c r="A85" s="61" t="s">
        <v>183</v>
      </c>
      <c r="B85" s="60">
        <v>3</v>
      </c>
      <c r="C85" s="59">
        <f>IF(D85="-","?",RANK(D85,D2:D130,0))</f>
        <v>66</v>
      </c>
      <c r="D85" s="45">
        <f t="shared" si="94"/>
        <v>5.67</v>
      </c>
      <c r="E85" s="44">
        <f t="shared" si="95"/>
        <v>6.05</v>
      </c>
      <c r="F85" s="58">
        <f t="shared" si="96"/>
        <v>6</v>
      </c>
      <c r="G85" s="47">
        <v>5</v>
      </c>
      <c r="H85" s="47">
        <v>8</v>
      </c>
      <c r="I85" s="47">
        <v>6</v>
      </c>
      <c r="J85" s="47">
        <v>5</v>
      </c>
      <c r="K85" s="58">
        <f t="shared" si="97"/>
        <v>6.5</v>
      </c>
      <c r="L85" s="47">
        <v>6</v>
      </c>
      <c r="M85" s="47">
        <v>5</v>
      </c>
      <c r="N85" s="47">
        <v>8</v>
      </c>
      <c r="O85" s="47">
        <v>7</v>
      </c>
      <c r="P85" s="58">
        <f t="shared" si="98"/>
        <v>5.5</v>
      </c>
      <c r="Q85" s="47">
        <v>6</v>
      </c>
      <c r="R85" s="47">
        <v>6</v>
      </c>
      <c r="S85" s="47">
        <v>5</v>
      </c>
      <c r="T85" s="47">
        <v>5</v>
      </c>
      <c r="U85" s="58">
        <f t="shared" si="99"/>
        <v>7</v>
      </c>
      <c r="V85" s="47">
        <v>6</v>
      </c>
      <c r="W85" s="47">
        <v>8</v>
      </c>
      <c r="X85" s="58">
        <f t="shared" si="100"/>
        <v>5.25</v>
      </c>
      <c r="Y85" s="47">
        <v>6</v>
      </c>
      <c r="Z85" s="47">
        <v>5</v>
      </c>
      <c r="AA85" s="47">
        <v>6</v>
      </c>
      <c r="AB85" s="47">
        <v>4</v>
      </c>
      <c r="AC85" s="43">
        <f t="shared" si="101"/>
        <v>5.2857142857142856</v>
      </c>
      <c r="AD85" s="57">
        <f t="shared" si="102"/>
        <v>2</v>
      </c>
      <c r="AE85" s="47">
        <v>2</v>
      </c>
      <c r="AF85" s="57">
        <f t="shared" si="103"/>
        <v>6</v>
      </c>
      <c r="AG85" s="47">
        <v>5</v>
      </c>
      <c r="AH85" s="47">
        <v>5</v>
      </c>
      <c r="AI85" s="47">
        <v>7</v>
      </c>
      <c r="AJ85" s="47">
        <v>7</v>
      </c>
      <c r="AK85" s="57">
        <f t="shared" si="104"/>
        <v>7</v>
      </c>
      <c r="AL85" s="47">
        <v>7</v>
      </c>
      <c r="AM85" s="47">
        <v>7</v>
      </c>
      <c r="AN85" s="57">
        <f t="shared" si="105"/>
        <v>6</v>
      </c>
      <c r="AO85" s="47">
        <v>7</v>
      </c>
      <c r="AP85" s="47">
        <v>5</v>
      </c>
      <c r="AQ85" s="57">
        <f t="shared" si="106"/>
        <v>4.5</v>
      </c>
      <c r="AR85" s="47">
        <v>5</v>
      </c>
      <c r="AS85" s="47">
        <v>4</v>
      </c>
      <c r="AT85" s="57">
        <f t="shared" si="107"/>
        <v>8</v>
      </c>
      <c r="AU85" s="47">
        <v>8</v>
      </c>
      <c r="AV85" s="57">
        <f t="shared" si="108"/>
        <v>3.5</v>
      </c>
      <c r="AW85" s="47">
        <v>3</v>
      </c>
      <c r="AX85" s="47">
        <v>4</v>
      </c>
      <c r="AY85" s="56">
        <f>IF(AZ85="-","?",RANK(AZ85,AZ2:AZ130,0))</f>
        <v>48</v>
      </c>
      <c r="AZ85" s="42">
        <f t="shared" si="109"/>
        <v>5.53</v>
      </c>
      <c r="BA85" s="41">
        <f t="shared" si="110"/>
        <v>7.541666666666667</v>
      </c>
      <c r="BB85" s="47">
        <v>9</v>
      </c>
      <c r="BC85" s="47">
        <v>7</v>
      </c>
      <c r="BD85" s="47">
        <v>8</v>
      </c>
      <c r="BE85" s="47">
        <v>9</v>
      </c>
      <c r="BF85" s="47">
        <v>7</v>
      </c>
      <c r="BG85" s="55">
        <f t="shared" si="111"/>
        <v>5.25</v>
      </c>
      <c r="BH85" s="54">
        <f t="shared" si="112"/>
        <v>5.85</v>
      </c>
      <c r="BI85" s="41">
        <f t="shared" si="113"/>
        <v>5.333333333333333</v>
      </c>
      <c r="BJ85" s="47">
        <v>4</v>
      </c>
      <c r="BK85" s="47">
        <v>5</v>
      </c>
      <c r="BL85" s="47">
        <v>7</v>
      </c>
      <c r="BM85" s="41">
        <f t="shared" si="114"/>
        <v>4.333333333333333</v>
      </c>
      <c r="BN85" s="47">
        <v>5</v>
      </c>
      <c r="BO85" s="47">
        <v>5</v>
      </c>
      <c r="BP85" s="47">
        <v>3</v>
      </c>
      <c r="BQ85" s="41">
        <f t="shared" si="115"/>
        <v>5.4</v>
      </c>
      <c r="BR85" s="47">
        <v>6</v>
      </c>
      <c r="BS85" s="47">
        <v>6</v>
      </c>
      <c r="BT85" s="47">
        <v>5</v>
      </c>
      <c r="BU85" s="47">
        <v>4</v>
      </c>
      <c r="BV85" s="47">
        <v>6</v>
      </c>
      <c r="BW85" s="41">
        <f t="shared" si="116"/>
        <v>8.3333333333333339</v>
      </c>
      <c r="BX85" s="47">
        <v>8</v>
      </c>
      <c r="BY85" s="47">
        <v>8</v>
      </c>
      <c r="BZ85" s="47">
        <v>9</v>
      </c>
      <c r="CA85" s="47" t="s">
        <v>78</v>
      </c>
      <c r="CB85" s="46" t="s">
        <v>78</v>
      </c>
      <c r="CC85" s="52">
        <v>6.05</v>
      </c>
      <c r="CD85" s="52">
        <f t="shared" si="117"/>
        <v>6.05</v>
      </c>
      <c r="CE85" s="44">
        <f t="shared" si="118"/>
        <v>0</v>
      </c>
      <c r="CF85" s="53" t="str">
        <f t="shared" si="119"/>
        <v>â</v>
      </c>
      <c r="CG85" s="52">
        <v>4.7142857142857135</v>
      </c>
      <c r="CH85" s="52">
        <f t="shared" si="120"/>
        <v>5.2857142857142856</v>
      </c>
      <c r="CI85" s="43">
        <f t="shared" si="121"/>
        <v>0.57142857142857206</v>
      </c>
      <c r="CJ85" s="51" t="str">
        <f t="shared" si="122"/>
        <v>æ</v>
      </c>
      <c r="CK85" s="47" t="s">
        <v>78</v>
      </c>
      <c r="CL85" s="46" t="s">
        <v>78</v>
      </c>
      <c r="CM85" s="47">
        <v>6</v>
      </c>
      <c r="CN85" s="47">
        <v>5</v>
      </c>
      <c r="CO85" s="47">
        <v>8</v>
      </c>
      <c r="CP85" s="47">
        <v>7</v>
      </c>
      <c r="CQ85" s="47">
        <v>6</v>
      </c>
      <c r="CR85" s="47">
        <v>5</v>
      </c>
      <c r="CS85" s="49">
        <f t="shared" si="123"/>
        <v>5</v>
      </c>
      <c r="CT85" s="48">
        <f t="shared" si="124"/>
        <v>0</v>
      </c>
      <c r="CU85" s="44" t="str">
        <f t="shared" si="125"/>
        <v>Dem.</v>
      </c>
      <c r="CV85" s="47" t="s">
        <v>78</v>
      </c>
      <c r="CW85" s="46" t="s">
        <v>78</v>
      </c>
      <c r="CX85" s="45">
        <f t="shared" si="126"/>
        <v>5.67</v>
      </c>
      <c r="CY85" s="40">
        <f t="shared" si="127"/>
        <v>3</v>
      </c>
      <c r="CZ85" s="39" t="str">
        <f t="shared" si="128"/>
        <v>Limited</v>
      </c>
      <c r="DA85" s="44">
        <f t="shared" si="129"/>
        <v>6.05</v>
      </c>
      <c r="DB85" s="40">
        <f t="shared" si="130"/>
        <v>2</v>
      </c>
      <c r="DC85" s="39" t="str">
        <f t="shared" si="131"/>
        <v>Defective democracies</v>
      </c>
      <c r="DD85" s="43">
        <f t="shared" si="132"/>
        <v>5.29</v>
      </c>
      <c r="DE85" s="40">
        <f t="shared" si="133"/>
        <v>3</v>
      </c>
      <c r="DF85" s="39" t="str">
        <f t="shared" si="134"/>
        <v>Functional flaws</v>
      </c>
      <c r="DG85" s="42">
        <f t="shared" si="135"/>
        <v>5.53</v>
      </c>
      <c r="DH85" s="40">
        <f t="shared" si="136"/>
        <v>3</v>
      </c>
      <c r="DI85" s="39" t="str">
        <f t="shared" si="137"/>
        <v>Moderate</v>
      </c>
      <c r="DJ85" s="41">
        <f t="shared" si="138"/>
        <v>7.5</v>
      </c>
      <c r="DK85" s="40">
        <f t="shared" si="139"/>
        <v>2</v>
      </c>
      <c r="DL85" s="39" t="str">
        <f t="shared" si="140"/>
        <v>Substantial</v>
      </c>
    </row>
    <row r="86" spans="1:116">
      <c r="A86" s="61" t="s">
        <v>184</v>
      </c>
      <c r="B86" s="60">
        <v>7</v>
      </c>
      <c r="C86" s="59">
        <f>IF(D86="-","?",RANK(D86,D2:D130,0))</f>
        <v>122</v>
      </c>
      <c r="D86" s="45">
        <f t="shared" si="94"/>
        <v>2.46</v>
      </c>
      <c r="E86" s="44">
        <f t="shared" si="95"/>
        <v>2.7</v>
      </c>
      <c r="F86" s="58">
        <f t="shared" si="96"/>
        <v>9.5</v>
      </c>
      <c r="G86" s="47">
        <v>10</v>
      </c>
      <c r="H86" s="47">
        <v>10</v>
      </c>
      <c r="I86" s="47">
        <v>10</v>
      </c>
      <c r="J86" s="47">
        <v>8</v>
      </c>
      <c r="K86" s="58">
        <f t="shared" si="97"/>
        <v>1</v>
      </c>
      <c r="L86" s="47">
        <v>1</v>
      </c>
      <c r="M86" s="47">
        <v>1</v>
      </c>
      <c r="N86" s="47">
        <v>1</v>
      </c>
      <c r="O86" s="47">
        <v>1</v>
      </c>
      <c r="P86" s="58">
        <f t="shared" si="98"/>
        <v>1</v>
      </c>
      <c r="Q86" s="47">
        <v>1</v>
      </c>
      <c r="R86" s="47">
        <v>1</v>
      </c>
      <c r="S86" s="47">
        <v>1</v>
      </c>
      <c r="T86" s="47">
        <v>1</v>
      </c>
      <c r="U86" s="58">
        <f t="shared" si="99"/>
        <v>1</v>
      </c>
      <c r="V86" s="47">
        <v>1</v>
      </c>
      <c r="W86" s="47">
        <v>1</v>
      </c>
      <c r="X86" s="58">
        <f t="shared" si="100"/>
        <v>1</v>
      </c>
      <c r="Y86" s="47">
        <v>1</v>
      </c>
      <c r="Z86" s="47">
        <v>1</v>
      </c>
      <c r="AA86" s="47" t="s">
        <v>100</v>
      </c>
      <c r="AB86" s="47">
        <v>1</v>
      </c>
      <c r="AC86" s="43">
        <f t="shared" si="101"/>
        <v>2.2142857142857144</v>
      </c>
      <c r="AD86" s="57">
        <f t="shared" si="102"/>
        <v>4</v>
      </c>
      <c r="AE86" s="47">
        <v>4</v>
      </c>
      <c r="AF86" s="57">
        <f t="shared" si="103"/>
        <v>1.5</v>
      </c>
      <c r="AG86" s="47">
        <v>2</v>
      </c>
      <c r="AH86" s="47">
        <v>1</v>
      </c>
      <c r="AI86" s="47">
        <v>1</v>
      </c>
      <c r="AJ86" s="47">
        <v>2</v>
      </c>
      <c r="AK86" s="57">
        <f t="shared" si="104"/>
        <v>1.5</v>
      </c>
      <c r="AL86" s="47">
        <v>2</v>
      </c>
      <c r="AM86" s="47">
        <v>1</v>
      </c>
      <c r="AN86" s="57">
        <f t="shared" si="105"/>
        <v>2</v>
      </c>
      <c r="AO86" s="47">
        <v>2</v>
      </c>
      <c r="AP86" s="47">
        <v>2</v>
      </c>
      <c r="AQ86" s="57">
        <f t="shared" si="106"/>
        <v>1</v>
      </c>
      <c r="AR86" s="47">
        <v>1</v>
      </c>
      <c r="AS86" s="47">
        <v>1</v>
      </c>
      <c r="AT86" s="57">
        <f t="shared" si="107"/>
        <v>3</v>
      </c>
      <c r="AU86" s="47">
        <v>3</v>
      </c>
      <c r="AV86" s="57">
        <f t="shared" si="108"/>
        <v>2.5</v>
      </c>
      <c r="AW86" s="47">
        <v>1</v>
      </c>
      <c r="AX86" s="47">
        <v>4</v>
      </c>
      <c r="AY86" s="56">
        <f>IF(AZ86="-","?",RANK(AZ86,AZ2:AZ130,0))</f>
        <v>122</v>
      </c>
      <c r="AZ86" s="42">
        <f t="shared" si="109"/>
        <v>1.9</v>
      </c>
      <c r="BA86" s="41">
        <f t="shared" si="110"/>
        <v>6.791666666666667</v>
      </c>
      <c r="BB86" s="47">
        <v>7</v>
      </c>
      <c r="BC86" s="47">
        <v>10</v>
      </c>
      <c r="BD86" s="47">
        <v>3</v>
      </c>
      <c r="BE86" s="47">
        <v>9</v>
      </c>
      <c r="BF86" s="47">
        <v>6</v>
      </c>
      <c r="BG86" s="55">
        <f t="shared" si="111"/>
        <v>5.75</v>
      </c>
      <c r="BH86" s="54">
        <f t="shared" si="112"/>
        <v>2.0416666666666665</v>
      </c>
      <c r="BI86" s="41">
        <f t="shared" si="113"/>
        <v>2.6666666666666665</v>
      </c>
      <c r="BJ86" s="47">
        <v>4</v>
      </c>
      <c r="BK86" s="47">
        <v>1</v>
      </c>
      <c r="BL86" s="47">
        <v>3</v>
      </c>
      <c r="BM86" s="41">
        <f t="shared" si="114"/>
        <v>2.6666666666666665</v>
      </c>
      <c r="BN86" s="47">
        <v>1</v>
      </c>
      <c r="BO86" s="47">
        <v>3</v>
      </c>
      <c r="BP86" s="47">
        <v>4</v>
      </c>
      <c r="BQ86" s="41">
        <f t="shared" si="115"/>
        <v>1.5</v>
      </c>
      <c r="BR86" s="47">
        <v>2</v>
      </c>
      <c r="BS86" s="47">
        <v>1</v>
      </c>
      <c r="BT86" s="47">
        <v>2</v>
      </c>
      <c r="BU86" s="47">
        <v>1</v>
      </c>
      <c r="BV86" s="47" t="s">
        <v>100</v>
      </c>
      <c r="BW86" s="41">
        <f t="shared" si="116"/>
        <v>1.3333333333333333</v>
      </c>
      <c r="BX86" s="47">
        <v>1</v>
      </c>
      <c r="BY86" s="47">
        <v>1</v>
      </c>
      <c r="BZ86" s="47">
        <v>2</v>
      </c>
      <c r="CA86" s="47" t="s">
        <v>78</v>
      </c>
      <c r="CB86" s="46" t="s">
        <v>78</v>
      </c>
      <c r="CC86" s="52">
        <v>2.7000000000000006</v>
      </c>
      <c r="CD86" s="52">
        <f t="shared" si="117"/>
        <v>2.7</v>
      </c>
      <c r="CE86" s="44">
        <f t="shared" si="118"/>
        <v>-4.4408920985006262E-16</v>
      </c>
      <c r="CF86" s="53" t="str">
        <f t="shared" si="119"/>
        <v>â</v>
      </c>
      <c r="CG86" s="52">
        <v>2.6428571428571428</v>
      </c>
      <c r="CH86" s="52">
        <f t="shared" si="120"/>
        <v>2.2142857142857144</v>
      </c>
      <c r="CI86" s="43">
        <f t="shared" si="121"/>
        <v>-0.42857142857142838</v>
      </c>
      <c r="CJ86" s="51" t="str">
        <f t="shared" si="122"/>
        <v>â</v>
      </c>
      <c r="CK86" s="47" t="s">
        <v>78</v>
      </c>
      <c r="CL86" s="46" t="s">
        <v>78</v>
      </c>
      <c r="CM86" s="50">
        <v>1</v>
      </c>
      <c r="CN86" s="50">
        <v>1</v>
      </c>
      <c r="CO86" s="50">
        <v>1</v>
      </c>
      <c r="CP86" s="50">
        <v>1</v>
      </c>
      <c r="CQ86" s="50">
        <v>1</v>
      </c>
      <c r="CR86" s="50">
        <v>1</v>
      </c>
      <c r="CS86" s="49">
        <f t="shared" si="123"/>
        <v>9</v>
      </c>
      <c r="CT86" s="48">
        <f t="shared" si="124"/>
        <v>6</v>
      </c>
      <c r="CU86" s="44" t="str">
        <f t="shared" si="125"/>
        <v>Aut.</v>
      </c>
      <c r="CV86" s="47" t="s">
        <v>78</v>
      </c>
      <c r="CW86" s="46" t="s">
        <v>78</v>
      </c>
      <c r="CX86" s="45">
        <f t="shared" si="126"/>
        <v>2.46</v>
      </c>
      <c r="CY86" s="40">
        <f t="shared" si="127"/>
        <v>5</v>
      </c>
      <c r="CZ86" s="39" t="str">
        <f t="shared" si="128"/>
        <v>Failed</v>
      </c>
      <c r="DA86" s="44">
        <f t="shared" si="129"/>
        <v>2.7</v>
      </c>
      <c r="DB86" s="40">
        <f t="shared" si="130"/>
        <v>5</v>
      </c>
      <c r="DC86" s="39" t="str">
        <f t="shared" si="131"/>
        <v>Hard-line autocracies</v>
      </c>
      <c r="DD86" s="43">
        <f t="shared" si="132"/>
        <v>2.21</v>
      </c>
      <c r="DE86" s="40">
        <f t="shared" si="133"/>
        <v>5</v>
      </c>
      <c r="DF86" s="39" t="str">
        <f t="shared" si="134"/>
        <v>Rudimentary</v>
      </c>
      <c r="DG86" s="42">
        <f t="shared" si="135"/>
        <v>1.9</v>
      </c>
      <c r="DH86" s="40">
        <f t="shared" si="136"/>
        <v>5</v>
      </c>
      <c r="DI86" s="39" t="str">
        <f t="shared" si="137"/>
        <v>Failed</v>
      </c>
      <c r="DJ86" s="41">
        <f t="shared" si="138"/>
        <v>6.8</v>
      </c>
      <c r="DK86" s="40">
        <f t="shared" si="139"/>
        <v>2</v>
      </c>
      <c r="DL86" s="39" t="str">
        <f t="shared" si="140"/>
        <v>Substantial</v>
      </c>
    </row>
    <row r="87" spans="1:116">
      <c r="A87" s="61" t="s">
        <v>185</v>
      </c>
      <c r="B87" s="60">
        <v>4</v>
      </c>
      <c r="C87" s="59">
        <f>IF(D87="-","?",RANK(D87,D2:D130,0))</f>
        <v>75</v>
      </c>
      <c r="D87" s="45">
        <f t="shared" si="94"/>
        <v>5.3</v>
      </c>
      <c r="E87" s="44">
        <f t="shared" si="95"/>
        <v>3.6333333333333337</v>
      </c>
      <c r="F87" s="58">
        <f t="shared" si="96"/>
        <v>7.5</v>
      </c>
      <c r="G87" s="47">
        <v>10</v>
      </c>
      <c r="H87" s="47">
        <v>8</v>
      </c>
      <c r="I87" s="47">
        <v>5</v>
      </c>
      <c r="J87" s="47">
        <v>7</v>
      </c>
      <c r="K87" s="58">
        <f t="shared" si="97"/>
        <v>2.75</v>
      </c>
      <c r="L87" s="47">
        <v>2</v>
      </c>
      <c r="M87" s="47">
        <v>1</v>
      </c>
      <c r="N87" s="47">
        <v>4</v>
      </c>
      <c r="O87" s="47">
        <v>4</v>
      </c>
      <c r="P87" s="58">
        <f t="shared" si="98"/>
        <v>4.25</v>
      </c>
      <c r="Q87" s="47">
        <v>3</v>
      </c>
      <c r="R87" s="47">
        <v>5</v>
      </c>
      <c r="S87" s="47">
        <v>4</v>
      </c>
      <c r="T87" s="47">
        <v>5</v>
      </c>
      <c r="U87" s="58">
        <f t="shared" si="99"/>
        <v>1</v>
      </c>
      <c r="V87" s="47">
        <v>1</v>
      </c>
      <c r="W87" s="47">
        <v>1</v>
      </c>
      <c r="X87" s="58">
        <f t="shared" si="100"/>
        <v>2.6666666666666665</v>
      </c>
      <c r="Y87" s="47">
        <v>1</v>
      </c>
      <c r="Z87" s="47">
        <v>3</v>
      </c>
      <c r="AA87" s="47" t="s">
        <v>100</v>
      </c>
      <c r="AB87" s="47">
        <v>4</v>
      </c>
      <c r="AC87" s="43">
        <f t="shared" si="101"/>
        <v>6.9642857142857144</v>
      </c>
      <c r="AD87" s="57">
        <f t="shared" si="102"/>
        <v>7</v>
      </c>
      <c r="AE87" s="47">
        <v>7</v>
      </c>
      <c r="AF87" s="57">
        <f t="shared" si="103"/>
        <v>6.25</v>
      </c>
      <c r="AG87" s="47">
        <v>7</v>
      </c>
      <c r="AH87" s="47">
        <v>4</v>
      </c>
      <c r="AI87" s="47">
        <v>7</v>
      </c>
      <c r="AJ87" s="47">
        <v>7</v>
      </c>
      <c r="AK87" s="57">
        <f t="shared" si="104"/>
        <v>8</v>
      </c>
      <c r="AL87" s="47">
        <v>8</v>
      </c>
      <c r="AM87" s="47">
        <v>8</v>
      </c>
      <c r="AN87" s="57">
        <f t="shared" si="105"/>
        <v>7</v>
      </c>
      <c r="AO87" s="47">
        <v>7</v>
      </c>
      <c r="AP87" s="47">
        <v>7</v>
      </c>
      <c r="AQ87" s="57">
        <f t="shared" si="106"/>
        <v>6.5</v>
      </c>
      <c r="AR87" s="47">
        <v>6</v>
      </c>
      <c r="AS87" s="47">
        <v>7</v>
      </c>
      <c r="AT87" s="57">
        <f t="shared" si="107"/>
        <v>9</v>
      </c>
      <c r="AU87" s="47">
        <v>9</v>
      </c>
      <c r="AV87" s="57">
        <f t="shared" si="108"/>
        <v>5</v>
      </c>
      <c r="AW87" s="47">
        <v>5</v>
      </c>
      <c r="AX87" s="47">
        <v>5</v>
      </c>
      <c r="AY87" s="56">
        <f>IF(AZ87="-","?",RANK(AZ87,AZ2:AZ130,0))</f>
        <v>72</v>
      </c>
      <c r="AZ87" s="42">
        <f t="shared" si="109"/>
        <v>4.7699999999999996</v>
      </c>
      <c r="BA87" s="41">
        <f t="shared" si="110"/>
        <v>3.8541666666666665</v>
      </c>
      <c r="BB87" s="47">
        <v>4</v>
      </c>
      <c r="BC87" s="47">
        <v>8</v>
      </c>
      <c r="BD87" s="47">
        <v>1</v>
      </c>
      <c r="BE87" s="47">
        <v>1</v>
      </c>
      <c r="BF87" s="47">
        <v>4</v>
      </c>
      <c r="BG87" s="55">
        <f t="shared" si="111"/>
        <v>5.125</v>
      </c>
      <c r="BH87" s="54">
        <f t="shared" si="112"/>
        <v>5.5208333333333339</v>
      </c>
      <c r="BI87" s="41">
        <f t="shared" si="113"/>
        <v>5</v>
      </c>
      <c r="BJ87" s="47">
        <v>5</v>
      </c>
      <c r="BK87" s="47">
        <v>5</v>
      </c>
      <c r="BL87" s="47">
        <v>5</v>
      </c>
      <c r="BM87" s="41">
        <f t="shared" si="114"/>
        <v>5.666666666666667</v>
      </c>
      <c r="BN87" s="47">
        <v>6</v>
      </c>
      <c r="BO87" s="47">
        <v>5</v>
      </c>
      <c r="BP87" s="47">
        <v>6</v>
      </c>
      <c r="BQ87" s="41">
        <f t="shared" si="115"/>
        <v>4.75</v>
      </c>
      <c r="BR87" s="47">
        <v>6</v>
      </c>
      <c r="BS87" s="47">
        <v>5</v>
      </c>
      <c r="BT87" s="47">
        <v>4</v>
      </c>
      <c r="BU87" s="47">
        <v>4</v>
      </c>
      <c r="BV87" s="47" t="s">
        <v>100</v>
      </c>
      <c r="BW87" s="41">
        <f t="shared" si="116"/>
        <v>6.666666666666667</v>
      </c>
      <c r="BX87" s="47">
        <v>5</v>
      </c>
      <c r="BY87" s="47">
        <v>7</v>
      </c>
      <c r="BZ87" s="47">
        <v>8</v>
      </c>
      <c r="CA87" s="47" t="s">
        <v>78</v>
      </c>
      <c r="CB87" s="46" t="s">
        <v>78</v>
      </c>
      <c r="CC87" s="52" t="s">
        <v>208</v>
      </c>
      <c r="CD87" s="52">
        <f t="shared" si="117"/>
        <v>3.6333333333333337</v>
      </c>
      <c r="CE87" s="44" t="str">
        <f t="shared" si="118"/>
        <v>-</v>
      </c>
      <c r="CF87" s="53" t="str">
        <f t="shared" si="119"/>
        <v/>
      </c>
      <c r="CG87" s="52" t="s">
        <v>208</v>
      </c>
      <c r="CH87" s="52">
        <f t="shared" si="120"/>
        <v>6.9642857142857144</v>
      </c>
      <c r="CI87" s="43" t="str">
        <f t="shared" si="121"/>
        <v>-</v>
      </c>
      <c r="CJ87" s="51" t="str">
        <f t="shared" si="122"/>
        <v/>
      </c>
      <c r="CK87" s="47" t="s">
        <v>78</v>
      </c>
      <c r="CL87" s="46" t="s">
        <v>78</v>
      </c>
      <c r="CM87" s="50">
        <v>2</v>
      </c>
      <c r="CN87" s="50">
        <v>1</v>
      </c>
      <c r="CO87" s="47">
        <v>4</v>
      </c>
      <c r="CP87" s="47">
        <v>4</v>
      </c>
      <c r="CQ87" s="47">
        <v>3</v>
      </c>
      <c r="CR87" s="47">
        <v>5</v>
      </c>
      <c r="CS87" s="49">
        <f t="shared" si="123"/>
        <v>8.5</v>
      </c>
      <c r="CT87" s="48">
        <f t="shared" si="124"/>
        <v>2</v>
      </c>
      <c r="CU87" s="44" t="str">
        <f t="shared" si="125"/>
        <v>Aut.</v>
      </c>
      <c r="CV87" s="47" t="s">
        <v>78</v>
      </c>
      <c r="CW87" s="46" t="s">
        <v>78</v>
      </c>
      <c r="CX87" s="45">
        <f t="shared" si="126"/>
        <v>5.3</v>
      </c>
      <c r="CY87" s="40">
        <f t="shared" si="127"/>
        <v>4</v>
      </c>
      <c r="CZ87" s="39" t="str">
        <f t="shared" si="128"/>
        <v>Very limited</v>
      </c>
      <c r="DA87" s="44">
        <f t="shared" si="129"/>
        <v>3.63</v>
      </c>
      <c r="DB87" s="40">
        <f t="shared" si="130"/>
        <v>5</v>
      </c>
      <c r="DC87" s="39" t="str">
        <f t="shared" si="131"/>
        <v>Hard-line autocracies</v>
      </c>
      <c r="DD87" s="43">
        <f t="shared" si="132"/>
        <v>6.96</v>
      </c>
      <c r="DE87" s="40">
        <f t="shared" si="133"/>
        <v>3</v>
      </c>
      <c r="DF87" s="39" t="str">
        <f t="shared" si="134"/>
        <v>Functional flaws</v>
      </c>
      <c r="DG87" s="42">
        <f t="shared" si="135"/>
        <v>4.7699999999999996</v>
      </c>
      <c r="DH87" s="40">
        <f t="shared" si="136"/>
        <v>3</v>
      </c>
      <c r="DI87" s="39" t="str">
        <f t="shared" si="137"/>
        <v>Moderate</v>
      </c>
      <c r="DJ87" s="41">
        <f t="shared" si="138"/>
        <v>3.9</v>
      </c>
      <c r="DK87" s="40">
        <f t="shared" si="139"/>
        <v>4</v>
      </c>
      <c r="DL87" s="39" t="str">
        <f t="shared" si="140"/>
        <v>Minor</v>
      </c>
    </row>
    <row r="88" spans="1:116">
      <c r="A88" s="61" t="s">
        <v>186</v>
      </c>
      <c r="B88" s="60">
        <v>7</v>
      </c>
      <c r="C88" s="59">
        <f>IF(D88="-","?",RANK(D88,D2:D130,0))</f>
        <v>94</v>
      </c>
      <c r="D88" s="45">
        <f t="shared" si="94"/>
        <v>4.41</v>
      </c>
      <c r="E88" s="44">
        <f t="shared" si="95"/>
        <v>3.65</v>
      </c>
      <c r="F88" s="58">
        <f t="shared" si="96"/>
        <v>4.75</v>
      </c>
      <c r="G88" s="47">
        <v>5</v>
      </c>
      <c r="H88" s="47">
        <v>6</v>
      </c>
      <c r="I88" s="47">
        <v>3</v>
      </c>
      <c r="J88" s="47">
        <v>5</v>
      </c>
      <c r="K88" s="58">
        <f t="shared" si="97"/>
        <v>3.75</v>
      </c>
      <c r="L88" s="47">
        <v>4</v>
      </c>
      <c r="M88" s="47">
        <v>1</v>
      </c>
      <c r="N88" s="47">
        <v>5</v>
      </c>
      <c r="O88" s="47">
        <v>5</v>
      </c>
      <c r="P88" s="58">
        <f t="shared" si="98"/>
        <v>3.75</v>
      </c>
      <c r="Q88" s="47">
        <v>4</v>
      </c>
      <c r="R88" s="47">
        <v>3</v>
      </c>
      <c r="S88" s="47">
        <v>4</v>
      </c>
      <c r="T88" s="47">
        <v>4</v>
      </c>
      <c r="U88" s="58">
        <f t="shared" si="99"/>
        <v>2</v>
      </c>
      <c r="V88" s="47">
        <v>2</v>
      </c>
      <c r="W88" s="47">
        <v>2</v>
      </c>
      <c r="X88" s="58">
        <f t="shared" si="100"/>
        <v>4</v>
      </c>
      <c r="Y88" s="47">
        <v>4</v>
      </c>
      <c r="Z88" s="47">
        <v>4</v>
      </c>
      <c r="AA88" s="47" t="s">
        <v>100</v>
      </c>
      <c r="AB88" s="47">
        <v>4</v>
      </c>
      <c r="AC88" s="43">
        <f t="shared" si="101"/>
        <v>5.1785714285714288</v>
      </c>
      <c r="AD88" s="57">
        <f t="shared" si="102"/>
        <v>4</v>
      </c>
      <c r="AE88" s="47">
        <v>4</v>
      </c>
      <c r="AF88" s="57">
        <f t="shared" si="103"/>
        <v>5.25</v>
      </c>
      <c r="AG88" s="47">
        <v>5</v>
      </c>
      <c r="AH88" s="47">
        <v>4</v>
      </c>
      <c r="AI88" s="47">
        <v>5</v>
      </c>
      <c r="AJ88" s="47">
        <v>7</v>
      </c>
      <c r="AK88" s="57">
        <f t="shared" si="104"/>
        <v>7</v>
      </c>
      <c r="AL88" s="47">
        <v>7</v>
      </c>
      <c r="AM88" s="47">
        <v>7</v>
      </c>
      <c r="AN88" s="57">
        <f t="shared" si="105"/>
        <v>6.5</v>
      </c>
      <c r="AO88" s="47">
        <v>7</v>
      </c>
      <c r="AP88" s="47">
        <v>6</v>
      </c>
      <c r="AQ88" s="57">
        <f t="shared" si="106"/>
        <v>3.5</v>
      </c>
      <c r="AR88" s="47">
        <v>4</v>
      </c>
      <c r="AS88" s="47">
        <v>3</v>
      </c>
      <c r="AT88" s="57">
        <f t="shared" si="107"/>
        <v>7</v>
      </c>
      <c r="AU88" s="47">
        <v>7</v>
      </c>
      <c r="AV88" s="57">
        <f t="shared" si="108"/>
        <v>3</v>
      </c>
      <c r="AW88" s="47">
        <v>3</v>
      </c>
      <c r="AX88" s="47">
        <v>3</v>
      </c>
      <c r="AY88" s="56">
        <f>IF(AZ88="-","?",RANK(AZ88,AZ2:AZ130,0))</f>
        <v>90</v>
      </c>
      <c r="AZ88" s="42">
        <f t="shared" si="109"/>
        <v>4.38</v>
      </c>
      <c r="BA88" s="41">
        <f t="shared" si="110"/>
        <v>7.958333333333333</v>
      </c>
      <c r="BB88" s="47">
        <v>8</v>
      </c>
      <c r="BC88" s="47">
        <v>7</v>
      </c>
      <c r="BD88" s="47">
        <v>7</v>
      </c>
      <c r="BE88" s="47">
        <v>9</v>
      </c>
      <c r="BF88" s="47">
        <v>10</v>
      </c>
      <c r="BG88" s="55">
        <f t="shared" si="111"/>
        <v>6.75</v>
      </c>
      <c r="BH88" s="54">
        <f t="shared" si="112"/>
        <v>4.583333333333333</v>
      </c>
      <c r="BI88" s="41">
        <f t="shared" si="113"/>
        <v>5</v>
      </c>
      <c r="BJ88" s="47">
        <v>5</v>
      </c>
      <c r="BK88" s="47">
        <v>5</v>
      </c>
      <c r="BL88" s="47">
        <v>5</v>
      </c>
      <c r="BM88" s="41">
        <f t="shared" si="114"/>
        <v>4.333333333333333</v>
      </c>
      <c r="BN88" s="47">
        <v>5</v>
      </c>
      <c r="BO88" s="47">
        <v>5</v>
      </c>
      <c r="BP88" s="47">
        <v>3</v>
      </c>
      <c r="BQ88" s="41">
        <f t="shared" si="115"/>
        <v>4</v>
      </c>
      <c r="BR88" s="47">
        <v>5</v>
      </c>
      <c r="BS88" s="47">
        <v>3</v>
      </c>
      <c r="BT88" s="47">
        <v>4</v>
      </c>
      <c r="BU88" s="47">
        <v>4</v>
      </c>
      <c r="BV88" s="47" t="s">
        <v>100</v>
      </c>
      <c r="BW88" s="41">
        <f t="shared" si="116"/>
        <v>5</v>
      </c>
      <c r="BX88" s="47">
        <v>5</v>
      </c>
      <c r="BY88" s="47">
        <v>5</v>
      </c>
      <c r="BZ88" s="47">
        <v>5</v>
      </c>
      <c r="CA88" s="47" t="s">
        <v>78</v>
      </c>
      <c r="CB88" s="46" t="s">
        <v>78</v>
      </c>
      <c r="CC88" s="52">
        <v>3.583333333333333</v>
      </c>
      <c r="CD88" s="52">
        <f t="shared" si="117"/>
        <v>3.65</v>
      </c>
      <c r="CE88" s="44">
        <f t="shared" si="118"/>
        <v>6.6666666666666874E-2</v>
      </c>
      <c r="CF88" s="53" t="str">
        <f t="shared" si="119"/>
        <v>â</v>
      </c>
      <c r="CG88" s="52">
        <v>5.2857142857142856</v>
      </c>
      <c r="CH88" s="52">
        <f t="shared" si="120"/>
        <v>5.1785714285714288</v>
      </c>
      <c r="CI88" s="43">
        <f t="shared" si="121"/>
        <v>-0.10714285714285676</v>
      </c>
      <c r="CJ88" s="51" t="str">
        <f t="shared" si="122"/>
        <v>â</v>
      </c>
      <c r="CK88" s="47" t="s">
        <v>78</v>
      </c>
      <c r="CL88" s="46" t="s">
        <v>78</v>
      </c>
      <c r="CM88" s="50">
        <v>4</v>
      </c>
      <c r="CN88" s="50">
        <v>1</v>
      </c>
      <c r="CO88" s="47">
        <v>5</v>
      </c>
      <c r="CP88" s="47">
        <v>5</v>
      </c>
      <c r="CQ88" s="47">
        <v>4</v>
      </c>
      <c r="CR88" s="47">
        <v>4</v>
      </c>
      <c r="CS88" s="49">
        <f t="shared" si="123"/>
        <v>5</v>
      </c>
      <c r="CT88" s="48">
        <f t="shared" si="124"/>
        <v>2</v>
      </c>
      <c r="CU88" s="44" t="str">
        <f t="shared" si="125"/>
        <v>Aut.</v>
      </c>
      <c r="CV88" s="47" t="s">
        <v>78</v>
      </c>
      <c r="CW88" s="46" t="s">
        <v>78</v>
      </c>
      <c r="CX88" s="45">
        <f t="shared" si="126"/>
        <v>4.41</v>
      </c>
      <c r="CY88" s="40">
        <f t="shared" si="127"/>
        <v>4</v>
      </c>
      <c r="CZ88" s="39" t="str">
        <f t="shared" si="128"/>
        <v>Very limited</v>
      </c>
      <c r="DA88" s="44">
        <f t="shared" si="129"/>
        <v>3.65</v>
      </c>
      <c r="DB88" s="40">
        <f t="shared" si="130"/>
        <v>5</v>
      </c>
      <c r="DC88" s="39" t="str">
        <f t="shared" si="131"/>
        <v>Hard-line autocracies</v>
      </c>
      <c r="DD88" s="43">
        <f t="shared" si="132"/>
        <v>5.18</v>
      </c>
      <c r="DE88" s="40">
        <f t="shared" si="133"/>
        <v>3</v>
      </c>
      <c r="DF88" s="39" t="str">
        <f t="shared" si="134"/>
        <v>Functional flaws</v>
      </c>
      <c r="DG88" s="42">
        <f t="shared" si="135"/>
        <v>4.38</v>
      </c>
      <c r="DH88" s="40">
        <f t="shared" si="136"/>
        <v>3</v>
      </c>
      <c r="DI88" s="39" t="str">
        <f t="shared" si="137"/>
        <v>Moderate</v>
      </c>
      <c r="DJ88" s="41">
        <f t="shared" si="138"/>
        <v>8</v>
      </c>
      <c r="DK88" s="40">
        <f t="shared" si="139"/>
        <v>2</v>
      </c>
      <c r="DL88" s="39" t="str">
        <f t="shared" si="140"/>
        <v>Substantial</v>
      </c>
    </row>
    <row r="89" spans="1:116">
      <c r="A89" s="61" t="s">
        <v>187</v>
      </c>
      <c r="B89" s="60">
        <v>2</v>
      </c>
      <c r="C89" s="59">
        <f>IF(D89="-","?",RANK(D89,D2:D130,0))</f>
        <v>24</v>
      </c>
      <c r="D89" s="45">
        <f t="shared" si="94"/>
        <v>7.42</v>
      </c>
      <c r="E89" s="44">
        <f t="shared" si="95"/>
        <v>7.8</v>
      </c>
      <c r="F89" s="58">
        <f t="shared" si="96"/>
        <v>8.25</v>
      </c>
      <c r="G89" s="47">
        <v>7</v>
      </c>
      <c r="H89" s="47">
        <v>10</v>
      </c>
      <c r="I89" s="47">
        <v>9</v>
      </c>
      <c r="J89" s="47">
        <v>7</v>
      </c>
      <c r="K89" s="58">
        <f t="shared" si="97"/>
        <v>8.5</v>
      </c>
      <c r="L89" s="47">
        <v>10</v>
      </c>
      <c r="M89" s="47">
        <v>8</v>
      </c>
      <c r="N89" s="47">
        <v>8</v>
      </c>
      <c r="O89" s="47">
        <v>8</v>
      </c>
      <c r="P89" s="58">
        <f t="shared" si="98"/>
        <v>6.25</v>
      </c>
      <c r="Q89" s="47">
        <v>8</v>
      </c>
      <c r="R89" s="47">
        <v>5</v>
      </c>
      <c r="S89" s="47">
        <v>4</v>
      </c>
      <c r="T89" s="47">
        <v>8</v>
      </c>
      <c r="U89" s="58">
        <f t="shared" si="99"/>
        <v>8.5</v>
      </c>
      <c r="V89" s="47">
        <v>8</v>
      </c>
      <c r="W89" s="47">
        <v>9</v>
      </c>
      <c r="X89" s="58">
        <f t="shared" si="100"/>
        <v>7.5</v>
      </c>
      <c r="Y89" s="47">
        <v>8</v>
      </c>
      <c r="Z89" s="47">
        <v>7</v>
      </c>
      <c r="AA89" s="47">
        <v>7</v>
      </c>
      <c r="AB89" s="47">
        <v>8</v>
      </c>
      <c r="AC89" s="43">
        <f t="shared" si="101"/>
        <v>7.0357142857142856</v>
      </c>
      <c r="AD89" s="57">
        <f t="shared" si="102"/>
        <v>6</v>
      </c>
      <c r="AE89" s="47">
        <v>6</v>
      </c>
      <c r="AF89" s="57">
        <f t="shared" si="103"/>
        <v>7.75</v>
      </c>
      <c r="AG89" s="47">
        <v>7</v>
      </c>
      <c r="AH89" s="47">
        <v>7</v>
      </c>
      <c r="AI89" s="47">
        <v>10</v>
      </c>
      <c r="AJ89" s="47">
        <v>7</v>
      </c>
      <c r="AK89" s="57">
        <f t="shared" si="104"/>
        <v>9</v>
      </c>
      <c r="AL89" s="47">
        <v>9</v>
      </c>
      <c r="AM89" s="47">
        <v>9</v>
      </c>
      <c r="AN89" s="57">
        <f t="shared" si="105"/>
        <v>6.5</v>
      </c>
      <c r="AO89" s="47">
        <v>7</v>
      </c>
      <c r="AP89" s="47">
        <v>6</v>
      </c>
      <c r="AQ89" s="57">
        <f t="shared" si="106"/>
        <v>6</v>
      </c>
      <c r="AR89" s="47">
        <v>6</v>
      </c>
      <c r="AS89" s="47">
        <v>6</v>
      </c>
      <c r="AT89" s="57">
        <f t="shared" si="107"/>
        <v>9</v>
      </c>
      <c r="AU89" s="47">
        <v>9</v>
      </c>
      <c r="AV89" s="57">
        <f t="shared" si="108"/>
        <v>5</v>
      </c>
      <c r="AW89" s="47">
        <v>5</v>
      </c>
      <c r="AX89" s="47">
        <v>5</v>
      </c>
      <c r="AY89" s="56">
        <f>IF(AZ89="-","?",RANK(AZ89,AZ2:AZ130,0))</f>
        <v>39</v>
      </c>
      <c r="AZ89" s="42">
        <f t="shared" si="109"/>
        <v>5.79</v>
      </c>
      <c r="BA89" s="41">
        <f t="shared" si="110"/>
        <v>3.9583333333333335</v>
      </c>
      <c r="BB89" s="47">
        <v>5</v>
      </c>
      <c r="BC89" s="47">
        <v>5</v>
      </c>
      <c r="BD89" s="47">
        <v>3</v>
      </c>
      <c r="BE89" s="47">
        <v>5</v>
      </c>
      <c r="BF89" s="47">
        <v>2</v>
      </c>
      <c r="BG89" s="55">
        <f t="shared" si="111"/>
        <v>3.75</v>
      </c>
      <c r="BH89" s="54">
        <f t="shared" si="112"/>
        <v>6.6833333333333336</v>
      </c>
      <c r="BI89" s="41">
        <f t="shared" si="113"/>
        <v>6.666666666666667</v>
      </c>
      <c r="BJ89" s="47">
        <v>6</v>
      </c>
      <c r="BK89" s="47">
        <v>7</v>
      </c>
      <c r="BL89" s="47">
        <v>7</v>
      </c>
      <c r="BM89" s="41">
        <f t="shared" si="114"/>
        <v>4.666666666666667</v>
      </c>
      <c r="BN89" s="47">
        <v>4</v>
      </c>
      <c r="BO89" s="47">
        <v>7</v>
      </c>
      <c r="BP89" s="47">
        <v>3</v>
      </c>
      <c r="BQ89" s="41">
        <f t="shared" si="115"/>
        <v>7.4</v>
      </c>
      <c r="BR89" s="47">
        <v>9</v>
      </c>
      <c r="BS89" s="47">
        <v>9</v>
      </c>
      <c r="BT89" s="47">
        <v>8</v>
      </c>
      <c r="BU89" s="47">
        <v>4</v>
      </c>
      <c r="BV89" s="47">
        <v>7</v>
      </c>
      <c r="BW89" s="41">
        <f t="shared" si="116"/>
        <v>8</v>
      </c>
      <c r="BX89" s="47">
        <v>8</v>
      </c>
      <c r="BY89" s="47">
        <v>8</v>
      </c>
      <c r="BZ89" s="47">
        <v>8</v>
      </c>
      <c r="CA89" s="47" t="s">
        <v>78</v>
      </c>
      <c r="CB89" s="46" t="s">
        <v>78</v>
      </c>
      <c r="CC89" s="52">
        <v>7.5500000000000007</v>
      </c>
      <c r="CD89" s="52">
        <f t="shared" si="117"/>
        <v>7.8</v>
      </c>
      <c r="CE89" s="44">
        <f t="shared" si="118"/>
        <v>0.24999999999999911</v>
      </c>
      <c r="CF89" s="53" t="str">
        <f t="shared" si="119"/>
        <v>â</v>
      </c>
      <c r="CG89" s="52">
        <v>6.6428571428571432</v>
      </c>
      <c r="CH89" s="52">
        <f t="shared" si="120"/>
        <v>7.0357142857142856</v>
      </c>
      <c r="CI89" s="43">
        <f t="shared" si="121"/>
        <v>0.39285714285714235</v>
      </c>
      <c r="CJ89" s="51" t="str">
        <f t="shared" si="122"/>
        <v>â</v>
      </c>
      <c r="CK89" s="47" t="s">
        <v>78</v>
      </c>
      <c r="CL89" s="46" t="s">
        <v>78</v>
      </c>
      <c r="CM89" s="47">
        <v>10</v>
      </c>
      <c r="CN89" s="47">
        <v>8</v>
      </c>
      <c r="CO89" s="47">
        <v>8</v>
      </c>
      <c r="CP89" s="47">
        <v>8</v>
      </c>
      <c r="CQ89" s="47">
        <v>8</v>
      </c>
      <c r="CR89" s="47">
        <v>8</v>
      </c>
      <c r="CS89" s="49">
        <f t="shared" si="123"/>
        <v>7</v>
      </c>
      <c r="CT89" s="48">
        <f t="shared" si="124"/>
        <v>0</v>
      </c>
      <c r="CU89" s="44" t="str">
        <f t="shared" si="125"/>
        <v>Dem.</v>
      </c>
      <c r="CV89" s="47" t="s">
        <v>78</v>
      </c>
      <c r="CW89" s="46" t="s">
        <v>78</v>
      </c>
      <c r="CX89" s="45">
        <f t="shared" si="126"/>
        <v>7.42</v>
      </c>
      <c r="CY89" s="40">
        <f t="shared" si="127"/>
        <v>2</v>
      </c>
      <c r="CZ89" s="39" t="str">
        <f t="shared" si="128"/>
        <v>Advanced</v>
      </c>
      <c r="DA89" s="44">
        <f t="shared" si="129"/>
        <v>7.8</v>
      </c>
      <c r="DB89" s="40">
        <f t="shared" si="130"/>
        <v>2</v>
      </c>
      <c r="DC89" s="39" t="str">
        <f t="shared" si="131"/>
        <v>Defective democracies</v>
      </c>
      <c r="DD89" s="43">
        <f t="shared" si="132"/>
        <v>7.04</v>
      </c>
      <c r="DE89" s="40">
        <f t="shared" si="133"/>
        <v>2</v>
      </c>
      <c r="DF89" s="39" t="str">
        <f t="shared" si="134"/>
        <v>Functioning</v>
      </c>
      <c r="DG89" s="42">
        <f t="shared" si="135"/>
        <v>5.79</v>
      </c>
      <c r="DH89" s="40">
        <f t="shared" si="136"/>
        <v>2</v>
      </c>
      <c r="DI89" s="39" t="str">
        <f t="shared" si="137"/>
        <v>Good</v>
      </c>
      <c r="DJ89" s="41">
        <f t="shared" si="138"/>
        <v>4</v>
      </c>
      <c r="DK89" s="40">
        <f t="shared" si="139"/>
        <v>4</v>
      </c>
      <c r="DL89" s="39" t="str">
        <f t="shared" si="140"/>
        <v>Minor</v>
      </c>
    </row>
    <row r="90" spans="1:116">
      <c r="A90" s="61" t="s">
        <v>188</v>
      </c>
      <c r="B90" s="60">
        <v>7</v>
      </c>
      <c r="C90" s="59">
        <f>IF(D90="-","?",RANK(D90,D2:D130,0))</f>
        <v>70</v>
      </c>
      <c r="D90" s="45">
        <f t="shared" si="94"/>
        <v>5.46</v>
      </c>
      <c r="E90" s="44">
        <f t="shared" si="95"/>
        <v>6.1</v>
      </c>
      <c r="F90" s="58">
        <f t="shared" si="96"/>
        <v>6.5</v>
      </c>
      <c r="G90" s="47">
        <v>6</v>
      </c>
      <c r="H90" s="47">
        <v>8</v>
      </c>
      <c r="I90" s="47">
        <v>8</v>
      </c>
      <c r="J90" s="47">
        <v>4</v>
      </c>
      <c r="K90" s="58">
        <f t="shared" si="97"/>
        <v>8</v>
      </c>
      <c r="L90" s="47">
        <v>7</v>
      </c>
      <c r="M90" s="47">
        <v>5</v>
      </c>
      <c r="N90" s="47">
        <v>10</v>
      </c>
      <c r="O90" s="47">
        <v>10</v>
      </c>
      <c r="P90" s="58">
        <f t="shared" si="98"/>
        <v>5.75</v>
      </c>
      <c r="Q90" s="47">
        <v>7</v>
      </c>
      <c r="R90" s="47">
        <v>7</v>
      </c>
      <c r="S90" s="47">
        <v>3</v>
      </c>
      <c r="T90" s="47">
        <v>6</v>
      </c>
      <c r="U90" s="58">
        <f t="shared" si="99"/>
        <v>5.5</v>
      </c>
      <c r="V90" s="47">
        <v>4</v>
      </c>
      <c r="W90" s="47">
        <v>7</v>
      </c>
      <c r="X90" s="58">
        <f t="shared" si="100"/>
        <v>4.75</v>
      </c>
      <c r="Y90" s="47">
        <v>2</v>
      </c>
      <c r="Z90" s="47">
        <v>5</v>
      </c>
      <c r="AA90" s="47">
        <v>7</v>
      </c>
      <c r="AB90" s="47">
        <v>5</v>
      </c>
      <c r="AC90" s="43">
        <f t="shared" si="101"/>
        <v>4.8214285714285712</v>
      </c>
      <c r="AD90" s="57">
        <f t="shared" si="102"/>
        <v>4</v>
      </c>
      <c r="AE90" s="47">
        <v>4</v>
      </c>
      <c r="AF90" s="57">
        <f t="shared" si="103"/>
        <v>5.25</v>
      </c>
      <c r="AG90" s="47">
        <v>6</v>
      </c>
      <c r="AH90" s="47">
        <v>5</v>
      </c>
      <c r="AI90" s="47">
        <v>6</v>
      </c>
      <c r="AJ90" s="47">
        <v>4</v>
      </c>
      <c r="AK90" s="57">
        <f t="shared" si="104"/>
        <v>6</v>
      </c>
      <c r="AL90" s="47">
        <v>7</v>
      </c>
      <c r="AM90" s="47">
        <v>5</v>
      </c>
      <c r="AN90" s="57">
        <f t="shared" si="105"/>
        <v>6</v>
      </c>
      <c r="AO90" s="47">
        <v>6</v>
      </c>
      <c r="AP90" s="47">
        <v>6</v>
      </c>
      <c r="AQ90" s="57">
        <f t="shared" si="106"/>
        <v>3.5</v>
      </c>
      <c r="AR90" s="47">
        <v>3</v>
      </c>
      <c r="AS90" s="47">
        <v>4</v>
      </c>
      <c r="AT90" s="57">
        <f t="shared" si="107"/>
        <v>5</v>
      </c>
      <c r="AU90" s="47">
        <v>5</v>
      </c>
      <c r="AV90" s="57">
        <f t="shared" si="108"/>
        <v>4</v>
      </c>
      <c r="AW90" s="47">
        <v>5</v>
      </c>
      <c r="AX90" s="47">
        <v>3</v>
      </c>
      <c r="AY90" s="56">
        <f>IF(AZ90="-","?",RANK(AZ90,AZ2:AZ130,0))</f>
        <v>83</v>
      </c>
      <c r="AZ90" s="42">
        <f t="shared" si="109"/>
        <v>4.57</v>
      </c>
      <c r="BA90" s="41">
        <f t="shared" si="110"/>
        <v>7.145833333333333</v>
      </c>
      <c r="BB90" s="47">
        <v>8</v>
      </c>
      <c r="BC90" s="47">
        <v>6</v>
      </c>
      <c r="BD90" s="47">
        <v>6</v>
      </c>
      <c r="BE90" s="47">
        <v>9</v>
      </c>
      <c r="BF90" s="47">
        <v>9</v>
      </c>
      <c r="BG90" s="55">
        <f t="shared" si="111"/>
        <v>4.875</v>
      </c>
      <c r="BH90" s="54">
        <f t="shared" si="112"/>
        <v>4.875</v>
      </c>
      <c r="BI90" s="41">
        <f t="shared" si="113"/>
        <v>4.333333333333333</v>
      </c>
      <c r="BJ90" s="47">
        <v>3</v>
      </c>
      <c r="BK90" s="47">
        <v>5</v>
      </c>
      <c r="BL90" s="47">
        <v>5</v>
      </c>
      <c r="BM90" s="41">
        <f t="shared" si="114"/>
        <v>3</v>
      </c>
      <c r="BN90" s="47">
        <v>2</v>
      </c>
      <c r="BO90" s="47">
        <v>4</v>
      </c>
      <c r="BP90" s="47">
        <v>3</v>
      </c>
      <c r="BQ90" s="41">
        <f t="shared" si="115"/>
        <v>5.5</v>
      </c>
      <c r="BR90" s="47">
        <v>8</v>
      </c>
      <c r="BS90" s="47">
        <v>5</v>
      </c>
      <c r="BT90" s="47">
        <v>4</v>
      </c>
      <c r="BU90" s="47">
        <v>5</v>
      </c>
      <c r="BV90" s="47" t="s">
        <v>100</v>
      </c>
      <c r="BW90" s="41">
        <f t="shared" si="116"/>
        <v>6.666666666666667</v>
      </c>
      <c r="BX90" s="47">
        <v>7</v>
      </c>
      <c r="BY90" s="47">
        <v>5</v>
      </c>
      <c r="BZ90" s="47">
        <v>8</v>
      </c>
      <c r="CA90" s="47" t="s">
        <v>78</v>
      </c>
      <c r="CB90" s="46" t="s">
        <v>78</v>
      </c>
      <c r="CC90" s="52">
        <v>6.0000000000000009</v>
      </c>
      <c r="CD90" s="52">
        <f t="shared" si="117"/>
        <v>6.1</v>
      </c>
      <c r="CE90" s="44">
        <f t="shared" si="118"/>
        <v>9.9999999999998757E-2</v>
      </c>
      <c r="CF90" s="53" t="str">
        <f t="shared" si="119"/>
        <v>â</v>
      </c>
      <c r="CG90" s="52">
        <v>4.2857142857142856</v>
      </c>
      <c r="CH90" s="52">
        <f t="shared" si="120"/>
        <v>4.8214285714285712</v>
      </c>
      <c r="CI90" s="43">
        <f t="shared" si="121"/>
        <v>0.53571428571428559</v>
      </c>
      <c r="CJ90" s="51" t="str">
        <f t="shared" si="122"/>
        <v>æ</v>
      </c>
      <c r="CK90" s="47" t="s">
        <v>78</v>
      </c>
      <c r="CL90" s="46" t="s">
        <v>78</v>
      </c>
      <c r="CM90" s="47">
        <v>7</v>
      </c>
      <c r="CN90" s="47">
        <v>5</v>
      </c>
      <c r="CO90" s="47">
        <v>10</v>
      </c>
      <c r="CP90" s="47">
        <v>10</v>
      </c>
      <c r="CQ90" s="47">
        <v>7</v>
      </c>
      <c r="CR90" s="47">
        <v>6</v>
      </c>
      <c r="CS90" s="49">
        <f t="shared" si="123"/>
        <v>5</v>
      </c>
      <c r="CT90" s="48">
        <f t="shared" si="124"/>
        <v>0</v>
      </c>
      <c r="CU90" s="44" t="str">
        <f t="shared" si="125"/>
        <v>Dem.</v>
      </c>
      <c r="CV90" s="47" t="s">
        <v>78</v>
      </c>
      <c r="CW90" s="46" t="s">
        <v>78</v>
      </c>
      <c r="CX90" s="45">
        <f t="shared" si="126"/>
        <v>5.46</v>
      </c>
      <c r="CY90" s="40">
        <f t="shared" si="127"/>
        <v>4</v>
      </c>
      <c r="CZ90" s="39" t="str">
        <f t="shared" si="128"/>
        <v>Very limited</v>
      </c>
      <c r="DA90" s="44">
        <f t="shared" si="129"/>
        <v>6.1</v>
      </c>
      <c r="DB90" s="40">
        <f t="shared" si="130"/>
        <v>2</v>
      </c>
      <c r="DC90" s="39" t="str">
        <f t="shared" si="131"/>
        <v>Defective democracies</v>
      </c>
      <c r="DD90" s="43">
        <f t="shared" si="132"/>
        <v>4.82</v>
      </c>
      <c r="DE90" s="40">
        <f t="shared" si="133"/>
        <v>4</v>
      </c>
      <c r="DF90" s="39" t="str">
        <f t="shared" si="134"/>
        <v>Poorly functioning</v>
      </c>
      <c r="DG90" s="42">
        <f t="shared" si="135"/>
        <v>4.57</v>
      </c>
      <c r="DH90" s="40">
        <f t="shared" si="136"/>
        <v>3</v>
      </c>
      <c r="DI90" s="39" t="str">
        <f t="shared" si="137"/>
        <v>Moderate</v>
      </c>
      <c r="DJ90" s="41">
        <f t="shared" si="138"/>
        <v>7.1</v>
      </c>
      <c r="DK90" s="40">
        <f t="shared" si="139"/>
        <v>2</v>
      </c>
      <c r="DL90" s="39" t="str">
        <f t="shared" si="140"/>
        <v>Substantial</v>
      </c>
    </row>
    <row r="91" spans="1:116">
      <c r="A91" s="61" t="s">
        <v>189</v>
      </c>
      <c r="B91" s="60">
        <v>2</v>
      </c>
      <c r="C91" s="59">
        <f>IF(D91="-","?",RANK(D91,D2:D130,0))</f>
        <v>52</v>
      </c>
      <c r="D91" s="45">
        <f t="shared" si="94"/>
        <v>6.14</v>
      </c>
      <c r="E91" s="44">
        <f t="shared" si="95"/>
        <v>6.75</v>
      </c>
      <c r="F91" s="58">
        <f t="shared" si="96"/>
        <v>8</v>
      </c>
      <c r="G91" s="47">
        <v>7</v>
      </c>
      <c r="H91" s="47">
        <v>9</v>
      </c>
      <c r="I91" s="47">
        <v>10</v>
      </c>
      <c r="J91" s="47">
        <v>6</v>
      </c>
      <c r="K91" s="58">
        <f t="shared" si="97"/>
        <v>7.5</v>
      </c>
      <c r="L91" s="47">
        <v>7</v>
      </c>
      <c r="M91" s="47">
        <v>8</v>
      </c>
      <c r="N91" s="47">
        <v>8</v>
      </c>
      <c r="O91" s="47">
        <v>7</v>
      </c>
      <c r="P91" s="58">
        <f t="shared" si="98"/>
        <v>5.75</v>
      </c>
      <c r="Q91" s="47">
        <v>8</v>
      </c>
      <c r="R91" s="47">
        <v>5</v>
      </c>
      <c r="S91" s="47">
        <v>4</v>
      </c>
      <c r="T91" s="47">
        <v>6</v>
      </c>
      <c r="U91" s="58">
        <f t="shared" si="99"/>
        <v>7</v>
      </c>
      <c r="V91" s="47">
        <v>7</v>
      </c>
      <c r="W91" s="47">
        <v>7</v>
      </c>
      <c r="X91" s="58">
        <f t="shared" si="100"/>
        <v>5.5</v>
      </c>
      <c r="Y91" s="47">
        <v>7</v>
      </c>
      <c r="Z91" s="47">
        <v>6</v>
      </c>
      <c r="AA91" s="47">
        <v>4</v>
      </c>
      <c r="AB91" s="47">
        <v>5</v>
      </c>
      <c r="AC91" s="43">
        <f t="shared" si="101"/>
        <v>5.5357142857142856</v>
      </c>
      <c r="AD91" s="57">
        <f t="shared" si="102"/>
        <v>4</v>
      </c>
      <c r="AE91" s="47">
        <v>4</v>
      </c>
      <c r="AF91" s="57">
        <f t="shared" si="103"/>
        <v>4.75</v>
      </c>
      <c r="AG91" s="47">
        <v>4</v>
      </c>
      <c r="AH91" s="47">
        <v>2</v>
      </c>
      <c r="AI91" s="47">
        <v>7</v>
      </c>
      <c r="AJ91" s="47">
        <v>6</v>
      </c>
      <c r="AK91" s="57">
        <f t="shared" si="104"/>
        <v>7.5</v>
      </c>
      <c r="AL91" s="47">
        <v>7</v>
      </c>
      <c r="AM91" s="47">
        <v>8</v>
      </c>
      <c r="AN91" s="57">
        <f t="shared" si="105"/>
        <v>6</v>
      </c>
      <c r="AO91" s="47">
        <v>6</v>
      </c>
      <c r="AP91" s="47">
        <v>6</v>
      </c>
      <c r="AQ91" s="57">
        <f t="shared" si="106"/>
        <v>4.5</v>
      </c>
      <c r="AR91" s="47">
        <v>5</v>
      </c>
      <c r="AS91" s="47">
        <v>4</v>
      </c>
      <c r="AT91" s="57">
        <f t="shared" si="107"/>
        <v>7</v>
      </c>
      <c r="AU91" s="47">
        <v>7</v>
      </c>
      <c r="AV91" s="57">
        <f t="shared" si="108"/>
        <v>5</v>
      </c>
      <c r="AW91" s="47">
        <v>5</v>
      </c>
      <c r="AX91" s="47">
        <v>5</v>
      </c>
      <c r="AY91" s="56">
        <f>IF(AZ91="-","?",RANK(AZ91,AZ2:AZ130,0))</f>
        <v>43</v>
      </c>
      <c r="AZ91" s="42">
        <f t="shared" si="109"/>
        <v>5.73</v>
      </c>
      <c r="BA91" s="41">
        <f t="shared" si="110"/>
        <v>4.854166666666667</v>
      </c>
      <c r="BB91" s="47">
        <v>7</v>
      </c>
      <c r="BC91" s="47">
        <v>6</v>
      </c>
      <c r="BD91" s="47">
        <v>3</v>
      </c>
      <c r="BE91" s="47">
        <v>7</v>
      </c>
      <c r="BF91" s="47">
        <v>2</v>
      </c>
      <c r="BG91" s="55">
        <f t="shared" si="111"/>
        <v>4.125</v>
      </c>
      <c r="BH91" s="54">
        <f t="shared" si="112"/>
        <v>6.4666666666666668</v>
      </c>
      <c r="BI91" s="41">
        <f t="shared" si="113"/>
        <v>7</v>
      </c>
      <c r="BJ91" s="47">
        <v>7</v>
      </c>
      <c r="BK91" s="47">
        <v>7</v>
      </c>
      <c r="BL91" s="47">
        <v>7</v>
      </c>
      <c r="BM91" s="41">
        <f t="shared" si="114"/>
        <v>5</v>
      </c>
      <c r="BN91" s="47">
        <v>5</v>
      </c>
      <c r="BO91" s="47">
        <v>6</v>
      </c>
      <c r="BP91" s="47">
        <v>4</v>
      </c>
      <c r="BQ91" s="41">
        <f t="shared" si="115"/>
        <v>6.2</v>
      </c>
      <c r="BR91" s="47">
        <v>7</v>
      </c>
      <c r="BS91" s="47">
        <v>7</v>
      </c>
      <c r="BT91" s="47">
        <v>6</v>
      </c>
      <c r="BU91" s="47">
        <v>5</v>
      </c>
      <c r="BV91" s="47">
        <v>6</v>
      </c>
      <c r="BW91" s="41">
        <f t="shared" si="116"/>
        <v>7.666666666666667</v>
      </c>
      <c r="BX91" s="47">
        <v>7</v>
      </c>
      <c r="BY91" s="47">
        <v>8</v>
      </c>
      <c r="BZ91" s="47">
        <v>8</v>
      </c>
      <c r="CA91" s="47" t="s">
        <v>78</v>
      </c>
      <c r="CB91" s="46" t="s">
        <v>78</v>
      </c>
      <c r="CC91" s="52">
        <v>6.5999999999999988</v>
      </c>
      <c r="CD91" s="52">
        <f t="shared" si="117"/>
        <v>6.75</v>
      </c>
      <c r="CE91" s="44">
        <f t="shared" si="118"/>
        <v>0.15000000000000124</v>
      </c>
      <c r="CF91" s="53" t="str">
        <f t="shared" si="119"/>
        <v>â</v>
      </c>
      <c r="CG91" s="52">
        <v>5.1071428571428577</v>
      </c>
      <c r="CH91" s="52">
        <f t="shared" si="120"/>
        <v>5.5357142857142856</v>
      </c>
      <c r="CI91" s="43">
        <f t="shared" si="121"/>
        <v>0.42857142857142794</v>
      </c>
      <c r="CJ91" s="51" t="str">
        <f t="shared" si="122"/>
        <v>â</v>
      </c>
      <c r="CK91" s="47" t="s">
        <v>78</v>
      </c>
      <c r="CL91" s="46" t="s">
        <v>78</v>
      </c>
      <c r="CM91" s="47">
        <v>7</v>
      </c>
      <c r="CN91" s="47">
        <v>8</v>
      </c>
      <c r="CO91" s="47">
        <v>8</v>
      </c>
      <c r="CP91" s="47">
        <v>7</v>
      </c>
      <c r="CQ91" s="47">
        <v>8</v>
      </c>
      <c r="CR91" s="47">
        <v>6</v>
      </c>
      <c r="CS91" s="49">
        <f t="shared" si="123"/>
        <v>6.5</v>
      </c>
      <c r="CT91" s="48">
        <f t="shared" si="124"/>
        <v>0</v>
      </c>
      <c r="CU91" s="44" t="str">
        <f t="shared" si="125"/>
        <v>Dem.</v>
      </c>
      <c r="CV91" s="47" t="s">
        <v>78</v>
      </c>
      <c r="CW91" s="46" t="s">
        <v>78</v>
      </c>
      <c r="CX91" s="45">
        <f t="shared" si="126"/>
        <v>6.14</v>
      </c>
      <c r="CY91" s="40">
        <f t="shared" si="127"/>
        <v>3</v>
      </c>
      <c r="CZ91" s="39" t="str">
        <f t="shared" si="128"/>
        <v>Limited</v>
      </c>
      <c r="DA91" s="44">
        <f t="shared" si="129"/>
        <v>6.75</v>
      </c>
      <c r="DB91" s="40">
        <f t="shared" si="130"/>
        <v>2</v>
      </c>
      <c r="DC91" s="39" t="str">
        <f t="shared" si="131"/>
        <v>Defective democracies</v>
      </c>
      <c r="DD91" s="43">
        <f t="shared" si="132"/>
        <v>5.54</v>
      </c>
      <c r="DE91" s="40">
        <f t="shared" si="133"/>
        <v>3</v>
      </c>
      <c r="DF91" s="39" t="str">
        <f t="shared" si="134"/>
        <v>Functional flaws</v>
      </c>
      <c r="DG91" s="42">
        <f t="shared" si="135"/>
        <v>5.73</v>
      </c>
      <c r="DH91" s="40">
        <f t="shared" si="136"/>
        <v>2</v>
      </c>
      <c r="DI91" s="39" t="str">
        <f t="shared" si="137"/>
        <v>Good</v>
      </c>
      <c r="DJ91" s="41">
        <f t="shared" si="138"/>
        <v>4.9000000000000004</v>
      </c>
      <c r="DK91" s="40">
        <f t="shared" si="139"/>
        <v>3</v>
      </c>
      <c r="DL91" s="39" t="str">
        <f t="shared" si="140"/>
        <v>Moderate</v>
      </c>
    </row>
    <row r="92" spans="1:116">
      <c r="A92" s="61" t="s">
        <v>190</v>
      </c>
      <c r="B92" s="60">
        <v>2</v>
      </c>
      <c r="C92" s="59">
        <f>IF(D92="-","?",RANK(D92,D2:D130,0))</f>
        <v>38</v>
      </c>
      <c r="D92" s="45">
        <f t="shared" si="94"/>
        <v>6.6</v>
      </c>
      <c r="E92" s="44">
        <f t="shared" si="95"/>
        <v>6.6</v>
      </c>
      <c r="F92" s="58">
        <f t="shared" si="96"/>
        <v>7.75</v>
      </c>
      <c r="G92" s="47">
        <v>6</v>
      </c>
      <c r="H92" s="47">
        <v>9</v>
      </c>
      <c r="I92" s="47">
        <v>9</v>
      </c>
      <c r="J92" s="47">
        <v>7</v>
      </c>
      <c r="K92" s="58">
        <f t="shared" si="97"/>
        <v>8</v>
      </c>
      <c r="L92" s="47">
        <v>8</v>
      </c>
      <c r="M92" s="47">
        <v>8</v>
      </c>
      <c r="N92" s="47">
        <v>8</v>
      </c>
      <c r="O92" s="47">
        <v>8</v>
      </c>
      <c r="P92" s="58">
        <f t="shared" si="98"/>
        <v>6.25</v>
      </c>
      <c r="Q92" s="47">
        <v>7</v>
      </c>
      <c r="R92" s="47">
        <v>6</v>
      </c>
      <c r="S92" s="47">
        <v>6</v>
      </c>
      <c r="T92" s="47">
        <v>6</v>
      </c>
      <c r="U92" s="58">
        <f t="shared" si="99"/>
        <v>6.5</v>
      </c>
      <c r="V92" s="47">
        <v>6</v>
      </c>
      <c r="W92" s="47">
        <v>7</v>
      </c>
      <c r="X92" s="58">
        <f t="shared" si="100"/>
        <v>4.5</v>
      </c>
      <c r="Y92" s="47">
        <v>4</v>
      </c>
      <c r="Z92" s="47">
        <v>4</v>
      </c>
      <c r="AA92" s="47">
        <v>5</v>
      </c>
      <c r="AB92" s="47">
        <v>5</v>
      </c>
      <c r="AC92" s="43">
        <f t="shared" si="101"/>
        <v>6.6071428571428568</v>
      </c>
      <c r="AD92" s="57">
        <f t="shared" si="102"/>
        <v>4</v>
      </c>
      <c r="AE92" s="47">
        <v>4</v>
      </c>
      <c r="AF92" s="57">
        <f t="shared" si="103"/>
        <v>7.75</v>
      </c>
      <c r="AG92" s="47">
        <v>7</v>
      </c>
      <c r="AH92" s="47">
        <v>8</v>
      </c>
      <c r="AI92" s="47">
        <v>9</v>
      </c>
      <c r="AJ92" s="47">
        <v>7</v>
      </c>
      <c r="AK92" s="57">
        <f t="shared" si="104"/>
        <v>9.5</v>
      </c>
      <c r="AL92" s="47">
        <v>10</v>
      </c>
      <c r="AM92" s="47">
        <v>9</v>
      </c>
      <c r="AN92" s="57">
        <f t="shared" si="105"/>
        <v>7.5</v>
      </c>
      <c r="AO92" s="47">
        <v>6</v>
      </c>
      <c r="AP92" s="47">
        <v>9</v>
      </c>
      <c r="AQ92" s="57">
        <f t="shared" si="106"/>
        <v>5</v>
      </c>
      <c r="AR92" s="47">
        <v>5</v>
      </c>
      <c r="AS92" s="47">
        <v>5</v>
      </c>
      <c r="AT92" s="57">
        <f t="shared" si="107"/>
        <v>8</v>
      </c>
      <c r="AU92" s="47">
        <v>8</v>
      </c>
      <c r="AV92" s="57">
        <f t="shared" si="108"/>
        <v>4.5</v>
      </c>
      <c r="AW92" s="47">
        <v>5</v>
      </c>
      <c r="AX92" s="47">
        <v>4</v>
      </c>
      <c r="AY92" s="56">
        <f>IF(AZ92="-","?",RANK(AZ92,AZ2:AZ130,0))</f>
        <v>40</v>
      </c>
      <c r="AZ92" s="42">
        <f t="shared" si="109"/>
        <v>5.76</v>
      </c>
      <c r="BA92" s="41">
        <f t="shared" si="110"/>
        <v>4.666666666666667</v>
      </c>
      <c r="BB92" s="47">
        <v>5</v>
      </c>
      <c r="BC92" s="47">
        <v>6</v>
      </c>
      <c r="BD92" s="47">
        <v>5</v>
      </c>
      <c r="BE92" s="47">
        <v>6</v>
      </c>
      <c r="BF92" s="47">
        <v>2</v>
      </c>
      <c r="BG92" s="55">
        <f t="shared" si="111"/>
        <v>4</v>
      </c>
      <c r="BH92" s="54">
        <f t="shared" si="112"/>
        <v>6.5333333333333332</v>
      </c>
      <c r="BI92" s="41">
        <f t="shared" si="113"/>
        <v>6</v>
      </c>
      <c r="BJ92" s="47">
        <v>7</v>
      </c>
      <c r="BK92" s="47">
        <v>5</v>
      </c>
      <c r="BL92" s="47">
        <v>6</v>
      </c>
      <c r="BM92" s="41">
        <f t="shared" si="114"/>
        <v>5</v>
      </c>
      <c r="BN92" s="47">
        <v>5</v>
      </c>
      <c r="BO92" s="47">
        <v>6</v>
      </c>
      <c r="BP92" s="47">
        <v>4</v>
      </c>
      <c r="BQ92" s="41">
        <f t="shared" si="115"/>
        <v>6.8</v>
      </c>
      <c r="BR92" s="47">
        <v>8</v>
      </c>
      <c r="BS92" s="47">
        <v>8</v>
      </c>
      <c r="BT92" s="47">
        <v>6</v>
      </c>
      <c r="BU92" s="47">
        <v>5</v>
      </c>
      <c r="BV92" s="47">
        <v>7</v>
      </c>
      <c r="BW92" s="41">
        <f t="shared" si="116"/>
        <v>8.3333333333333339</v>
      </c>
      <c r="BX92" s="47">
        <v>8</v>
      </c>
      <c r="BY92" s="47">
        <v>9</v>
      </c>
      <c r="BZ92" s="47">
        <v>8</v>
      </c>
      <c r="CA92" s="47" t="s">
        <v>78</v>
      </c>
      <c r="CB92" s="46" t="s">
        <v>78</v>
      </c>
      <c r="CC92" s="52">
        <v>6.85</v>
      </c>
      <c r="CD92" s="52">
        <f t="shared" si="117"/>
        <v>6.6</v>
      </c>
      <c r="CE92" s="44">
        <f t="shared" si="118"/>
        <v>-0.25</v>
      </c>
      <c r="CF92" s="53" t="str">
        <f t="shared" si="119"/>
        <v>â</v>
      </c>
      <c r="CG92" s="52">
        <v>6.2857142857142856</v>
      </c>
      <c r="CH92" s="52">
        <f t="shared" si="120"/>
        <v>6.6071428571428568</v>
      </c>
      <c r="CI92" s="43">
        <f t="shared" si="121"/>
        <v>0.32142857142857117</v>
      </c>
      <c r="CJ92" s="51" t="str">
        <f t="shared" si="122"/>
        <v>â</v>
      </c>
      <c r="CK92" s="47" t="s">
        <v>78</v>
      </c>
      <c r="CL92" s="46" t="s">
        <v>78</v>
      </c>
      <c r="CM92" s="47">
        <v>8</v>
      </c>
      <c r="CN92" s="47">
        <v>8</v>
      </c>
      <c r="CO92" s="47">
        <v>8</v>
      </c>
      <c r="CP92" s="47">
        <v>8</v>
      </c>
      <c r="CQ92" s="47">
        <v>7</v>
      </c>
      <c r="CR92" s="47">
        <v>6</v>
      </c>
      <c r="CS92" s="49">
        <f t="shared" si="123"/>
        <v>6.5</v>
      </c>
      <c r="CT92" s="48">
        <f t="shared" si="124"/>
        <v>0</v>
      </c>
      <c r="CU92" s="44" t="str">
        <f t="shared" si="125"/>
        <v>Dem.</v>
      </c>
      <c r="CV92" s="47" t="s">
        <v>78</v>
      </c>
      <c r="CW92" s="46" t="s">
        <v>78</v>
      </c>
      <c r="CX92" s="45">
        <f t="shared" si="126"/>
        <v>6.6</v>
      </c>
      <c r="CY92" s="40">
        <f t="shared" si="127"/>
        <v>3</v>
      </c>
      <c r="CZ92" s="39" t="str">
        <f t="shared" si="128"/>
        <v>Limited</v>
      </c>
      <c r="DA92" s="44">
        <f t="shared" si="129"/>
        <v>6.6</v>
      </c>
      <c r="DB92" s="40">
        <f t="shared" si="130"/>
        <v>2</v>
      </c>
      <c r="DC92" s="39" t="str">
        <f t="shared" si="131"/>
        <v>Defective democracies</v>
      </c>
      <c r="DD92" s="43">
        <f t="shared" si="132"/>
        <v>6.61</v>
      </c>
      <c r="DE92" s="40">
        <f t="shared" si="133"/>
        <v>3</v>
      </c>
      <c r="DF92" s="39" t="str">
        <f t="shared" si="134"/>
        <v>Functional flaws</v>
      </c>
      <c r="DG92" s="42">
        <f t="shared" si="135"/>
        <v>5.76</v>
      </c>
      <c r="DH92" s="40">
        <f t="shared" si="136"/>
        <v>2</v>
      </c>
      <c r="DI92" s="39" t="str">
        <f t="shared" si="137"/>
        <v>Good</v>
      </c>
      <c r="DJ92" s="41">
        <f t="shared" si="138"/>
        <v>4.7</v>
      </c>
      <c r="DK92" s="40">
        <f t="shared" si="139"/>
        <v>3</v>
      </c>
      <c r="DL92" s="39" t="str">
        <f t="shared" si="140"/>
        <v>Moderate</v>
      </c>
    </row>
    <row r="93" spans="1:116">
      <c r="A93" s="61" t="s">
        <v>191</v>
      </c>
      <c r="B93" s="60">
        <v>7</v>
      </c>
      <c r="C93" s="59">
        <f>IF(D93="-","?",RANK(D93,D2:D130,0))</f>
        <v>51</v>
      </c>
      <c r="D93" s="45">
        <f t="shared" si="94"/>
        <v>6.15</v>
      </c>
      <c r="E93" s="44">
        <f t="shared" si="95"/>
        <v>6.3</v>
      </c>
      <c r="F93" s="58">
        <f t="shared" si="96"/>
        <v>7</v>
      </c>
      <c r="G93" s="47">
        <v>6</v>
      </c>
      <c r="H93" s="47">
        <v>7</v>
      </c>
      <c r="I93" s="47">
        <v>8</v>
      </c>
      <c r="J93" s="47">
        <v>7</v>
      </c>
      <c r="K93" s="58">
        <f t="shared" si="97"/>
        <v>6.25</v>
      </c>
      <c r="L93" s="47">
        <v>6</v>
      </c>
      <c r="M93" s="47">
        <v>6</v>
      </c>
      <c r="N93" s="47">
        <v>7</v>
      </c>
      <c r="O93" s="47">
        <v>6</v>
      </c>
      <c r="P93" s="58">
        <f t="shared" si="98"/>
        <v>6.5</v>
      </c>
      <c r="Q93" s="47">
        <v>9</v>
      </c>
      <c r="R93" s="47">
        <v>7</v>
      </c>
      <c r="S93" s="47">
        <v>4</v>
      </c>
      <c r="T93" s="47">
        <v>6</v>
      </c>
      <c r="U93" s="58">
        <f t="shared" si="99"/>
        <v>6</v>
      </c>
      <c r="V93" s="47">
        <v>6</v>
      </c>
      <c r="W93" s="47">
        <v>6</v>
      </c>
      <c r="X93" s="58">
        <f t="shared" si="100"/>
        <v>5.75</v>
      </c>
      <c r="Y93" s="47">
        <v>5</v>
      </c>
      <c r="Z93" s="47">
        <v>6</v>
      </c>
      <c r="AA93" s="47">
        <v>6</v>
      </c>
      <c r="AB93" s="47">
        <v>6</v>
      </c>
      <c r="AC93" s="43">
        <f t="shared" si="101"/>
        <v>6</v>
      </c>
      <c r="AD93" s="57">
        <f t="shared" si="102"/>
        <v>5</v>
      </c>
      <c r="AE93" s="47">
        <v>5</v>
      </c>
      <c r="AF93" s="57">
        <f t="shared" si="103"/>
        <v>6.5</v>
      </c>
      <c r="AG93" s="47">
        <v>7</v>
      </c>
      <c r="AH93" s="47">
        <v>6</v>
      </c>
      <c r="AI93" s="47">
        <v>7</v>
      </c>
      <c r="AJ93" s="47">
        <v>6</v>
      </c>
      <c r="AK93" s="57">
        <f t="shared" si="104"/>
        <v>7</v>
      </c>
      <c r="AL93" s="47">
        <v>7</v>
      </c>
      <c r="AM93" s="47">
        <v>7</v>
      </c>
      <c r="AN93" s="57">
        <f t="shared" si="105"/>
        <v>7.5</v>
      </c>
      <c r="AO93" s="47">
        <v>8</v>
      </c>
      <c r="AP93" s="47">
        <v>7</v>
      </c>
      <c r="AQ93" s="57">
        <f t="shared" si="106"/>
        <v>4.5</v>
      </c>
      <c r="AR93" s="47">
        <v>5</v>
      </c>
      <c r="AS93" s="47">
        <v>4</v>
      </c>
      <c r="AT93" s="57">
        <f t="shared" si="107"/>
        <v>7</v>
      </c>
      <c r="AU93" s="47">
        <v>7</v>
      </c>
      <c r="AV93" s="57">
        <f t="shared" si="108"/>
        <v>4.5</v>
      </c>
      <c r="AW93" s="47">
        <v>5</v>
      </c>
      <c r="AX93" s="47">
        <v>4</v>
      </c>
      <c r="AY93" s="56">
        <f>IF(AZ93="-","?",RANK(AZ93,AZ2:AZ130,0))</f>
        <v>68</v>
      </c>
      <c r="AZ93" s="42">
        <f t="shared" si="109"/>
        <v>4.8899999999999997</v>
      </c>
      <c r="BA93" s="41">
        <f t="shared" si="110"/>
        <v>4.875</v>
      </c>
      <c r="BB93" s="47">
        <v>6</v>
      </c>
      <c r="BC93" s="47">
        <v>4</v>
      </c>
      <c r="BD93" s="47">
        <v>6</v>
      </c>
      <c r="BE93" s="47">
        <v>7</v>
      </c>
      <c r="BF93" s="47">
        <v>2</v>
      </c>
      <c r="BG93" s="55">
        <f t="shared" si="111"/>
        <v>4.25</v>
      </c>
      <c r="BH93" s="54">
        <f t="shared" si="112"/>
        <v>5.5166666666666666</v>
      </c>
      <c r="BI93" s="41">
        <f t="shared" si="113"/>
        <v>4.333333333333333</v>
      </c>
      <c r="BJ93" s="47">
        <v>5</v>
      </c>
      <c r="BK93" s="47">
        <v>5</v>
      </c>
      <c r="BL93" s="47">
        <v>3</v>
      </c>
      <c r="BM93" s="41">
        <f t="shared" si="114"/>
        <v>4.333333333333333</v>
      </c>
      <c r="BN93" s="47">
        <v>5</v>
      </c>
      <c r="BO93" s="47">
        <v>5</v>
      </c>
      <c r="BP93" s="47">
        <v>3</v>
      </c>
      <c r="BQ93" s="41">
        <f t="shared" si="115"/>
        <v>5.4</v>
      </c>
      <c r="BR93" s="47">
        <v>7</v>
      </c>
      <c r="BS93" s="47">
        <v>5</v>
      </c>
      <c r="BT93" s="47">
        <v>5</v>
      </c>
      <c r="BU93" s="47">
        <v>5</v>
      </c>
      <c r="BV93" s="47">
        <v>5</v>
      </c>
      <c r="BW93" s="41">
        <f t="shared" si="116"/>
        <v>8</v>
      </c>
      <c r="BX93" s="47">
        <v>7</v>
      </c>
      <c r="BY93" s="47">
        <v>8</v>
      </c>
      <c r="BZ93" s="47">
        <v>9</v>
      </c>
      <c r="CA93" s="47" t="s">
        <v>78</v>
      </c>
      <c r="CB93" s="46" t="s">
        <v>78</v>
      </c>
      <c r="CC93" s="52">
        <v>6.95</v>
      </c>
      <c r="CD93" s="52">
        <f t="shared" si="117"/>
        <v>6.3</v>
      </c>
      <c r="CE93" s="44">
        <f t="shared" si="118"/>
        <v>-0.65000000000000036</v>
      </c>
      <c r="CF93" s="53" t="str">
        <f t="shared" si="119"/>
        <v>è</v>
      </c>
      <c r="CG93" s="52">
        <v>5.8571428571428568</v>
      </c>
      <c r="CH93" s="52">
        <f t="shared" si="120"/>
        <v>6</v>
      </c>
      <c r="CI93" s="43">
        <f t="shared" si="121"/>
        <v>0.14285714285714324</v>
      </c>
      <c r="CJ93" s="51" t="str">
        <f t="shared" si="122"/>
        <v>â</v>
      </c>
      <c r="CK93" s="47" t="s">
        <v>78</v>
      </c>
      <c r="CL93" s="46" t="s">
        <v>78</v>
      </c>
      <c r="CM93" s="47">
        <v>6</v>
      </c>
      <c r="CN93" s="47">
        <v>6</v>
      </c>
      <c r="CO93" s="47">
        <v>7</v>
      </c>
      <c r="CP93" s="47">
        <v>6</v>
      </c>
      <c r="CQ93" s="47">
        <v>9</v>
      </c>
      <c r="CR93" s="47">
        <v>6</v>
      </c>
      <c r="CS93" s="49">
        <f t="shared" si="123"/>
        <v>6.5</v>
      </c>
      <c r="CT93" s="48">
        <f t="shared" si="124"/>
        <v>0</v>
      </c>
      <c r="CU93" s="44" t="str">
        <f t="shared" si="125"/>
        <v>Dem.</v>
      </c>
      <c r="CV93" s="47" t="s">
        <v>78</v>
      </c>
      <c r="CW93" s="46" t="s">
        <v>78</v>
      </c>
      <c r="CX93" s="45">
        <f t="shared" si="126"/>
        <v>6.15</v>
      </c>
      <c r="CY93" s="40">
        <f t="shared" si="127"/>
        <v>3</v>
      </c>
      <c r="CZ93" s="39" t="str">
        <f t="shared" si="128"/>
        <v>Limited</v>
      </c>
      <c r="DA93" s="44">
        <f t="shared" si="129"/>
        <v>6.3</v>
      </c>
      <c r="DB93" s="40">
        <f t="shared" si="130"/>
        <v>2</v>
      </c>
      <c r="DC93" s="39" t="str">
        <f t="shared" si="131"/>
        <v>Defective democracies</v>
      </c>
      <c r="DD93" s="43">
        <f t="shared" si="132"/>
        <v>6</v>
      </c>
      <c r="DE93" s="40">
        <f t="shared" si="133"/>
        <v>3</v>
      </c>
      <c r="DF93" s="39" t="str">
        <f t="shared" si="134"/>
        <v>Functional flaws</v>
      </c>
      <c r="DG93" s="42">
        <f t="shared" si="135"/>
        <v>4.8899999999999997</v>
      </c>
      <c r="DH93" s="40">
        <f t="shared" si="136"/>
        <v>3</v>
      </c>
      <c r="DI93" s="39" t="str">
        <f t="shared" si="137"/>
        <v>Moderate</v>
      </c>
      <c r="DJ93" s="41">
        <f t="shared" si="138"/>
        <v>4.9000000000000004</v>
      </c>
      <c r="DK93" s="40">
        <f t="shared" si="139"/>
        <v>3</v>
      </c>
      <c r="DL93" s="39" t="str">
        <f t="shared" si="140"/>
        <v>Moderate</v>
      </c>
    </row>
    <row r="94" spans="1:116">
      <c r="A94" s="61" t="s">
        <v>192</v>
      </c>
      <c r="B94" s="60">
        <v>1</v>
      </c>
      <c r="C94" s="59">
        <f>IF(D94="-","?",RANK(D94,D2:D130,0))</f>
        <v>11</v>
      </c>
      <c r="D94" s="45">
        <f t="shared" si="94"/>
        <v>8.76</v>
      </c>
      <c r="E94" s="44">
        <f t="shared" si="95"/>
        <v>8.8000000000000007</v>
      </c>
      <c r="F94" s="58">
        <f t="shared" si="96"/>
        <v>9.75</v>
      </c>
      <c r="G94" s="47">
        <v>10</v>
      </c>
      <c r="H94" s="47">
        <v>10</v>
      </c>
      <c r="I94" s="47">
        <v>9</v>
      </c>
      <c r="J94" s="47">
        <v>10</v>
      </c>
      <c r="K94" s="58">
        <f t="shared" si="97"/>
        <v>9.5</v>
      </c>
      <c r="L94" s="47">
        <v>10</v>
      </c>
      <c r="M94" s="47">
        <v>10</v>
      </c>
      <c r="N94" s="47">
        <v>10</v>
      </c>
      <c r="O94" s="47">
        <v>8</v>
      </c>
      <c r="P94" s="58">
        <f t="shared" si="98"/>
        <v>8.75</v>
      </c>
      <c r="Q94" s="47">
        <v>9</v>
      </c>
      <c r="R94" s="47">
        <v>9</v>
      </c>
      <c r="S94" s="47">
        <v>8</v>
      </c>
      <c r="T94" s="47">
        <v>9</v>
      </c>
      <c r="U94" s="58">
        <f t="shared" si="99"/>
        <v>8.5</v>
      </c>
      <c r="V94" s="47">
        <v>8</v>
      </c>
      <c r="W94" s="47">
        <v>9</v>
      </c>
      <c r="X94" s="58">
        <f t="shared" si="100"/>
        <v>7.5</v>
      </c>
      <c r="Y94" s="47">
        <v>5</v>
      </c>
      <c r="Z94" s="47">
        <v>9</v>
      </c>
      <c r="AA94" s="47">
        <v>8</v>
      </c>
      <c r="AB94" s="47">
        <v>8</v>
      </c>
      <c r="AC94" s="43">
        <f t="shared" si="101"/>
        <v>8.7142857142857135</v>
      </c>
      <c r="AD94" s="57">
        <f t="shared" si="102"/>
        <v>9</v>
      </c>
      <c r="AE94" s="47">
        <v>9</v>
      </c>
      <c r="AF94" s="57">
        <f t="shared" si="103"/>
        <v>9.5</v>
      </c>
      <c r="AG94" s="47">
        <v>9</v>
      </c>
      <c r="AH94" s="47">
        <v>10</v>
      </c>
      <c r="AI94" s="47">
        <v>10</v>
      </c>
      <c r="AJ94" s="47">
        <v>9</v>
      </c>
      <c r="AK94" s="57">
        <f t="shared" si="104"/>
        <v>8.5</v>
      </c>
      <c r="AL94" s="47">
        <v>9</v>
      </c>
      <c r="AM94" s="47">
        <v>8</v>
      </c>
      <c r="AN94" s="57">
        <f t="shared" si="105"/>
        <v>9</v>
      </c>
      <c r="AO94" s="47">
        <v>10</v>
      </c>
      <c r="AP94" s="47">
        <v>8</v>
      </c>
      <c r="AQ94" s="57">
        <f t="shared" si="106"/>
        <v>8</v>
      </c>
      <c r="AR94" s="47">
        <v>8</v>
      </c>
      <c r="AS94" s="47">
        <v>8</v>
      </c>
      <c r="AT94" s="57">
        <f t="shared" si="107"/>
        <v>9</v>
      </c>
      <c r="AU94" s="47">
        <v>9</v>
      </c>
      <c r="AV94" s="57">
        <f t="shared" si="108"/>
        <v>8</v>
      </c>
      <c r="AW94" s="47">
        <v>8</v>
      </c>
      <c r="AX94" s="47">
        <v>8</v>
      </c>
      <c r="AY94" s="56">
        <f>IF(AZ94="-","?",RANK(AZ94,AZ2:AZ130,0))</f>
        <v>53</v>
      </c>
      <c r="AZ94" s="42">
        <f t="shared" si="109"/>
        <v>5.27</v>
      </c>
      <c r="BA94" s="41">
        <f t="shared" si="110"/>
        <v>1.7916666666666667</v>
      </c>
      <c r="BB94" s="47">
        <v>2</v>
      </c>
      <c r="BC94" s="47">
        <v>2</v>
      </c>
      <c r="BD94" s="47">
        <v>3</v>
      </c>
      <c r="BE94" s="47">
        <v>1</v>
      </c>
      <c r="BF94" s="47">
        <v>1</v>
      </c>
      <c r="BG94" s="55">
        <f t="shared" si="111"/>
        <v>1.75</v>
      </c>
      <c r="BH94" s="54">
        <f t="shared" si="112"/>
        <v>6.45</v>
      </c>
      <c r="BI94" s="41">
        <f t="shared" si="113"/>
        <v>6</v>
      </c>
      <c r="BJ94" s="47">
        <v>7</v>
      </c>
      <c r="BK94" s="47">
        <v>6</v>
      </c>
      <c r="BL94" s="47">
        <v>5</v>
      </c>
      <c r="BM94" s="41">
        <f t="shared" si="114"/>
        <v>6</v>
      </c>
      <c r="BN94" s="47">
        <v>6</v>
      </c>
      <c r="BO94" s="47">
        <v>5</v>
      </c>
      <c r="BP94" s="47">
        <v>7</v>
      </c>
      <c r="BQ94" s="41">
        <f t="shared" si="115"/>
        <v>6.8</v>
      </c>
      <c r="BR94" s="47">
        <v>9</v>
      </c>
      <c r="BS94" s="47">
        <v>8</v>
      </c>
      <c r="BT94" s="47">
        <v>5</v>
      </c>
      <c r="BU94" s="47">
        <v>5</v>
      </c>
      <c r="BV94" s="47">
        <v>7</v>
      </c>
      <c r="BW94" s="41">
        <f t="shared" si="116"/>
        <v>7</v>
      </c>
      <c r="BX94" s="47">
        <v>7</v>
      </c>
      <c r="BY94" s="47">
        <v>7</v>
      </c>
      <c r="BZ94" s="47">
        <v>7</v>
      </c>
      <c r="CA94" s="47" t="s">
        <v>78</v>
      </c>
      <c r="CB94" s="46" t="s">
        <v>78</v>
      </c>
      <c r="CC94" s="52">
        <v>9.2000000000000011</v>
      </c>
      <c r="CD94" s="52">
        <f t="shared" si="117"/>
        <v>8.8000000000000007</v>
      </c>
      <c r="CE94" s="44">
        <f t="shared" si="118"/>
        <v>-0.40000000000000036</v>
      </c>
      <c r="CF94" s="53" t="str">
        <f t="shared" si="119"/>
        <v>â</v>
      </c>
      <c r="CG94" s="52">
        <v>8.6071428571428559</v>
      </c>
      <c r="CH94" s="52">
        <f t="shared" si="120"/>
        <v>8.7142857142857135</v>
      </c>
      <c r="CI94" s="43">
        <f t="shared" si="121"/>
        <v>0.10714285714285765</v>
      </c>
      <c r="CJ94" s="51" t="str">
        <f t="shared" si="122"/>
        <v>â</v>
      </c>
      <c r="CK94" s="47" t="s">
        <v>78</v>
      </c>
      <c r="CL94" s="46" t="s">
        <v>78</v>
      </c>
      <c r="CM94" s="47">
        <v>10</v>
      </c>
      <c r="CN94" s="47">
        <v>10</v>
      </c>
      <c r="CO94" s="47">
        <v>10</v>
      </c>
      <c r="CP94" s="47">
        <v>8</v>
      </c>
      <c r="CQ94" s="47">
        <v>9</v>
      </c>
      <c r="CR94" s="47">
        <v>9</v>
      </c>
      <c r="CS94" s="49">
        <f t="shared" si="123"/>
        <v>10</v>
      </c>
      <c r="CT94" s="48">
        <f t="shared" si="124"/>
        <v>0</v>
      </c>
      <c r="CU94" s="44" t="str">
        <f t="shared" si="125"/>
        <v>Dem.</v>
      </c>
      <c r="CV94" s="47" t="s">
        <v>78</v>
      </c>
      <c r="CW94" s="46" t="s">
        <v>78</v>
      </c>
      <c r="CX94" s="45">
        <f t="shared" si="126"/>
        <v>8.76</v>
      </c>
      <c r="CY94" s="40">
        <f t="shared" si="127"/>
        <v>1</v>
      </c>
      <c r="CZ94" s="39" t="str">
        <f t="shared" si="128"/>
        <v>Highly advanced</v>
      </c>
      <c r="DA94" s="44">
        <f t="shared" si="129"/>
        <v>8.8000000000000007</v>
      </c>
      <c r="DB94" s="40">
        <f t="shared" si="130"/>
        <v>1</v>
      </c>
      <c r="DC94" s="39" t="str">
        <f t="shared" si="131"/>
        <v>Democracies in consolidation</v>
      </c>
      <c r="DD94" s="43">
        <f t="shared" si="132"/>
        <v>8.7100000000000009</v>
      </c>
      <c r="DE94" s="40">
        <f t="shared" si="133"/>
        <v>1</v>
      </c>
      <c r="DF94" s="39" t="str">
        <f t="shared" si="134"/>
        <v>Developed</v>
      </c>
      <c r="DG94" s="42">
        <f t="shared" si="135"/>
        <v>5.27</v>
      </c>
      <c r="DH94" s="40">
        <f t="shared" si="136"/>
        <v>3</v>
      </c>
      <c r="DI94" s="39" t="str">
        <f t="shared" si="137"/>
        <v>Moderate</v>
      </c>
      <c r="DJ94" s="41">
        <f t="shared" si="138"/>
        <v>1.8</v>
      </c>
      <c r="DK94" s="40">
        <f t="shared" si="139"/>
        <v>5</v>
      </c>
      <c r="DL94" s="39" t="str">
        <f t="shared" si="140"/>
        <v>Negligible</v>
      </c>
    </row>
    <row r="95" spans="1:116">
      <c r="A95" s="61" t="s">
        <v>193</v>
      </c>
      <c r="B95" s="60">
        <v>4</v>
      </c>
      <c r="C95" s="59" t="str">
        <f>IF(D95="-","?",RANK(D95,D2:D130,0))</f>
        <v>?</v>
      </c>
      <c r="D95" s="45" t="str">
        <f t="shared" si="94"/>
        <v>-</v>
      </c>
      <c r="E95" s="44" t="str">
        <f t="shared" si="95"/>
        <v>-</v>
      </c>
      <c r="F95" s="58" t="str">
        <f t="shared" si="96"/>
        <v>-</v>
      </c>
      <c r="G95" s="47" t="s">
        <v>208</v>
      </c>
      <c r="H95" s="47" t="s">
        <v>208</v>
      </c>
      <c r="I95" s="47" t="s">
        <v>208</v>
      </c>
      <c r="J95" s="47" t="s">
        <v>208</v>
      </c>
      <c r="K95" s="58" t="str">
        <f t="shared" si="97"/>
        <v>-</v>
      </c>
      <c r="L95" s="47" t="s">
        <v>208</v>
      </c>
      <c r="M95" s="47" t="s">
        <v>208</v>
      </c>
      <c r="N95" s="47" t="s">
        <v>208</v>
      </c>
      <c r="O95" s="47" t="s">
        <v>208</v>
      </c>
      <c r="P95" s="58" t="str">
        <f t="shared" si="98"/>
        <v>-</v>
      </c>
      <c r="Q95" s="47" t="s">
        <v>208</v>
      </c>
      <c r="R95" s="47" t="s">
        <v>208</v>
      </c>
      <c r="S95" s="47" t="s">
        <v>208</v>
      </c>
      <c r="T95" s="47" t="s">
        <v>208</v>
      </c>
      <c r="U95" s="58" t="str">
        <f t="shared" si="99"/>
        <v>-</v>
      </c>
      <c r="V95" s="47" t="s">
        <v>208</v>
      </c>
      <c r="W95" s="47" t="s">
        <v>208</v>
      </c>
      <c r="X95" s="58" t="str">
        <f t="shared" si="100"/>
        <v>-</v>
      </c>
      <c r="Y95" s="47" t="s">
        <v>208</v>
      </c>
      <c r="Z95" s="47" t="s">
        <v>208</v>
      </c>
      <c r="AA95" s="47" t="s">
        <v>208</v>
      </c>
      <c r="AB95" s="47" t="s">
        <v>208</v>
      </c>
      <c r="AC95" s="43" t="str">
        <f t="shared" si="101"/>
        <v>-</v>
      </c>
      <c r="AD95" s="57" t="str">
        <f t="shared" si="102"/>
        <v>-</v>
      </c>
      <c r="AE95" s="47" t="s">
        <v>208</v>
      </c>
      <c r="AF95" s="57" t="str">
        <f t="shared" si="103"/>
        <v>-</v>
      </c>
      <c r="AG95" s="47" t="s">
        <v>208</v>
      </c>
      <c r="AH95" s="47" t="s">
        <v>208</v>
      </c>
      <c r="AI95" s="47" t="s">
        <v>208</v>
      </c>
      <c r="AJ95" s="47" t="s">
        <v>208</v>
      </c>
      <c r="AK95" s="57" t="str">
        <f t="shared" si="104"/>
        <v>-</v>
      </c>
      <c r="AL95" s="47" t="s">
        <v>208</v>
      </c>
      <c r="AM95" s="47" t="s">
        <v>208</v>
      </c>
      <c r="AN95" s="57" t="str">
        <f t="shared" si="105"/>
        <v>-</v>
      </c>
      <c r="AO95" s="47" t="s">
        <v>208</v>
      </c>
      <c r="AP95" s="47" t="s">
        <v>208</v>
      </c>
      <c r="AQ95" s="57" t="str">
        <f t="shared" si="106"/>
        <v>-</v>
      </c>
      <c r="AR95" s="47" t="s">
        <v>208</v>
      </c>
      <c r="AS95" s="47" t="s">
        <v>208</v>
      </c>
      <c r="AT95" s="57" t="str">
        <f t="shared" si="107"/>
        <v>-</v>
      </c>
      <c r="AU95" s="47" t="s">
        <v>208</v>
      </c>
      <c r="AV95" s="57" t="str">
        <f t="shared" si="108"/>
        <v>-</v>
      </c>
      <c r="AW95" s="47" t="s">
        <v>208</v>
      </c>
      <c r="AX95" s="47" t="s">
        <v>208</v>
      </c>
      <c r="AY95" s="56" t="str">
        <f>IF(AZ95="-","?",RANK(AZ95,AZ2:AZ130,0))</f>
        <v>?</v>
      </c>
      <c r="AZ95" s="42" t="str">
        <f t="shared" si="109"/>
        <v>-</v>
      </c>
      <c r="BA95" s="41" t="str">
        <f t="shared" si="110"/>
        <v>-</v>
      </c>
      <c r="BB95" s="47" t="s">
        <v>208</v>
      </c>
      <c r="BC95" s="47" t="s">
        <v>208</v>
      </c>
      <c r="BD95" s="47" t="s">
        <v>208</v>
      </c>
      <c r="BE95" s="47" t="s">
        <v>208</v>
      </c>
      <c r="BF95" s="47" t="s">
        <v>208</v>
      </c>
      <c r="BG95" s="55" t="str">
        <f t="shared" si="111"/>
        <v>-</v>
      </c>
      <c r="BH95" s="54" t="str">
        <f t="shared" si="112"/>
        <v>-</v>
      </c>
      <c r="BI95" s="41" t="str">
        <f t="shared" si="113"/>
        <v>-</v>
      </c>
      <c r="BJ95" s="47" t="s">
        <v>208</v>
      </c>
      <c r="BK95" s="47" t="s">
        <v>208</v>
      </c>
      <c r="BL95" s="47" t="s">
        <v>208</v>
      </c>
      <c r="BM95" s="41" t="str">
        <f t="shared" si="114"/>
        <v>-</v>
      </c>
      <c r="BN95" s="47" t="s">
        <v>208</v>
      </c>
      <c r="BO95" s="47" t="s">
        <v>208</v>
      </c>
      <c r="BP95" s="47" t="s">
        <v>208</v>
      </c>
      <c r="BQ95" s="41" t="str">
        <f t="shared" si="115"/>
        <v>-</v>
      </c>
      <c r="BR95" s="47" t="s">
        <v>208</v>
      </c>
      <c r="BS95" s="47" t="s">
        <v>208</v>
      </c>
      <c r="BT95" s="47" t="s">
        <v>208</v>
      </c>
      <c r="BU95" s="47" t="s">
        <v>208</v>
      </c>
      <c r="BV95" s="47" t="s">
        <v>208</v>
      </c>
      <c r="BW95" s="41" t="str">
        <f t="shared" si="116"/>
        <v>-</v>
      </c>
      <c r="BX95" s="47" t="s">
        <v>208</v>
      </c>
      <c r="BY95" s="47" t="s">
        <v>208</v>
      </c>
      <c r="BZ95" s="47" t="s">
        <v>208</v>
      </c>
      <c r="CA95" s="47" t="s">
        <v>78</v>
      </c>
      <c r="CB95" s="46" t="s">
        <v>78</v>
      </c>
      <c r="CC95" s="52" t="s">
        <v>208</v>
      </c>
      <c r="CD95" s="52" t="str">
        <f t="shared" si="117"/>
        <v>-</v>
      </c>
      <c r="CE95" s="44" t="str">
        <f t="shared" si="118"/>
        <v>-</v>
      </c>
      <c r="CF95" s="53" t="str">
        <f t="shared" si="119"/>
        <v/>
      </c>
      <c r="CG95" s="52" t="s">
        <v>208</v>
      </c>
      <c r="CH95" s="52" t="str">
        <f t="shared" si="120"/>
        <v>-</v>
      </c>
      <c r="CI95" s="43" t="str">
        <f t="shared" si="121"/>
        <v>-</v>
      </c>
      <c r="CJ95" s="51" t="str">
        <f t="shared" si="122"/>
        <v/>
      </c>
      <c r="CK95" s="47" t="s">
        <v>78</v>
      </c>
      <c r="CL95" s="46" t="s">
        <v>78</v>
      </c>
      <c r="CM95" s="47" t="s">
        <v>208</v>
      </c>
      <c r="CN95" s="47" t="s">
        <v>208</v>
      </c>
      <c r="CO95" s="47" t="s">
        <v>208</v>
      </c>
      <c r="CP95" s="47" t="s">
        <v>208</v>
      </c>
      <c r="CQ95" s="47" t="s">
        <v>208</v>
      </c>
      <c r="CR95" s="47" t="s">
        <v>208</v>
      </c>
      <c r="CS95" s="49" t="str">
        <f t="shared" si="123"/>
        <v>-</v>
      </c>
      <c r="CT95" s="48" t="str">
        <f t="shared" si="124"/>
        <v>-</v>
      </c>
      <c r="CU95" s="44" t="str">
        <f t="shared" si="125"/>
        <v/>
      </c>
      <c r="CV95" s="47" t="s">
        <v>78</v>
      </c>
      <c r="CW95" s="46" t="s">
        <v>78</v>
      </c>
      <c r="CX95" s="45" t="str">
        <f t="shared" si="126"/>
        <v>-</v>
      </c>
      <c r="CY95" s="40" t="str">
        <f t="shared" si="127"/>
        <v>-</v>
      </c>
      <c r="CZ95" s="39" t="str">
        <f t="shared" si="128"/>
        <v/>
      </c>
      <c r="DA95" s="44" t="str">
        <f t="shared" si="129"/>
        <v>-</v>
      </c>
      <c r="DB95" s="40" t="str">
        <f t="shared" si="130"/>
        <v>-</v>
      </c>
      <c r="DC95" s="39" t="str">
        <f t="shared" si="131"/>
        <v/>
      </c>
      <c r="DD95" s="43" t="str">
        <f t="shared" si="132"/>
        <v>-</v>
      </c>
      <c r="DE95" s="40" t="str">
        <f t="shared" si="133"/>
        <v>-</v>
      </c>
      <c r="DF95" s="39" t="str">
        <f t="shared" si="134"/>
        <v/>
      </c>
      <c r="DG95" s="42" t="str">
        <f t="shared" si="135"/>
        <v>-</v>
      </c>
      <c r="DH95" s="40" t="str">
        <f t="shared" si="136"/>
        <v>-</v>
      </c>
      <c r="DI95" s="39" t="str">
        <f t="shared" si="137"/>
        <v/>
      </c>
      <c r="DJ95" s="41" t="str">
        <f t="shared" si="138"/>
        <v>-</v>
      </c>
      <c r="DK95" s="40" t="str">
        <f t="shared" si="139"/>
        <v>-</v>
      </c>
      <c r="DL95" s="39" t="str">
        <f t="shared" si="140"/>
        <v/>
      </c>
    </row>
    <row r="96" spans="1:116">
      <c r="A96" s="61" t="s">
        <v>194</v>
      </c>
      <c r="B96" s="60">
        <v>1</v>
      </c>
      <c r="C96" s="59">
        <f>IF(D96="-","?",RANK(D96,D2:D130,0))</f>
        <v>17</v>
      </c>
      <c r="D96" s="45">
        <f t="shared" si="94"/>
        <v>8.31</v>
      </c>
      <c r="E96" s="44">
        <f t="shared" si="95"/>
        <v>8.5500000000000007</v>
      </c>
      <c r="F96" s="58">
        <f t="shared" si="96"/>
        <v>9.5</v>
      </c>
      <c r="G96" s="47">
        <v>10</v>
      </c>
      <c r="H96" s="47">
        <v>9</v>
      </c>
      <c r="I96" s="47">
        <v>9</v>
      </c>
      <c r="J96" s="47">
        <v>10</v>
      </c>
      <c r="K96" s="58">
        <f t="shared" si="97"/>
        <v>9.25</v>
      </c>
      <c r="L96" s="47">
        <v>10</v>
      </c>
      <c r="M96" s="47">
        <v>9</v>
      </c>
      <c r="N96" s="47">
        <v>10</v>
      </c>
      <c r="O96" s="47">
        <v>8</v>
      </c>
      <c r="P96" s="58">
        <f t="shared" si="98"/>
        <v>8.25</v>
      </c>
      <c r="Q96" s="47">
        <v>9</v>
      </c>
      <c r="R96" s="47">
        <v>8</v>
      </c>
      <c r="S96" s="47">
        <v>7</v>
      </c>
      <c r="T96" s="47">
        <v>9</v>
      </c>
      <c r="U96" s="58">
        <f t="shared" si="99"/>
        <v>8.5</v>
      </c>
      <c r="V96" s="47">
        <v>8</v>
      </c>
      <c r="W96" s="47">
        <v>9</v>
      </c>
      <c r="X96" s="58">
        <f t="shared" si="100"/>
        <v>7.25</v>
      </c>
      <c r="Y96" s="47">
        <v>8</v>
      </c>
      <c r="Z96" s="47">
        <v>6</v>
      </c>
      <c r="AA96" s="47">
        <v>9</v>
      </c>
      <c r="AB96" s="47">
        <v>6</v>
      </c>
      <c r="AC96" s="43">
        <f t="shared" si="101"/>
        <v>8.0714285714285712</v>
      </c>
      <c r="AD96" s="57">
        <f t="shared" si="102"/>
        <v>7</v>
      </c>
      <c r="AE96" s="47">
        <v>7</v>
      </c>
      <c r="AF96" s="57">
        <f t="shared" si="103"/>
        <v>8.5</v>
      </c>
      <c r="AG96" s="47">
        <v>8</v>
      </c>
      <c r="AH96" s="47">
        <v>8</v>
      </c>
      <c r="AI96" s="47">
        <v>10</v>
      </c>
      <c r="AJ96" s="47">
        <v>8</v>
      </c>
      <c r="AK96" s="57">
        <f t="shared" si="104"/>
        <v>8.5</v>
      </c>
      <c r="AL96" s="47">
        <v>8</v>
      </c>
      <c r="AM96" s="47">
        <v>9</v>
      </c>
      <c r="AN96" s="57">
        <f t="shared" si="105"/>
        <v>8.5</v>
      </c>
      <c r="AO96" s="47">
        <v>9</v>
      </c>
      <c r="AP96" s="47">
        <v>8</v>
      </c>
      <c r="AQ96" s="57">
        <f t="shared" si="106"/>
        <v>7.5</v>
      </c>
      <c r="AR96" s="47">
        <v>7</v>
      </c>
      <c r="AS96" s="47">
        <v>8</v>
      </c>
      <c r="AT96" s="57">
        <f t="shared" si="107"/>
        <v>9</v>
      </c>
      <c r="AU96" s="47">
        <v>9</v>
      </c>
      <c r="AV96" s="57">
        <f t="shared" si="108"/>
        <v>7.5</v>
      </c>
      <c r="AW96" s="47">
        <v>8</v>
      </c>
      <c r="AX96" s="47">
        <v>7</v>
      </c>
      <c r="AY96" s="56">
        <f>IF(AZ96="-","?",RANK(AZ96,AZ2:AZ130,0))</f>
        <v>22</v>
      </c>
      <c r="AZ96" s="42">
        <f t="shared" si="109"/>
        <v>6.49</v>
      </c>
      <c r="BA96" s="41">
        <f t="shared" si="110"/>
        <v>3.3541666666666665</v>
      </c>
      <c r="BB96" s="47">
        <v>4</v>
      </c>
      <c r="BC96" s="47">
        <v>5</v>
      </c>
      <c r="BD96" s="47">
        <v>3</v>
      </c>
      <c r="BE96" s="47">
        <v>4</v>
      </c>
      <c r="BF96" s="47">
        <v>2</v>
      </c>
      <c r="BG96" s="55">
        <f t="shared" si="111"/>
        <v>2.125</v>
      </c>
      <c r="BH96" s="54">
        <f t="shared" si="112"/>
        <v>7.6166666666666671</v>
      </c>
      <c r="BI96" s="41">
        <f t="shared" si="113"/>
        <v>7.666666666666667</v>
      </c>
      <c r="BJ96" s="47">
        <v>7</v>
      </c>
      <c r="BK96" s="47">
        <v>8</v>
      </c>
      <c r="BL96" s="47">
        <v>8</v>
      </c>
      <c r="BM96" s="41">
        <f t="shared" si="114"/>
        <v>6.333333333333333</v>
      </c>
      <c r="BN96" s="47">
        <v>7</v>
      </c>
      <c r="BO96" s="47">
        <v>6</v>
      </c>
      <c r="BP96" s="47">
        <v>6</v>
      </c>
      <c r="BQ96" s="41">
        <f t="shared" si="115"/>
        <v>7.8</v>
      </c>
      <c r="BR96" s="47">
        <v>9</v>
      </c>
      <c r="BS96" s="47">
        <v>8</v>
      </c>
      <c r="BT96" s="47">
        <v>8</v>
      </c>
      <c r="BU96" s="47">
        <v>7</v>
      </c>
      <c r="BV96" s="47">
        <v>7</v>
      </c>
      <c r="BW96" s="41">
        <f t="shared" si="116"/>
        <v>8.6666666666666661</v>
      </c>
      <c r="BX96" s="47">
        <v>9</v>
      </c>
      <c r="BY96" s="47">
        <v>8</v>
      </c>
      <c r="BZ96" s="47">
        <v>9</v>
      </c>
      <c r="CA96" s="47" t="s">
        <v>78</v>
      </c>
      <c r="CB96" s="46" t="s">
        <v>78</v>
      </c>
      <c r="CC96" s="52">
        <v>8.2000000000000011</v>
      </c>
      <c r="CD96" s="52">
        <f t="shared" si="117"/>
        <v>8.5500000000000007</v>
      </c>
      <c r="CE96" s="44">
        <f t="shared" si="118"/>
        <v>0.34999999999999964</v>
      </c>
      <c r="CF96" s="53" t="str">
        <f t="shared" si="119"/>
        <v>â</v>
      </c>
      <c r="CG96" s="52">
        <v>7.5714285714285703</v>
      </c>
      <c r="CH96" s="52">
        <f t="shared" si="120"/>
        <v>8.0714285714285712</v>
      </c>
      <c r="CI96" s="43">
        <f t="shared" si="121"/>
        <v>0.50000000000000089</v>
      </c>
      <c r="CJ96" s="51" t="str">
        <f t="shared" si="122"/>
        <v>æ</v>
      </c>
      <c r="CK96" s="47" t="s">
        <v>78</v>
      </c>
      <c r="CL96" s="46" t="s">
        <v>78</v>
      </c>
      <c r="CM96" s="47">
        <v>10</v>
      </c>
      <c r="CN96" s="47">
        <v>9</v>
      </c>
      <c r="CO96" s="47">
        <v>10</v>
      </c>
      <c r="CP96" s="47">
        <v>8</v>
      </c>
      <c r="CQ96" s="47">
        <v>9</v>
      </c>
      <c r="CR96" s="47">
        <v>9</v>
      </c>
      <c r="CS96" s="49">
        <f t="shared" si="123"/>
        <v>10</v>
      </c>
      <c r="CT96" s="48">
        <f t="shared" si="124"/>
        <v>0</v>
      </c>
      <c r="CU96" s="44" t="str">
        <f t="shared" si="125"/>
        <v>Dem.</v>
      </c>
      <c r="CV96" s="47" t="s">
        <v>78</v>
      </c>
      <c r="CW96" s="46" t="s">
        <v>78</v>
      </c>
      <c r="CX96" s="45">
        <f t="shared" si="126"/>
        <v>8.31</v>
      </c>
      <c r="CY96" s="40">
        <f t="shared" si="127"/>
        <v>2</v>
      </c>
      <c r="CZ96" s="39" t="str">
        <f t="shared" si="128"/>
        <v>Advanced</v>
      </c>
      <c r="DA96" s="44">
        <f t="shared" si="129"/>
        <v>8.5500000000000007</v>
      </c>
      <c r="DB96" s="40">
        <f t="shared" si="130"/>
        <v>1</v>
      </c>
      <c r="DC96" s="39" t="str">
        <f t="shared" si="131"/>
        <v>Democracies in consolidation</v>
      </c>
      <c r="DD96" s="43">
        <f t="shared" si="132"/>
        <v>8.07</v>
      </c>
      <c r="DE96" s="40">
        <f t="shared" si="133"/>
        <v>1</v>
      </c>
      <c r="DF96" s="39" t="str">
        <f t="shared" si="134"/>
        <v>Developed</v>
      </c>
      <c r="DG96" s="42">
        <f t="shared" si="135"/>
        <v>6.49</v>
      </c>
      <c r="DH96" s="40">
        <f t="shared" si="136"/>
        <v>2</v>
      </c>
      <c r="DI96" s="39" t="str">
        <f t="shared" si="137"/>
        <v>Good</v>
      </c>
      <c r="DJ96" s="41">
        <f t="shared" si="138"/>
        <v>3.4</v>
      </c>
      <c r="DK96" s="40">
        <f t="shared" si="139"/>
        <v>4</v>
      </c>
      <c r="DL96" s="39" t="str">
        <f t="shared" si="140"/>
        <v>Minor</v>
      </c>
    </row>
    <row r="97" spans="1:116">
      <c r="A97" s="61" t="s">
        <v>195</v>
      </c>
      <c r="B97" s="60">
        <v>6</v>
      </c>
      <c r="C97" s="59">
        <f>IF(D97="-","?",RANK(D97,D2:D130,0))</f>
        <v>59</v>
      </c>
      <c r="D97" s="45">
        <f t="shared" si="94"/>
        <v>5.94</v>
      </c>
      <c r="E97" s="44">
        <f t="shared" si="95"/>
        <v>5.35</v>
      </c>
      <c r="F97" s="58">
        <f t="shared" si="96"/>
        <v>8</v>
      </c>
      <c r="G97" s="47">
        <v>8</v>
      </c>
      <c r="H97" s="47">
        <v>8</v>
      </c>
      <c r="I97" s="47">
        <v>9</v>
      </c>
      <c r="J97" s="47">
        <v>7</v>
      </c>
      <c r="K97" s="58">
        <f t="shared" si="97"/>
        <v>5</v>
      </c>
      <c r="L97" s="47">
        <v>6</v>
      </c>
      <c r="M97" s="47">
        <v>6</v>
      </c>
      <c r="N97" s="47">
        <v>4</v>
      </c>
      <c r="O97" s="47">
        <v>4</v>
      </c>
      <c r="P97" s="58">
        <f t="shared" si="98"/>
        <v>4.25</v>
      </c>
      <c r="Q97" s="47">
        <v>4</v>
      </c>
      <c r="R97" s="47">
        <v>4</v>
      </c>
      <c r="S97" s="47">
        <v>4</v>
      </c>
      <c r="T97" s="47">
        <v>5</v>
      </c>
      <c r="U97" s="58">
        <f t="shared" si="99"/>
        <v>5.5</v>
      </c>
      <c r="V97" s="47">
        <v>6</v>
      </c>
      <c r="W97" s="47">
        <v>5</v>
      </c>
      <c r="X97" s="58">
        <f t="shared" si="100"/>
        <v>4</v>
      </c>
      <c r="Y97" s="47">
        <v>5</v>
      </c>
      <c r="Z97" s="47">
        <v>4</v>
      </c>
      <c r="AA97" s="47">
        <v>4</v>
      </c>
      <c r="AB97" s="47">
        <v>3</v>
      </c>
      <c r="AC97" s="43">
        <f t="shared" si="101"/>
        <v>6.5357142857142856</v>
      </c>
      <c r="AD97" s="57">
        <f t="shared" si="102"/>
        <v>6</v>
      </c>
      <c r="AE97" s="47">
        <v>6</v>
      </c>
      <c r="AF97" s="57">
        <f t="shared" si="103"/>
        <v>6.25</v>
      </c>
      <c r="AG97" s="47">
        <v>6</v>
      </c>
      <c r="AH97" s="47">
        <v>6</v>
      </c>
      <c r="AI97" s="47">
        <v>8</v>
      </c>
      <c r="AJ97" s="47">
        <v>5</v>
      </c>
      <c r="AK97" s="57">
        <f t="shared" si="104"/>
        <v>9.5</v>
      </c>
      <c r="AL97" s="47">
        <v>9</v>
      </c>
      <c r="AM97" s="47">
        <v>10</v>
      </c>
      <c r="AN97" s="57">
        <f t="shared" si="105"/>
        <v>4.5</v>
      </c>
      <c r="AO97" s="47">
        <v>3</v>
      </c>
      <c r="AP97" s="47">
        <v>6</v>
      </c>
      <c r="AQ97" s="57">
        <f t="shared" si="106"/>
        <v>5.5</v>
      </c>
      <c r="AR97" s="47">
        <v>6</v>
      </c>
      <c r="AS97" s="47">
        <v>5</v>
      </c>
      <c r="AT97" s="57">
        <f t="shared" si="107"/>
        <v>9</v>
      </c>
      <c r="AU97" s="47">
        <v>9</v>
      </c>
      <c r="AV97" s="57">
        <f t="shared" si="108"/>
        <v>5</v>
      </c>
      <c r="AW97" s="47">
        <v>4</v>
      </c>
      <c r="AX97" s="47">
        <v>6</v>
      </c>
      <c r="AY97" s="56">
        <f>IF(AZ97="-","?",RANK(AZ97,AZ2:AZ130,0))</f>
        <v>98</v>
      </c>
      <c r="AZ97" s="42">
        <f t="shared" si="109"/>
        <v>3.84</v>
      </c>
      <c r="BA97" s="41">
        <f t="shared" si="110"/>
        <v>4.3125</v>
      </c>
      <c r="BB97" s="47">
        <v>5</v>
      </c>
      <c r="BC97" s="47">
        <v>8</v>
      </c>
      <c r="BD97" s="47">
        <v>4</v>
      </c>
      <c r="BE97" s="47">
        <v>3</v>
      </c>
      <c r="BF97" s="47">
        <v>1</v>
      </c>
      <c r="BG97" s="55">
        <f t="shared" si="111"/>
        <v>4.875</v>
      </c>
      <c r="BH97" s="54">
        <f t="shared" si="112"/>
        <v>4.4000000000000004</v>
      </c>
      <c r="BI97" s="41">
        <f t="shared" si="113"/>
        <v>4</v>
      </c>
      <c r="BJ97" s="47">
        <v>4</v>
      </c>
      <c r="BK97" s="47">
        <v>4</v>
      </c>
      <c r="BL97" s="47">
        <v>4</v>
      </c>
      <c r="BM97" s="41">
        <f t="shared" si="114"/>
        <v>4.666666666666667</v>
      </c>
      <c r="BN97" s="47">
        <v>5</v>
      </c>
      <c r="BO97" s="47">
        <v>6</v>
      </c>
      <c r="BP97" s="47">
        <v>3</v>
      </c>
      <c r="BQ97" s="41">
        <f t="shared" si="115"/>
        <v>4.5999999999999996</v>
      </c>
      <c r="BR97" s="47">
        <v>6</v>
      </c>
      <c r="BS97" s="47">
        <v>3</v>
      </c>
      <c r="BT97" s="47">
        <v>7</v>
      </c>
      <c r="BU97" s="47">
        <v>3</v>
      </c>
      <c r="BV97" s="47">
        <v>4</v>
      </c>
      <c r="BW97" s="41">
        <f t="shared" si="116"/>
        <v>4.333333333333333</v>
      </c>
      <c r="BX97" s="47">
        <v>4</v>
      </c>
      <c r="BY97" s="47">
        <v>5</v>
      </c>
      <c r="BZ97" s="47">
        <v>4</v>
      </c>
      <c r="CA97" s="47" t="s">
        <v>78</v>
      </c>
      <c r="CB97" s="46" t="s">
        <v>78</v>
      </c>
      <c r="CC97" s="52">
        <v>5.7</v>
      </c>
      <c r="CD97" s="52">
        <f t="shared" si="117"/>
        <v>5.35</v>
      </c>
      <c r="CE97" s="44">
        <f t="shared" si="118"/>
        <v>-0.35000000000000053</v>
      </c>
      <c r="CF97" s="53" t="str">
        <f t="shared" si="119"/>
        <v>â</v>
      </c>
      <c r="CG97" s="52">
        <v>6.5714285714285712</v>
      </c>
      <c r="CH97" s="52">
        <f t="shared" si="120"/>
        <v>6.5357142857142856</v>
      </c>
      <c r="CI97" s="43">
        <f t="shared" si="121"/>
        <v>-3.5714285714285587E-2</v>
      </c>
      <c r="CJ97" s="51" t="str">
        <f t="shared" si="122"/>
        <v>â</v>
      </c>
      <c r="CK97" s="47" t="s">
        <v>78</v>
      </c>
      <c r="CL97" s="46" t="s">
        <v>78</v>
      </c>
      <c r="CM97" s="47">
        <v>6</v>
      </c>
      <c r="CN97" s="47">
        <v>6</v>
      </c>
      <c r="CO97" s="47">
        <v>4</v>
      </c>
      <c r="CP97" s="47">
        <v>4</v>
      </c>
      <c r="CQ97" s="47">
        <v>4</v>
      </c>
      <c r="CR97" s="47">
        <v>5</v>
      </c>
      <c r="CS97" s="49">
        <f t="shared" si="123"/>
        <v>7.5</v>
      </c>
      <c r="CT97" s="48">
        <f t="shared" si="124"/>
        <v>0</v>
      </c>
      <c r="CU97" s="44" t="str">
        <f t="shared" si="125"/>
        <v>Dem.</v>
      </c>
      <c r="CV97" s="47" t="s">
        <v>78</v>
      </c>
      <c r="CW97" s="46" t="s">
        <v>78</v>
      </c>
      <c r="CX97" s="45">
        <f t="shared" si="126"/>
        <v>5.94</v>
      </c>
      <c r="CY97" s="40">
        <f t="shared" si="127"/>
        <v>3</v>
      </c>
      <c r="CZ97" s="39" t="str">
        <f t="shared" si="128"/>
        <v>Limited</v>
      </c>
      <c r="DA97" s="44">
        <f t="shared" si="129"/>
        <v>5.35</v>
      </c>
      <c r="DB97" s="40">
        <f t="shared" si="130"/>
        <v>3</v>
      </c>
      <c r="DC97" s="39" t="str">
        <f t="shared" si="131"/>
        <v>Highly defective democracies</v>
      </c>
      <c r="DD97" s="43">
        <f t="shared" si="132"/>
        <v>6.54</v>
      </c>
      <c r="DE97" s="40">
        <f t="shared" si="133"/>
        <v>3</v>
      </c>
      <c r="DF97" s="39" t="str">
        <f t="shared" si="134"/>
        <v>Functional flaws</v>
      </c>
      <c r="DG97" s="42">
        <f t="shared" si="135"/>
        <v>3.84</v>
      </c>
      <c r="DH97" s="40">
        <f t="shared" si="136"/>
        <v>4</v>
      </c>
      <c r="DI97" s="39" t="str">
        <f t="shared" si="137"/>
        <v>Weak</v>
      </c>
      <c r="DJ97" s="41">
        <f t="shared" si="138"/>
        <v>4.3</v>
      </c>
      <c r="DK97" s="40">
        <f t="shared" si="139"/>
        <v>4</v>
      </c>
      <c r="DL97" s="39" t="str">
        <f t="shared" si="140"/>
        <v>Minor</v>
      </c>
    </row>
    <row r="98" spans="1:116">
      <c r="A98" s="61" t="s">
        <v>196</v>
      </c>
      <c r="B98" s="60">
        <v>5</v>
      </c>
      <c r="C98" s="59">
        <f>IF(D98="-","?",RANK(D98,D2:D130,0))</f>
        <v>104</v>
      </c>
      <c r="D98" s="45">
        <f t="shared" ref="D98:D129" si="141">IF(ISERROR(ROUND(AVERAGE(E98,AC98),2)),"-",ROUND(AVERAGE(E98,AC98),2))</f>
        <v>3.89</v>
      </c>
      <c r="E98" s="44">
        <f t="shared" ref="E98:E129" si="142">IF(ISERROR(AVERAGE(F98,K98,P98,U98,X98)),"-",AVERAGE(F98,K98,P98,U98,X98))</f>
        <v>3.6666666666666665</v>
      </c>
      <c r="F98" s="58">
        <f t="shared" ref="F98:F129" si="143">IF(ISERROR(AVERAGE(G98:J98)),"-",AVERAGE(G98:J98))</f>
        <v>7.75</v>
      </c>
      <c r="G98" s="47">
        <v>9</v>
      </c>
      <c r="H98" s="47">
        <v>5</v>
      </c>
      <c r="I98" s="47">
        <v>10</v>
      </c>
      <c r="J98" s="47">
        <v>7</v>
      </c>
      <c r="K98" s="58">
        <f t="shared" ref="K98:K129" si="144">IF(ISERROR(AVERAGE(L98:O98)),"-",AVERAGE(L98:O98))</f>
        <v>3.25</v>
      </c>
      <c r="L98" s="47">
        <v>4</v>
      </c>
      <c r="M98" s="47">
        <v>2</v>
      </c>
      <c r="N98" s="47">
        <v>4</v>
      </c>
      <c r="O98" s="47">
        <v>3</v>
      </c>
      <c r="P98" s="58">
        <f t="shared" ref="P98:P129" si="145">IF(ISERROR(AVERAGE(Q98:T98)),"-",AVERAGE(Q98:T98))</f>
        <v>3</v>
      </c>
      <c r="Q98" s="47">
        <v>4</v>
      </c>
      <c r="R98" s="47">
        <v>2</v>
      </c>
      <c r="S98" s="47">
        <v>3</v>
      </c>
      <c r="T98" s="47">
        <v>3</v>
      </c>
      <c r="U98" s="58">
        <f t="shared" ref="U98:U129" si="146">IF(ISERROR(AVERAGE(V98:W98)),"-",AVERAGE(V98:W98))</f>
        <v>2</v>
      </c>
      <c r="V98" s="47">
        <v>2</v>
      </c>
      <c r="W98" s="47">
        <v>2</v>
      </c>
      <c r="X98" s="58">
        <f t="shared" ref="X98:X129" si="147">IF(ISERROR(AVERAGE(Y98:AB98)),"-",AVERAGE(Y98:AB98))</f>
        <v>2.3333333333333335</v>
      </c>
      <c r="Y98" s="47">
        <v>2</v>
      </c>
      <c r="Z98" s="47">
        <v>3</v>
      </c>
      <c r="AA98" s="47" t="s">
        <v>100</v>
      </c>
      <c r="AB98" s="47">
        <v>2</v>
      </c>
      <c r="AC98" s="43">
        <f t="shared" ref="AC98:AC129" si="148">IF(ISERROR(AVERAGE(AD98,AF98,AK98,AN98,AQ98,AT98,AV98)),"-",AVERAGE(AD98,AF98,AK98,AN98,AQ98,AT98,AV98))</f>
        <v>4.1071428571428568</v>
      </c>
      <c r="AD98" s="57">
        <f t="shared" ref="AD98:AD129" si="149">IF(ISERROR(AVERAGE(AE98)),"-",AVERAGE(AE98))</f>
        <v>2</v>
      </c>
      <c r="AE98" s="47">
        <v>2</v>
      </c>
      <c r="AF98" s="57">
        <f t="shared" ref="AF98:AF129" si="150">IF(ISERROR(AVERAGE(AG98:AJ98)),"-",AVERAGE(AG98:AJ98))</f>
        <v>5.25</v>
      </c>
      <c r="AG98" s="47">
        <v>4</v>
      </c>
      <c r="AH98" s="47">
        <v>6</v>
      </c>
      <c r="AI98" s="47">
        <v>6</v>
      </c>
      <c r="AJ98" s="47">
        <v>5</v>
      </c>
      <c r="AK98" s="57">
        <f t="shared" ref="AK98:AK129" si="151">IF(ISERROR(AVERAGE(AL98:AM98)),"-",AVERAGE(AL98:AM98))</f>
        <v>5.5</v>
      </c>
      <c r="AL98" s="47">
        <v>5</v>
      </c>
      <c r="AM98" s="47">
        <v>6</v>
      </c>
      <c r="AN98" s="57">
        <f t="shared" ref="AN98:AN129" si="152">IF(ISERROR(AVERAGE(AO98:AP98)),"-",AVERAGE(AO98:AP98))</f>
        <v>3.5</v>
      </c>
      <c r="AO98" s="47">
        <v>3</v>
      </c>
      <c r="AP98" s="47">
        <v>4</v>
      </c>
      <c r="AQ98" s="57">
        <f t="shared" ref="AQ98:AQ129" si="153">IF(ISERROR(AVERAGE(AR98:AS98)),"-",AVERAGE(AR98:AS98))</f>
        <v>4</v>
      </c>
      <c r="AR98" s="47">
        <v>4</v>
      </c>
      <c r="AS98" s="47">
        <v>4</v>
      </c>
      <c r="AT98" s="57">
        <f t="shared" ref="AT98:AT129" si="154">IF(ISERROR(AVERAGE(AU98)),"-",AVERAGE(AU98))</f>
        <v>5</v>
      </c>
      <c r="AU98" s="47">
        <v>5</v>
      </c>
      <c r="AV98" s="57">
        <f t="shared" ref="AV98:AV129" si="155">IF(ISERROR(AVERAGE(AW98:AX98)),"-",AVERAGE(AW98:AX98))</f>
        <v>3.5</v>
      </c>
      <c r="AW98" s="47">
        <v>3</v>
      </c>
      <c r="AX98" s="47">
        <v>4</v>
      </c>
      <c r="AY98" s="56">
        <f>IF(AZ98="-","?",RANK(AZ98,AZ2:AZ130,0))</f>
        <v>82</v>
      </c>
      <c r="AZ98" s="42">
        <f t="shared" ref="AZ98:AZ129" si="156">IF(OR(ISERROR(AVERAGE(BA98)),ISERROR(AVERAGE(BH98))),"-",ROUND(BH98*(1+(BA98-1)*(0.25/9))*10/12.5,2))</f>
        <v>4.58</v>
      </c>
      <c r="BA98" s="41">
        <f t="shared" ref="BA98:BA129" si="157">IF(ISERROR(AVERAGE(BB98:BG98)),"-",AVERAGE(BB98:BG98))</f>
        <v>7.604166666666667</v>
      </c>
      <c r="BB98" s="47">
        <v>9</v>
      </c>
      <c r="BC98" s="47">
        <v>8</v>
      </c>
      <c r="BD98" s="47">
        <v>7</v>
      </c>
      <c r="BE98" s="47">
        <v>9</v>
      </c>
      <c r="BF98" s="47">
        <v>7</v>
      </c>
      <c r="BG98" s="55">
        <f t="shared" ref="BG98:BG130" si="158">IF(OR(F98="-",P98="-"),"-",11-(F98+P98)/2)</f>
        <v>5.625</v>
      </c>
      <c r="BH98" s="54">
        <f t="shared" ref="BH98:BH129" si="159">IF(ISERROR(AVERAGE(BI98,BM98,BQ98,BW98)),"-",AVERAGE(BI98,BM98,BQ98,BW98))</f>
        <v>4.833333333333333</v>
      </c>
      <c r="BI98" s="41">
        <f t="shared" ref="BI98:BI129" si="160">IF(ISERROR(AVERAGE(BJ98:BL98)),"-",AVERAGE(BJ98:BL98))</f>
        <v>4.333333333333333</v>
      </c>
      <c r="BJ98" s="47">
        <v>5</v>
      </c>
      <c r="BK98" s="47">
        <v>4</v>
      </c>
      <c r="BL98" s="47">
        <v>4</v>
      </c>
      <c r="BM98" s="41">
        <f t="shared" ref="BM98:BM129" si="161">IF(ISERROR(AVERAGE(BN98:BP98)),"-",AVERAGE(BN98:BP98))</f>
        <v>5.666666666666667</v>
      </c>
      <c r="BN98" s="47">
        <v>7</v>
      </c>
      <c r="BO98" s="47">
        <v>6</v>
      </c>
      <c r="BP98" s="47">
        <v>4</v>
      </c>
      <c r="BQ98" s="41">
        <f t="shared" ref="BQ98:BQ129" si="162">IF(ISERROR(AVERAGE(BR98:BV98)),"-",AVERAGE(BR98:BV98))</f>
        <v>4</v>
      </c>
      <c r="BR98" s="47">
        <v>5</v>
      </c>
      <c r="BS98" s="47">
        <v>2</v>
      </c>
      <c r="BT98" s="47">
        <v>5</v>
      </c>
      <c r="BU98" s="47">
        <v>3</v>
      </c>
      <c r="BV98" s="47">
        <v>5</v>
      </c>
      <c r="BW98" s="41">
        <f t="shared" ref="BW98:BW129" si="163">IF(ISERROR(AVERAGE(BX98:BZ98)),"-",AVERAGE(BX98:BZ98))</f>
        <v>5.333333333333333</v>
      </c>
      <c r="BX98" s="47">
        <v>6</v>
      </c>
      <c r="BY98" s="47">
        <v>5</v>
      </c>
      <c r="BZ98" s="47">
        <v>5</v>
      </c>
      <c r="CA98" s="47" t="s">
        <v>78</v>
      </c>
      <c r="CB98" s="46" t="s">
        <v>78</v>
      </c>
      <c r="CC98" s="52">
        <v>4.2333333333333325</v>
      </c>
      <c r="CD98" s="52">
        <f t="shared" ref="CD98:CD130" si="164">IF(ISERROR(AVERAGE(F98,K98,P98,U98,X98)),"-",AVERAGE(F98,K98,P98,U98,X98))</f>
        <v>3.6666666666666665</v>
      </c>
      <c r="CE98" s="44">
        <f t="shared" ref="CE98:CE129" si="165">IF(OR(CC98="-",CD98="-"),"-",(SUM(CD98-CC98)))</f>
        <v>-0.56666666666666599</v>
      </c>
      <c r="CF98" s="53" t="str">
        <f t="shared" ref="CF98:CF129" si="166">IF(CE98="-","",IF(CE98&gt;=1,"ã",IF(CE98&gt;=0.5,"æ",IF(CE98&gt;=-0.49,"â",IF(CE98&gt;=-0.99,"è","ä")))))</f>
        <v>è</v>
      </c>
      <c r="CG98" s="52">
        <v>4.9642857142857144</v>
      </c>
      <c r="CH98" s="52">
        <f t="shared" ref="CH98:CH130" si="167">IF(ISERROR(AVERAGE(AD98,AF98,AK98,AN98,AQ98,AT98,AV98)),"-",AVERAGE(AD98,AF98,AK98,AN98,AQ98,AT98,AV98))</f>
        <v>4.1071428571428568</v>
      </c>
      <c r="CI98" s="43">
        <f t="shared" ref="CI98:CI129" si="168">IF(OR(CG98="-",CH98="-"),"-",(SUM(CH98-CG98)))</f>
        <v>-0.85714285714285765</v>
      </c>
      <c r="CJ98" s="51" t="str">
        <f t="shared" ref="CJ98:CJ129" si="169">IF(CI98="-","",IF(CI98&gt;=1,"ã",IF(CI98&gt;=0.5,"æ",IF(CI98&gt;=-0.49,"â",IF(CI98&gt;=-0.99,"è","ä")))))</f>
        <v>è</v>
      </c>
      <c r="CK98" s="47" t="s">
        <v>78</v>
      </c>
      <c r="CL98" s="46" t="s">
        <v>78</v>
      </c>
      <c r="CM98" s="50">
        <v>4</v>
      </c>
      <c r="CN98" s="50">
        <v>2</v>
      </c>
      <c r="CO98" s="47">
        <v>4</v>
      </c>
      <c r="CP98" s="47">
        <v>3</v>
      </c>
      <c r="CQ98" s="47">
        <v>4</v>
      </c>
      <c r="CR98" s="47">
        <v>3</v>
      </c>
      <c r="CS98" s="49">
        <f t="shared" ref="CS98:CS130" si="170">IF(OR(G98="-",J98="-",G98="",J98=""),"-",(G98+J98)/2)</f>
        <v>8</v>
      </c>
      <c r="CT98" s="48">
        <f t="shared" ref="CT98:CT129" si="171">IF(CM98="-","-",(IF(CM98&lt;6,1,0)+IF(CN98&lt;3,1,0)+IF(CO98&lt;3,1,0)+IF(CP98&lt;3,1,0)+IF(CQ98&lt;3,1,0)+IF(CR98&lt;3,1,0)+IF(CS98&lt;3,1,0)))</f>
        <v>2</v>
      </c>
      <c r="CU98" s="44" t="str">
        <f t="shared" ref="CU98:CU129" si="172">IF(CT98="-","",IF(CT98=0,"Dem.","Aut."))</f>
        <v>Aut.</v>
      </c>
      <c r="CV98" s="47" t="s">
        <v>78</v>
      </c>
      <c r="CW98" s="46" t="s">
        <v>78</v>
      </c>
      <c r="CX98" s="45">
        <f t="shared" ref="CX98:CX130" si="173">IF(ISERROR(ROUND(AVERAGE(E98,AC98),2)),"-",ROUND(AVERAGE(E98,AC98),2))</f>
        <v>3.89</v>
      </c>
      <c r="CY98" s="40">
        <f t="shared" ref="CY98:CY129" si="174">IF(CX98="-","-",IF(CX98&gt;=8.5,1,IF(CX98&gt;=7,2,IF(CX98&gt;=5.5,3,IF(CX98&gt;=4,4,5)))))</f>
        <v>5</v>
      </c>
      <c r="CZ98" s="39" t="str">
        <f t="shared" ref="CZ98:CZ129" si="175">IF(CY98="-","",IF(CY98=1,"Highly advanced",IF(CY98=2,"Advanced",IF(CY98=3,"Limited",IF(CY98=4,"Very limited","Failed")))))</f>
        <v>Failed</v>
      </c>
      <c r="DA98" s="44">
        <f t="shared" ref="DA98:DA130" si="176">IF(ISERROR(ROUND(AVERAGE(F98,K98,P98,U98,X98),2)),"-",ROUND(AVERAGE(F98,K98,P98,U98,X98),2))</f>
        <v>3.67</v>
      </c>
      <c r="DB98" s="40">
        <f t="shared" ref="DB98:DB129" si="177">IF(OR(DA98="-",CT98="-"),"-",IF(AND(DA98&gt;=8,CT98=0),1,IF(AND(DA98&gt;=6,CT98=0),2,IF(AND(DA98&gt;=1,CT98=0),3,IF(AND(DA98&gt;=4,CT98&gt;0),4,5)))))</f>
        <v>5</v>
      </c>
      <c r="DC98" s="39" t="str">
        <f t="shared" ref="DC98:DC129" si="178">IF(DB98="-","",IF(DB98=1,"Democracies in consolidation",IF(DB98=2,"Defective democracies",IF(DB98=3,"Highly defective democracies",IF(DB98=4,"Moderate autocracies","Hard-line autocracies")))))</f>
        <v>Hard-line autocracies</v>
      </c>
      <c r="DD98" s="43">
        <f t="shared" ref="DD98:DD130" si="179">IF(ISERROR(ROUND(AVERAGE(AD98,AF98,AK98,AN98,AQ98,AT98,AV98),2)),"-",ROUND(AVERAGE(AD98,AF98,AK98,AN98,AQ98,AT98,AV98),2))</f>
        <v>4.1100000000000003</v>
      </c>
      <c r="DE98" s="40">
        <f t="shared" ref="DE98:DE129" si="180">IF(DD98="-","-",IF(DD98&gt;=8,1,IF(DD98&gt;=7,2,IF(DD98&gt;=5,3,IF(DD98&gt;=3,4,5)))))</f>
        <v>4</v>
      </c>
      <c r="DF98" s="39" t="str">
        <f t="shared" ref="DF98:DF129" si="181">IF(DE98="-","",IF(DE98=1,"Developed",IF(DE98=2,"Functioning",IF(DE98=3,"Functional flaws",IF(DE98=4,"Poorly functioning","Rudimentary")))))</f>
        <v>Poorly functioning</v>
      </c>
      <c r="DG98" s="42">
        <f t="shared" ref="DG98:DG130" si="182">IF(OR(ISERROR(AVERAGE(BA98)),ISERROR(AVERAGE(BH98))),"-",ROUND(BH98*(1+(BA98-1)*(0.25/9))*10/12.5,2))</f>
        <v>4.58</v>
      </c>
      <c r="DH98" s="40">
        <f t="shared" ref="DH98:DH129" si="183">IF(DG98="-","-",IF(DG98&gt;=7,1,IF(DG98&gt;=5.6,2,IF(DG98&gt;=4.3,3,IF(DG98&gt;=3,4,5)))))</f>
        <v>3</v>
      </c>
      <c r="DI98" s="39" t="str">
        <f t="shared" ref="DI98:DI129" si="184">IF(DH98="-","",IF(DH98=1,"Very good",IF(DH98=2,"Good",IF(DH98=3,"Moderate",IF(DH98=4,"Weak","Failed")))))</f>
        <v>Moderate</v>
      </c>
      <c r="DJ98" s="41">
        <f t="shared" ref="DJ98:DJ130" si="185">IF(ISERROR(IF(BA98="-","-",ROUND(BA98,1))),"-",IF(BA98="-","-",ROUND(BA98,1)))</f>
        <v>7.6</v>
      </c>
      <c r="DK98" s="40">
        <f t="shared" ref="DK98:DK129" si="186">IF(DJ98="-","-",IF(DJ98&gt;=8.5,1,IF(DJ98&gt;=6.5,2,IF(DJ98&gt;=4.5,3,IF(DJ98&gt;=2.5,4,5)))))</f>
        <v>2</v>
      </c>
      <c r="DL98" s="39" t="str">
        <f t="shared" ref="DL98:DL129" si="187">IF(DK98="-","",IF(DK98=1,"Massive",IF(DK98=2,"Substantial",IF(DK98=3,"Moderate",IF(DK98=4,"Minor","Negligible")))))</f>
        <v>Substantial</v>
      </c>
    </row>
    <row r="99" spans="1:116">
      <c r="A99" s="61" t="s">
        <v>197</v>
      </c>
      <c r="B99" s="60">
        <v>4</v>
      </c>
      <c r="C99" s="59">
        <f>IF(D99="-","?",RANK(D99,D2:D130,0))</f>
        <v>96</v>
      </c>
      <c r="D99" s="45">
        <f t="shared" si="141"/>
        <v>4.3600000000000003</v>
      </c>
      <c r="E99" s="44">
        <f t="shared" si="142"/>
        <v>2.7166666666666668</v>
      </c>
      <c r="F99" s="58">
        <f t="shared" si="143"/>
        <v>5.75</v>
      </c>
      <c r="G99" s="47">
        <v>8</v>
      </c>
      <c r="H99" s="47">
        <v>6</v>
      </c>
      <c r="I99" s="47">
        <v>2</v>
      </c>
      <c r="J99" s="47">
        <v>7</v>
      </c>
      <c r="K99" s="58">
        <f t="shared" si="144"/>
        <v>1.5</v>
      </c>
      <c r="L99" s="47">
        <v>1</v>
      </c>
      <c r="M99" s="47">
        <v>1</v>
      </c>
      <c r="N99" s="47">
        <v>2</v>
      </c>
      <c r="O99" s="47">
        <v>2</v>
      </c>
      <c r="P99" s="58">
        <f t="shared" si="145"/>
        <v>3</v>
      </c>
      <c r="Q99" s="47">
        <v>2</v>
      </c>
      <c r="R99" s="47">
        <v>4</v>
      </c>
      <c r="S99" s="47">
        <v>3</v>
      </c>
      <c r="T99" s="47">
        <v>3</v>
      </c>
      <c r="U99" s="58">
        <f t="shared" si="146"/>
        <v>1</v>
      </c>
      <c r="V99" s="47">
        <v>1</v>
      </c>
      <c r="W99" s="47">
        <v>1</v>
      </c>
      <c r="X99" s="58">
        <f t="shared" si="147"/>
        <v>2.3333333333333335</v>
      </c>
      <c r="Y99" s="47">
        <v>1</v>
      </c>
      <c r="Z99" s="47">
        <v>3</v>
      </c>
      <c r="AA99" s="47" t="s">
        <v>100</v>
      </c>
      <c r="AB99" s="47">
        <v>3</v>
      </c>
      <c r="AC99" s="43">
        <f t="shared" si="148"/>
        <v>6</v>
      </c>
      <c r="AD99" s="57">
        <f t="shared" si="149"/>
        <v>5</v>
      </c>
      <c r="AE99" s="47">
        <v>5</v>
      </c>
      <c r="AF99" s="57">
        <f t="shared" si="150"/>
        <v>6.5</v>
      </c>
      <c r="AG99" s="47">
        <v>6</v>
      </c>
      <c r="AH99" s="47">
        <v>4</v>
      </c>
      <c r="AI99" s="47">
        <v>8</v>
      </c>
      <c r="AJ99" s="47">
        <v>8</v>
      </c>
      <c r="AK99" s="57">
        <f t="shared" si="151"/>
        <v>8</v>
      </c>
      <c r="AL99" s="47">
        <v>9</v>
      </c>
      <c r="AM99" s="47">
        <v>7</v>
      </c>
      <c r="AN99" s="57">
        <f t="shared" si="152"/>
        <v>6.5</v>
      </c>
      <c r="AO99" s="47">
        <v>7</v>
      </c>
      <c r="AP99" s="47">
        <v>6</v>
      </c>
      <c r="AQ99" s="57">
        <f t="shared" si="153"/>
        <v>4</v>
      </c>
      <c r="AR99" s="47">
        <v>6</v>
      </c>
      <c r="AS99" s="47">
        <v>2</v>
      </c>
      <c r="AT99" s="57">
        <f t="shared" si="154"/>
        <v>8</v>
      </c>
      <c r="AU99" s="47">
        <v>8</v>
      </c>
      <c r="AV99" s="57">
        <f t="shared" si="155"/>
        <v>4</v>
      </c>
      <c r="AW99" s="47">
        <v>3</v>
      </c>
      <c r="AX99" s="47">
        <v>5</v>
      </c>
      <c r="AY99" s="56">
        <f>IF(AZ99="-","?",RANK(AZ99,AZ2:AZ130,0))</f>
        <v>101</v>
      </c>
      <c r="AZ99" s="42">
        <f t="shared" si="156"/>
        <v>3.81</v>
      </c>
      <c r="BA99" s="41">
        <f t="shared" si="157"/>
        <v>5.104166666666667</v>
      </c>
      <c r="BB99" s="47">
        <v>4</v>
      </c>
      <c r="BC99" s="47">
        <v>10</v>
      </c>
      <c r="BD99" s="47">
        <v>4</v>
      </c>
      <c r="BE99" s="47">
        <v>1</v>
      </c>
      <c r="BF99" s="47">
        <v>5</v>
      </c>
      <c r="BG99" s="55">
        <f t="shared" si="158"/>
        <v>6.625</v>
      </c>
      <c r="BH99" s="54">
        <f t="shared" si="159"/>
        <v>4.270833333333333</v>
      </c>
      <c r="BI99" s="41">
        <f t="shared" si="160"/>
        <v>4</v>
      </c>
      <c r="BJ99" s="47">
        <v>4</v>
      </c>
      <c r="BK99" s="47">
        <v>3</v>
      </c>
      <c r="BL99" s="47">
        <v>5</v>
      </c>
      <c r="BM99" s="41">
        <f t="shared" si="161"/>
        <v>4.333333333333333</v>
      </c>
      <c r="BN99" s="47">
        <v>3</v>
      </c>
      <c r="BO99" s="47">
        <v>6</v>
      </c>
      <c r="BP99" s="47">
        <v>4</v>
      </c>
      <c r="BQ99" s="41">
        <f t="shared" si="162"/>
        <v>2.75</v>
      </c>
      <c r="BR99" s="47">
        <v>4</v>
      </c>
      <c r="BS99" s="47">
        <v>2</v>
      </c>
      <c r="BT99" s="47">
        <v>3</v>
      </c>
      <c r="BU99" s="47">
        <v>2</v>
      </c>
      <c r="BV99" s="47" t="s">
        <v>100</v>
      </c>
      <c r="BW99" s="41">
        <f t="shared" si="163"/>
        <v>6</v>
      </c>
      <c r="BX99" s="47">
        <v>5</v>
      </c>
      <c r="BY99" s="47">
        <v>6</v>
      </c>
      <c r="BZ99" s="47">
        <v>7</v>
      </c>
      <c r="CA99" s="47" t="s">
        <v>78</v>
      </c>
      <c r="CB99" s="46" t="s">
        <v>78</v>
      </c>
      <c r="CC99" s="52">
        <v>2.5666666666666669</v>
      </c>
      <c r="CD99" s="52">
        <f t="shared" si="164"/>
        <v>2.7166666666666668</v>
      </c>
      <c r="CE99" s="44">
        <f t="shared" si="165"/>
        <v>0.14999999999999991</v>
      </c>
      <c r="CF99" s="53" t="str">
        <f t="shared" si="166"/>
        <v>â</v>
      </c>
      <c r="CG99" s="52">
        <v>5.4285714285714279</v>
      </c>
      <c r="CH99" s="52">
        <f t="shared" si="167"/>
        <v>6</v>
      </c>
      <c r="CI99" s="43">
        <f t="shared" si="168"/>
        <v>0.57142857142857206</v>
      </c>
      <c r="CJ99" s="51" t="str">
        <f t="shared" si="169"/>
        <v>æ</v>
      </c>
      <c r="CK99" s="47" t="s">
        <v>78</v>
      </c>
      <c r="CL99" s="46" t="s">
        <v>78</v>
      </c>
      <c r="CM99" s="50">
        <v>1</v>
      </c>
      <c r="CN99" s="50">
        <v>1</v>
      </c>
      <c r="CO99" s="50">
        <v>2</v>
      </c>
      <c r="CP99" s="50">
        <v>2</v>
      </c>
      <c r="CQ99" s="50">
        <v>2</v>
      </c>
      <c r="CR99" s="47">
        <v>3</v>
      </c>
      <c r="CS99" s="49">
        <f t="shared" si="170"/>
        <v>7.5</v>
      </c>
      <c r="CT99" s="48">
        <f t="shared" si="171"/>
        <v>5</v>
      </c>
      <c r="CU99" s="44" t="str">
        <f t="shared" si="172"/>
        <v>Aut.</v>
      </c>
      <c r="CV99" s="47" t="s">
        <v>78</v>
      </c>
      <c r="CW99" s="46" t="s">
        <v>78</v>
      </c>
      <c r="CX99" s="45">
        <f t="shared" si="173"/>
        <v>4.3600000000000003</v>
      </c>
      <c r="CY99" s="40">
        <f t="shared" si="174"/>
        <v>4</v>
      </c>
      <c r="CZ99" s="39" t="str">
        <f t="shared" si="175"/>
        <v>Very limited</v>
      </c>
      <c r="DA99" s="44">
        <f t="shared" si="176"/>
        <v>2.72</v>
      </c>
      <c r="DB99" s="40">
        <f t="shared" si="177"/>
        <v>5</v>
      </c>
      <c r="DC99" s="39" t="str">
        <f t="shared" si="178"/>
        <v>Hard-line autocracies</v>
      </c>
      <c r="DD99" s="43">
        <f t="shared" si="179"/>
        <v>6</v>
      </c>
      <c r="DE99" s="40">
        <f t="shared" si="180"/>
        <v>3</v>
      </c>
      <c r="DF99" s="39" t="str">
        <f t="shared" si="181"/>
        <v>Functional flaws</v>
      </c>
      <c r="DG99" s="42">
        <f t="shared" si="182"/>
        <v>3.81</v>
      </c>
      <c r="DH99" s="40">
        <f t="shared" si="183"/>
        <v>4</v>
      </c>
      <c r="DI99" s="39" t="str">
        <f t="shared" si="184"/>
        <v>Weak</v>
      </c>
      <c r="DJ99" s="41">
        <f t="shared" si="185"/>
        <v>5.0999999999999996</v>
      </c>
      <c r="DK99" s="40">
        <f t="shared" si="186"/>
        <v>3</v>
      </c>
      <c r="DL99" s="39" t="str">
        <f t="shared" si="187"/>
        <v>Moderate</v>
      </c>
    </row>
    <row r="100" spans="1:116">
      <c r="A100" s="61" t="s">
        <v>198</v>
      </c>
      <c r="B100" s="60">
        <v>3</v>
      </c>
      <c r="C100" s="59">
        <f>IF(D100="-","?",RANK(D100,D2:D130,0))</f>
        <v>55</v>
      </c>
      <c r="D100" s="45">
        <f t="shared" si="141"/>
        <v>6.07</v>
      </c>
      <c r="E100" s="44">
        <f t="shared" si="142"/>
        <v>7.1</v>
      </c>
      <c r="F100" s="58">
        <f t="shared" si="143"/>
        <v>7.5</v>
      </c>
      <c r="G100" s="47">
        <v>7</v>
      </c>
      <c r="H100" s="47">
        <v>9</v>
      </c>
      <c r="I100" s="47">
        <v>8</v>
      </c>
      <c r="J100" s="47">
        <v>6</v>
      </c>
      <c r="K100" s="58">
        <f t="shared" si="144"/>
        <v>8.25</v>
      </c>
      <c r="L100" s="47">
        <v>8</v>
      </c>
      <c r="M100" s="47">
        <v>9</v>
      </c>
      <c r="N100" s="47">
        <v>9</v>
      </c>
      <c r="O100" s="47">
        <v>7</v>
      </c>
      <c r="P100" s="58">
        <f t="shared" si="145"/>
        <v>6</v>
      </c>
      <c r="Q100" s="47">
        <v>6</v>
      </c>
      <c r="R100" s="47">
        <v>6</v>
      </c>
      <c r="S100" s="47">
        <v>5</v>
      </c>
      <c r="T100" s="47">
        <v>7</v>
      </c>
      <c r="U100" s="58">
        <f t="shared" si="146"/>
        <v>8</v>
      </c>
      <c r="V100" s="47">
        <v>7</v>
      </c>
      <c r="W100" s="47">
        <v>9</v>
      </c>
      <c r="X100" s="58">
        <f t="shared" si="147"/>
        <v>5.75</v>
      </c>
      <c r="Y100" s="47">
        <v>4</v>
      </c>
      <c r="Z100" s="47">
        <v>4</v>
      </c>
      <c r="AA100" s="47">
        <v>8</v>
      </c>
      <c r="AB100" s="47">
        <v>7</v>
      </c>
      <c r="AC100" s="43">
        <f t="shared" si="148"/>
        <v>5.0357142857142856</v>
      </c>
      <c r="AD100" s="57">
        <f t="shared" si="149"/>
        <v>2</v>
      </c>
      <c r="AE100" s="47">
        <v>2</v>
      </c>
      <c r="AF100" s="57">
        <f t="shared" si="150"/>
        <v>5.25</v>
      </c>
      <c r="AG100" s="47">
        <v>4</v>
      </c>
      <c r="AH100" s="47">
        <v>6</v>
      </c>
      <c r="AI100" s="47">
        <v>6</v>
      </c>
      <c r="AJ100" s="47">
        <v>5</v>
      </c>
      <c r="AK100" s="57">
        <f t="shared" si="151"/>
        <v>8</v>
      </c>
      <c r="AL100" s="47">
        <v>9</v>
      </c>
      <c r="AM100" s="47">
        <v>7</v>
      </c>
      <c r="AN100" s="57">
        <f t="shared" si="152"/>
        <v>6.5</v>
      </c>
      <c r="AO100" s="47">
        <v>7</v>
      </c>
      <c r="AP100" s="47">
        <v>6</v>
      </c>
      <c r="AQ100" s="57">
        <f t="shared" si="153"/>
        <v>4</v>
      </c>
      <c r="AR100" s="47">
        <v>4</v>
      </c>
      <c r="AS100" s="47">
        <v>4</v>
      </c>
      <c r="AT100" s="57">
        <f t="shared" si="154"/>
        <v>6</v>
      </c>
      <c r="AU100" s="47">
        <v>6</v>
      </c>
      <c r="AV100" s="57">
        <f t="shared" si="155"/>
        <v>3.5</v>
      </c>
      <c r="AW100" s="47">
        <v>4</v>
      </c>
      <c r="AX100" s="47">
        <v>3</v>
      </c>
      <c r="AY100" s="56">
        <f>IF(AZ100="-","?",RANK(AZ100,AZ2:AZ130,0))</f>
        <v>29</v>
      </c>
      <c r="AZ100" s="42">
        <f t="shared" si="156"/>
        <v>6.19</v>
      </c>
      <c r="BA100" s="41">
        <f t="shared" si="157"/>
        <v>6.708333333333333</v>
      </c>
      <c r="BB100" s="47">
        <v>7</v>
      </c>
      <c r="BC100" s="47">
        <v>5</v>
      </c>
      <c r="BD100" s="47">
        <v>5</v>
      </c>
      <c r="BE100" s="47">
        <v>9</v>
      </c>
      <c r="BF100" s="47">
        <v>10</v>
      </c>
      <c r="BG100" s="55">
        <f t="shared" si="158"/>
        <v>4.25</v>
      </c>
      <c r="BH100" s="54">
        <f t="shared" si="159"/>
        <v>6.6833333333333336</v>
      </c>
      <c r="BI100" s="41">
        <f t="shared" si="160"/>
        <v>5.666666666666667</v>
      </c>
      <c r="BJ100" s="47">
        <v>5</v>
      </c>
      <c r="BK100" s="47">
        <v>6</v>
      </c>
      <c r="BL100" s="47">
        <v>6</v>
      </c>
      <c r="BM100" s="41">
        <f t="shared" si="161"/>
        <v>5.333333333333333</v>
      </c>
      <c r="BN100" s="47">
        <v>5</v>
      </c>
      <c r="BO100" s="47">
        <v>6</v>
      </c>
      <c r="BP100" s="47">
        <v>5</v>
      </c>
      <c r="BQ100" s="41">
        <f t="shared" si="162"/>
        <v>7.4</v>
      </c>
      <c r="BR100" s="47">
        <v>8</v>
      </c>
      <c r="BS100" s="47">
        <v>9</v>
      </c>
      <c r="BT100" s="47">
        <v>6</v>
      </c>
      <c r="BU100" s="47">
        <v>7</v>
      </c>
      <c r="BV100" s="47">
        <v>7</v>
      </c>
      <c r="BW100" s="41">
        <f t="shared" si="163"/>
        <v>8.3333333333333339</v>
      </c>
      <c r="BX100" s="47">
        <v>8</v>
      </c>
      <c r="BY100" s="47">
        <v>8</v>
      </c>
      <c r="BZ100" s="47">
        <v>9</v>
      </c>
      <c r="CA100" s="47" t="s">
        <v>78</v>
      </c>
      <c r="CB100" s="46" t="s">
        <v>78</v>
      </c>
      <c r="CC100" s="52">
        <v>7.75</v>
      </c>
      <c r="CD100" s="52">
        <f t="shared" si="164"/>
        <v>7.1</v>
      </c>
      <c r="CE100" s="44">
        <f t="shared" si="165"/>
        <v>-0.65000000000000036</v>
      </c>
      <c r="CF100" s="53" t="str">
        <f t="shared" si="166"/>
        <v>è</v>
      </c>
      <c r="CG100" s="52">
        <v>5.5357142857142856</v>
      </c>
      <c r="CH100" s="52">
        <f t="shared" si="167"/>
        <v>5.0357142857142856</v>
      </c>
      <c r="CI100" s="43">
        <f t="shared" si="168"/>
        <v>-0.5</v>
      </c>
      <c r="CJ100" s="51" t="str">
        <f t="shared" si="169"/>
        <v>è</v>
      </c>
      <c r="CK100" s="47" t="s">
        <v>78</v>
      </c>
      <c r="CL100" s="46" t="s">
        <v>78</v>
      </c>
      <c r="CM100" s="47">
        <v>8</v>
      </c>
      <c r="CN100" s="47">
        <v>9</v>
      </c>
      <c r="CO100" s="47">
        <v>9</v>
      </c>
      <c r="CP100" s="47">
        <v>7</v>
      </c>
      <c r="CQ100" s="47">
        <v>6</v>
      </c>
      <c r="CR100" s="47">
        <v>7</v>
      </c>
      <c r="CS100" s="49">
        <f t="shared" si="170"/>
        <v>6.5</v>
      </c>
      <c r="CT100" s="48">
        <f t="shared" si="171"/>
        <v>0</v>
      </c>
      <c r="CU100" s="44" t="str">
        <f t="shared" si="172"/>
        <v>Dem.</v>
      </c>
      <c r="CV100" s="47" t="s">
        <v>78</v>
      </c>
      <c r="CW100" s="46" t="s">
        <v>78</v>
      </c>
      <c r="CX100" s="45">
        <f t="shared" si="173"/>
        <v>6.07</v>
      </c>
      <c r="CY100" s="40">
        <f t="shared" si="174"/>
        <v>3</v>
      </c>
      <c r="CZ100" s="39" t="str">
        <f t="shared" si="175"/>
        <v>Limited</v>
      </c>
      <c r="DA100" s="44">
        <f t="shared" si="176"/>
        <v>7.1</v>
      </c>
      <c r="DB100" s="40">
        <f t="shared" si="177"/>
        <v>2</v>
      </c>
      <c r="DC100" s="39" t="str">
        <f t="shared" si="178"/>
        <v>Defective democracies</v>
      </c>
      <c r="DD100" s="43">
        <f t="shared" si="179"/>
        <v>5.04</v>
      </c>
      <c r="DE100" s="40">
        <f t="shared" si="180"/>
        <v>3</v>
      </c>
      <c r="DF100" s="39" t="str">
        <f t="shared" si="181"/>
        <v>Functional flaws</v>
      </c>
      <c r="DG100" s="42">
        <f t="shared" si="182"/>
        <v>6.19</v>
      </c>
      <c r="DH100" s="40">
        <f t="shared" si="183"/>
        <v>2</v>
      </c>
      <c r="DI100" s="39" t="str">
        <f t="shared" si="184"/>
        <v>Good</v>
      </c>
      <c r="DJ100" s="41">
        <f t="shared" si="185"/>
        <v>6.7</v>
      </c>
      <c r="DK100" s="40">
        <f t="shared" si="186"/>
        <v>2</v>
      </c>
      <c r="DL100" s="39" t="str">
        <f t="shared" si="187"/>
        <v>Substantial</v>
      </c>
    </row>
    <row r="101" spans="1:116">
      <c r="A101" s="61" t="s">
        <v>199</v>
      </c>
      <c r="B101" s="60">
        <v>1</v>
      </c>
      <c r="C101" s="59">
        <f>IF(D101="-","?",RANK(D101,D2:D130,0))</f>
        <v>31</v>
      </c>
      <c r="D101" s="45">
        <f t="shared" si="141"/>
        <v>7.2</v>
      </c>
      <c r="E101" s="44">
        <f t="shared" si="142"/>
        <v>7.75</v>
      </c>
      <c r="F101" s="58">
        <f t="shared" si="143"/>
        <v>8.75</v>
      </c>
      <c r="G101" s="47">
        <v>9</v>
      </c>
      <c r="H101" s="47">
        <v>8</v>
      </c>
      <c r="I101" s="47">
        <v>9</v>
      </c>
      <c r="J101" s="47">
        <v>9</v>
      </c>
      <c r="K101" s="58">
        <f t="shared" si="144"/>
        <v>8.75</v>
      </c>
      <c r="L101" s="47">
        <v>9</v>
      </c>
      <c r="M101" s="47">
        <v>9</v>
      </c>
      <c r="N101" s="47">
        <v>9</v>
      </c>
      <c r="O101" s="47">
        <v>8</v>
      </c>
      <c r="P101" s="58">
        <f t="shared" si="145"/>
        <v>7</v>
      </c>
      <c r="Q101" s="47">
        <v>8</v>
      </c>
      <c r="R101" s="47">
        <v>6</v>
      </c>
      <c r="S101" s="47">
        <v>7</v>
      </c>
      <c r="T101" s="47">
        <v>7</v>
      </c>
      <c r="U101" s="58">
        <f t="shared" si="146"/>
        <v>7.5</v>
      </c>
      <c r="V101" s="47">
        <v>7</v>
      </c>
      <c r="W101" s="47">
        <v>8</v>
      </c>
      <c r="X101" s="58">
        <f t="shared" si="147"/>
        <v>6.75</v>
      </c>
      <c r="Y101" s="47">
        <v>7</v>
      </c>
      <c r="Z101" s="47">
        <v>7</v>
      </c>
      <c r="AA101" s="47">
        <v>8</v>
      </c>
      <c r="AB101" s="47">
        <v>5</v>
      </c>
      <c r="AC101" s="43">
        <f t="shared" si="148"/>
        <v>6.6428571428571432</v>
      </c>
      <c r="AD101" s="57">
        <f t="shared" si="149"/>
        <v>6</v>
      </c>
      <c r="AE101" s="47">
        <v>6</v>
      </c>
      <c r="AF101" s="57">
        <f t="shared" si="150"/>
        <v>6.5</v>
      </c>
      <c r="AG101" s="47">
        <v>6</v>
      </c>
      <c r="AH101" s="47">
        <v>6</v>
      </c>
      <c r="AI101" s="47">
        <v>7</v>
      </c>
      <c r="AJ101" s="47">
        <v>7</v>
      </c>
      <c r="AK101" s="57">
        <f t="shared" si="151"/>
        <v>8</v>
      </c>
      <c r="AL101" s="47">
        <v>8</v>
      </c>
      <c r="AM101" s="47">
        <v>8</v>
      </c>
      <c r="AN101" s="57">
        <f t="shared" si="152"/>
        <v>6.5</v>
      </c>
      <c r="AO101" s="47">
        <v>7</v>
      </c>
      <c r="AP101" s="47">
        <v>6</v>
      </c>
      <c r="AQ101" s="57">
        <f t="shared" si="153"/>
        <v>7</v>
      </c>
      <c r="AR101" s="47">
        <v>7</v>
      </c>
      <c r="AS101" s="47">
        <v>7</v>
      </c>
      <c r="AT101" s="57">
        <f t="shared" si="154"/>
        <v>6</v>
      </c>
      <c r="AU101" s="47">
        <v>6</v>
      </c>
      <c r="AV101" s="57">
        <f t="shared" si="155"/>
        <v>6.5</v>
      </c>
      <c r="AW101" s="47">
        <v>7</v>
      </c>
      <c r="AX101" s="47">
        <v>6</v>
      </c>
      <c r="AY101" s="56">
        <f>IF(AZ101="-","?",RANK(AZ101,AZ2:AZ130,0))</f>
        <v>51</v>
      </c>
      <c r="AZ101" s="42">
        <f t="shared" si="156"/>
        <v>5.41</v>
      </c>
      <c r="BA101" s="41">
        <f t="shared" si="157"/>
        <v>3.5208333333333335</v>
      </c>
      <c r="BB101" s="47">
        <v>4</v>
      </c>
      <c r="BC101" s="47">
        <v>4</v>
      </c>
      <c r="BD101" s="47">
        <v>4</v>
      </c>
      <c r="BE101" s="47">
        <v>4</v>
      </c>
      <c r="BF101" s="47">
        <v>2</v>
      </c>
      <c r="BG101" s="55">
        <f t="shared" si="158"/>
        <v>3.125</v>
      </c>
      <c r="BH101" s="54">
        <f t="shared" si="159"/>
        <v>6.3166666666666655</v>
      </c>
      <c r="BI101" s="41">
        <f t="shared" si="160"/>
        <v>6</v>
      </c>
      <c r="BJ101" s="47">
        <v>7</v>
      </c>
      <c r="BK101" s="47">
        <v>6</v>
      </c>
      <c r="BL101" s="47">
        <v>5</v>
      </c>
      <c r="BM101" s="41">
        <f t="shared" si="161"/>
        <v>5.333333333333333</v>
      </c>
      <c r="BN101" s="47">
        <v>5</v>
      </c>
      <c r="BO101" s="47">
        <v>5</v>
      </c>
      <c r="BP101" s="47">
        <v>6</v>
      </c>
      <c r="BQ101" s="41">
        <f t="shared" si="162"/>
        <v>6.6</v>
      </c>
      <c r="BR101" s="47">
        <v>8</v>
      </c>
      <c r="BS101" s="47">
        <v>8</v>
      </c>
      <c r="BT101" s="47">
        <v>6</v>
      </c>
      <c r="BU101" s="47">
        <v>5</v>
      </c>
      <c r="BV101" s="47">
        <v>6</v>
      </c>
      <c r="BW101" s="41">
        <f t="shared" si="163"/>
        <v>7.333333333333333</v>
      </c>
      <c r="BX101" s="47">
        <v>7</v>
      </c>
      <c r="BY101" s="47">
        <v>7</v>
      </c>
      <c r="BZ101" s="47">
        <v>8</v>
      </c>
      <c r="CA101" s="47" t="s">
        <v>78</v>
      </c>
      <c r="CB101" s="46" t="s">
        <v>78</v>
      </c>
      <c r="CC101" s="52" t="s">
        <v>208</v>
      </c>
      <c r="CD101" s="52">
        <f t="shared" si="164"/>
        <v>7.75</v>
      </c>
      <c r="CE101" s="44" t="str">
        <f t="shared" si="165"/>
        <v>-</v>
      </c>
      <c r="CF101" s="53" t="str">
        <f t="shared" si="166"/>
        <v/>
      </c>
      <c r="CG101" s="52" t="s">
        <v>208</v>
      </c>
      <c r="CH101" s="52">
        <f t="shared" si="167"/>
        <v>6.6428571428571432</v>
      </c>
      <c r="CI101" s="43" t="str">
        <f t="shared" si="168"/>
        <v>-</v>
      </c>
      <c r="CJ101" s="51" t="str">
        <f t="shared" si="169"/>
        <v/>
      </c>
      <c r="CK101" s="47" t="s">
        <v>78</v>
      </c>
      <c r="CL101" s="46" t="s">
        <v>78</v>
      </c>
      <c r="CM101" s="47">
        <v>9</v>
      </c>
      <c r="CN101" s="47">
        <v>9</v>
      </c>
      <c r="CO101" s="47">
        <v>9</v>
      </c>
      <c r="CP101" s="47">
        <v>8</v>
      </c>
      <c r="CQ101" s="47">
        <v>8</v>
      </c>
      <c r="CR101" s="47">
        <v>7</v>
      </c>
      <c r="CS101" s="49">
        <f t="shared" si="170"/>
        <v>9</v>
      </c>
      <c r="CT101" s="48">
        <f t="shared" si="171"/>
        <v>0</v>
      </c>
      <c r="CU101" s="44" t="str">
        <f t="shared" si="172"/>
        <v>Dem.</v>
      </c>
      <c r="CV101" s="47" t="s">
        <v>78</v>
      </c>
      <c r="CW101" s="46" t="s">
        <v>78</v>
      </c>
      <c r="CX101" s="45">
        <f t="shared" si="173"/>
        <v>7.2</v>
      </c>
      <c r="CY101" s="40">
        <f t="shared" si="174"/>
        <v>2</v>
      </c>
      <c r="CZ101" s="39" t="str">
        <f t="shared" si="175"/>
        <v>Advanced</v>
      </c>
      <c r="DA101" s="44">
        <f t="shared" si="176"/>
        <v>7.75</v>
      </c>
      <c r="DB101" s="40">
        <f t="shared" si="177"/>
        <v>2</v>
      </c>
      <c r="DC101" s="39" t="str">
        <f t="shared" si="178"/>
        <v>Defective democracies</v>
      </c>
      <c r="DD101" s="43">
        <f t="shared" si="179"/>
        <v>6.64</v>
      </c>
      <c r="DE101" s="40">
        <f t="shared" si="180"/>
        <v>3</v>
      </c>
      <c r="DF101" s="39" t="str">
        <f t="shared" si="181"/>
        <v>Functional flaws</v>
      </c>
      <c r="DG101" s="42">
        <f t="shared" si="182"/>
        <v>5.41</v>
      </c>
      <c r="DH101" s="40">
        <f t="shared" si="183"/>
        <v>3</v>
      </c>
      <c r="DI101" s="39" t="str">
        <f t="shared" si="184"/>
        <v>Moderate</v>
      </c>
      <c r="DJ101" s="41">
        <f t="shared" si="185"/>
        <v>3.5</v>
      </c>
      <c r="DK101" s="40">
        <f t="shared" si="186"/>
        <v>4</v>
      </c>
      <c r="DL101" s="39" t="str">
        <f t="shared" si="187"/>
        <v>Minor</v>
      </c>
    </row>
    <row r="102" spans="1:116">
      <c r="A102" s="61" t="s">
        <v>200</v>
      </c>
      <c r="B102" s="60">
        <v>3</v>
      </c>
      <c r="C102" s="59">
        <f>IF(D102="-","?",RANK(D102,D2:D130,0))</f>
        <v>76</v>
      </c>
      <c r="D102" s="45">
        <f t="shared" si="141"/>
        <v>5.24</v>
      </c>
      <c r="E102" s="44">
        <f t="shared" si="142"/>
        <v>6.05</v>
      </c>
      <c r="F102" s="58">
        <f t="shared" si="143"/>
        <v>7.5</v>
      </c>
      <c r="G102" s="47">
        <v>7</v>
      </c>
      <c r="H102" s="47">
        <v>8</v>
      </c>
      <c r="I102" s="47">
        <v>9</v>
      </c>
      <c r="J102" s="47">
        <v>6</v>
      </c>
      <c r="K102" s="58">
        <f t="shared" si="144"/>
        <v>7.25</v>
      </c>
      <c r="L102" s="47">
        <v>9</v>
      </c>
      <c r="M102" s="47">
        <v>7</v>
      </c>
      <c r="N102" s="47">
        <v>7</v>
      </c>
      <c r="O102" s="47">
        <v>6</v>
      </c>
      <c r="P102" s="58">
        <f t="shared" si="145"/>
        <v>4.5</v>
      </c>
      <c r="Q102" s="47">
        <v>4</v>
      </c>
      <c r="R102" s="47">
        <v>6</v>
      </c>
      <c r="S102" s="47">
        <v>3</v>
      </c>
      <c r="T102" s="47">
        <v>5</v>
      </c>
      <c r="U102" s="58">
        <f t="shared" si="146"/>
        <v>6</v>
      </c>
      <c r="V102" s="47">
        <v>5</v>
      </c>
      <c r="W102" s="47">
        <v>7</v>
      </c>
      <c r="X102" s="58">
        <f t="shared" si="147"/>
        <v>5</v>
      </c>
      <c r="Y102" s="47">
        <v>6</v>
      </c>
      <c r="Z102" s="47">
        <v>5</v>
      </c>
      <c r="AA102" s="47" t="s">
        <v>100</v>
      </c>
      <c r="AB102" s="47">
        <v>4</v>
      </c>
      <c r="AC102" s="43">
        <f t="shared" si="148"/>
        <v>4.4285714285714288</v>
      </c>
      <c r="AD102" s="57">
        <f t="shared" si="149"/>
        <v>1</v>
      </c>
      <c r="AE102" s="47">
        <v>1</v>
      </c>
      <c r="AF102" s="57">
        <f t="shared" si="150"/>
        <v>5.5</v>
      </c>
      <c r="AG102" s="47">
        <v>3</v>
      </c>
      <c r="AH102" s="47">
        <v>6</v>
      </c>
      <c r="AI102" s="47">
        <v>8</v>
      </c>
      <c r="AJ102" s="47">
        <v>5</v>
      </c>
      <c r="AK102" s="57">
        <f t="shared" si="151"/>
        <v>6</v>
      </c>
      <c r="AL102" s="47">
        <v>6</v>
      </c>
      <c r="AM102" s="47">
        <v>6</v>
      </c>
      <c r="AN102" s="57">
        <f t="shared" si="152"/>
        <v>6</v>
      </c>
      <c r="AO102" s="47">
        <v>5</v>
      </c>
      <c r="AP102" s="47">
        <v>7</v>
      </c>
      <c r="AQ102" s="57">
        <f t="shared" si="153"/>
        <v>3</v>
      </c>
      <c r="AR102" s="47">
        <v>4</v>
      </c>
      <c r="AS102" s="47">
        <v>2</v>
      </c>
      <c r="AT102" s="57">
        <f t="shared" si="154"/>
        <v>6</v>
      </c>
      <c r="AU102" s="47">
        <v>6</v>
      </c>
      <c r="AV102" s="57">
        <f t="shared" si="155"/>
        <v>3.5</v>
      </c>
      <c r="AW102" s="47">
        <v>4</v>
      </c>
      <c r="AX102" s="47">
        <v>3</v>
      </c>
      <c r="AY102" s="56">
        <f>IF(AZ102="-","?",RANK(AZ102,AZ2:AZ130,0))</f>
        <v>62</v>
      </c>
      <c r="AZ102" s="42">
        <f t="shared" si="156"/>
        <v>5.01</v>
      </c>
      <c r="BA102" s="41">
        <f t="shared" si="157"/>
        <v>7.833333333333333</v>
      </c>
      <c r="BB102" s="47">
        <v>10</v>
      </c>
      <c r="BC102" s="47">
        <v>7</v>
      </c>
      <c r="BD102" s="47">
        <v>5</v>
      </c>
      <c r="BE102" s="47">
        <v>10</v>
      </c>
      <c r="BF102" s="47">
        <v>10</v>
      </c>
      <c r="BG102" s="55">
        <f t="shared" si="158"/>
        <v>5</v>
      </c>
      <c r="BH102" s="54">
        <f t="shared" si="159"/>
        <v>5.2666666666666666</v>
      </c>
      <c r="BI102" s="41">
        <f t="shared" si="160"/>
        <v>5</v>
      </c>
      <c r="BJ102" s="47">
        <v>5</v>
      </c>
      <c r="BK102" s="47">
        <v>5</v>
      </c>
      <c r="BL102" s="47">
        <v>5</v>
      </c>
      <c r="BM102" s="41">
        <f t="shared" si="161"/>
        <v>3.3333333333333335</v>
      </c>
      <c r="BN102" s="47">
        <v>3</v>
      </c>
      <c r="BO102" s="47">
        <v>4</v>
      </c>
      <c r="BP102" s="47">
        <v>3</v>
      </c>
      <c r="BQ102" s="41">
        <f t="shared" si="162"/>
        <v>5.4</v>
      </c>
      <c r="BR102" s="47">
        <v>6</v>
      </c>
      <c r="BS102" s="47">
        <v>7</v>
      </c>
      <c r="BT102" s="47">
        <v>4</v>
      </c>
      <c r="BU102" s="47">
        <v>4</v>
      </c>
      <c r="BV102" s="47">
        <v>6</v>
      </c>
      <c r="BW102" s="41">
        <f t="shared" si="163"/>
        <v>7.333333333333333</v>
      </c>
      <c r="BX102" s="47">
        <v>7</v>
      </c>
      <c r="BY102" s="47">
        <v>8</v>
      </c>
      <c r="BZ102" s="47">
        <v>7</v>
      </c>
      <c r="CA102" s="47" t="s">
        <v>78</v>
      </c>
      <c r="CB102" s="46" t="s">
        <v>78</v>
      </c>
      <c r="CC102" s="52">
        <v>6.15</v>
      </c>
      <c r="CD102" s="52">
        <f t="shared" si="164"/>
        <v>6.05</v>
      </c>
      <c r="CE102" s="44">
        <f t="shared" si="165"/>
        <v>-0.10000000000000053</v>
      </c>
      <c r="CF102" s="53" t="str">
        <f t="shared" si="166"/>
        <v>â</v>
      </c>
      <c r="CG102" s="52">
        <v>4.3928571428571423</v>
      </c>
      <c r="CH102" s="52">
        <f t="shared" si="167"/>
        <v>4.4285714285714288</v>
      </c>
      <c r="CI102" s="43">
        <f t="shared" si="168"/>
        <v>3.5714285714286476E-2</v>
      </c>
      <c r="CJ102" s="51" t="str">
        <f t="shared" si="169"/>
        <v>â</v>
      </c>
      <c r="CK102" s="47" t="s">
        <v>78</v>
      </c>
      <c r="CL102" s="46" t="s">
        <v>78</v>
      </c>
      <c r="CM102" s="47">
        <v>9</v>
      </c>
      <c r="CN102" s="47">
        <v>7</v>
      </c>
      <c r="CO102" s="47">
        <v>7</v>
      </c>
      <c r="CP102" s="47">
        <v>6</v>
      </c>
      <c r="CQ102" s="47">
        <v>4</v>
      </c>
      <c r="CR102" s="47">
        <v>5</v>
      </c>
      <c r="CS102" s="49">
        <f t="shared" si="170"/>
        <v>6.5</v>
      </c>
      <c r="CT102" s="48">
        <f t="shared" si="171"/>
        <v>0</v>
      </c>
      <c r="CU102" s="44" t="str">
        <f t="shared" si="172"/>
        <v>Dem.</v>
      </c>
      <c r="CV102" s="47" t="s">
        <v>78</v>
      </c>
      <c r="CW102" s="46" t="s">
        <v>78</v>
      </c>
      <c r="CX102" s="45">
        <f t="shared" si="173"/>
        <v>5.24</v>
      </c>
      <c r="CY102" s="40">
        <f t="shared" si="174"/>
        <v>4</v>
      </c>
      <c r="CZ102" s="39" t="str">
        <f t="shared" si="175"/>
        <v>Very limited</v>
      </c>
      <c r="DA102" s="44">
        <f t="shared" si="176"/>
        <v>6.05</v>
      </c>
      <c r="DB102" s="40">
        <f t="shared" si="177"/>
        <v>2</v>
      </c>
      <c r="DC102" s="39" t="str">
        <f t="shared" si="178"/>
        <v>Defective democracies</v>
      </c>
      <c r="DD102" s="43">
        <f t="shared" si="179"/>
        <v>4.43</v>
      </c>
      <c r="DE102" s="40">
        <f t="shared" si="180"/>
        <v>4</v>
      </c>
      <c r="DF102" s="39" t="str">
        <f t="shared" si="181"/>
        <v>Poorly functioning</v>
      </c>
      <c r="DG102" s="42">
        <f t="shared" si="182"/>
        <v>5.01</v>
      </c>
      <c r="DH102" s="40">
        <f t="shared" si="183"/>
        <v>3</v>
      </c>
      <c r="DI102" s="39" t="str">
        <f t="shared" si="184"/>
        <v>Moderate</v>
      </c>
      <c r="DJ102" s="41">
        <f t="shared" si="185"/>
        <v>7.8</v>
      </c>
      <c r="DK102" s="40">
        <f t="shared" si="186"/>
        <v>2</v>
      </c>
      <c r="DL102" s="39" t="str">
        <f t="shared" si="187"/>
        <v>Substantial</v>
      </c>
    </row>
    <row r="103" spans="1:116">
      <c r="A103" s="75" t="s">
        <v>201</v>
      </c>
      <c r="B103" s="60">
        <v>7</v>
      </c>
      <c r="C103" s="59">
        <f>IF(D103="-","?",RANK(D103,D2:D130,0))</f>
        <v>23</v>
      </c>
      <c r="D103" s="45">
        <f t="shared" si="141"/>
        <v>7.47</v>
      </c>
      <c r="E103" s="44">
        <f t="shared" si="142"/>
        <v>5.3666666666666663</v>
      </c>
      <c r="F103" s="58">
        <f t="shared" si="143"/>
        <v>10</v>
      </c>
      <c r="G103" s="47">
        <v>10</v>
      </c>
      <c r="H103" s="47">
        <v>10</v>
      </c>
      <c r="I103" s="47">
        <v>10</v>
      </c>
      <c r="J103" s="47">
        <v>10</v>
      </c>
      <c r="K103" s="58">
        <f t="shared" si="144"/>
        <v>3.25</v>
      </c>
      <c r="L103" s="47">
        <v>5</v>
      </c>
      <c r="M103" s="47">
        <v>2</v>
      </c>
      <c r="N103" s="47">
        <v>3</v>
      </c>
      <c r="O103" s="47">
        <v>3</v>
      </c>
      <c r="P103" s="58">
        <f t="shared" si="145"/>
        <v>6.25</v>
      </c>
      <c r="Q103" s="47">
        <v>4</v>
      </c>
      <c r="R103" s="47">
        <v>5</v>
      </c>
      <c r="S103" s="47">
        <v>10</v>
      </c>
      <c r="T103" s="47">
        <v>6</v>
      </c>
      <c r="U103" s="58">
        <f t="shared" si="146"/>
        <v>2</v>
      </c>
      <c r="V103" s="47">
        <v>2</v>
      </c>
      <c r="W103" s="47">
        <v>2</v>
      </c>
      <c r="X103" s="58">
        <f t="shared" si="147"/>
        <v>5.333333333333333</v>
      </c>
      <c r="Y103" s="47">
        <v>8</v>
      </c>
      <c r="Z103" s="47">
        <v>4</v>
      </c>
      <c r="AA103" s="47" t="s">
        <v>100</v>
      </c>
      <c r="AB103" s="47">
        <v>4</v>
      </c>
      <c r="AC103" s="43">
        <f t="shared" si="148"/>
        <v>9.5714285714285712</v>
      </c>
      <c r="AD103" s="57">
        <f t="shared" si="149"/>
        <v>10</v>
      </c>
      <c r="AE103" s="47">
        <v>10</v>
      </c>
      <c r="AF103" s="57">
        <f t="shared" si="150"/>
        <v>10</v>
      </c>
      <c r="AG103" s="47">
        <v>10</v>
      </c>
      <c r="AH103" s="47">
        <v>10</v>
      </c>
      <c r="AI103" s="47">
        <v>10</v>
      </c>
      <c r="AJ103" s="47">
        <v>10</v>
      </c>
      <c r="AK103" s="57">
        <f t="shared" si="151"/>
        <v>10</v>
      </c>
      <c r="AL103" s="47">
        <v>10</v>
      </c>
      <c r="AM103" s="47">
        <v>10</v>
      </c>
      <c r="AN103" s="57">
        <f t="shared" si="152"/>
        <v>9.5</v>
      </c>
      <c r="AO103" s="47">
        <v>10</v>
      </c>
      <c r="AP103" s="47">
        <v>9</v>
      </c>
      <c r="AQ103" s="57">
        <f t="shared" si="153"/>
        <v>8</v>
      </c>
      <c r="AR103" s="47">
        <v>8</v>
      </c>
      <c r="AS103" s="47">
        <v>8</v>
      </c>
      <c r="AT103" s="57">
        <f t="shared" si="154"/>
        <v>10</v>
      </c>
      <c r="AU103" s="47">
        <v>10</v>
      </c>
      <c r="AV103" s="57">
        <f t="shared" si="155"/>
        <v>9.5</v>
      </c>
      <c r="AW103" s="47">
        <v>9</v>
      </c>
      <c r="AX103" s="47">
        <v>10</v>
      </c>
      <c r="AY103" s="56">
        <f>IF(AZ103="-","?",RANK(AZ103,AZ2:AZ130,0))</f>
        <v>32</v>
      </c>
      <c r="AZ103" s="42">
        <f t="shared" si="156"/>
        <v>6.03</v>
      </c>
      <c r="BA103" s="41">
        <f t="shared" si="157"/>
        <v>2.3125</v>
      </c>
      <c r="BB103" s="47">
        <v>1</v>
      </c>
      <c r="BC103" s="47">
        <v>6</v>
      </c>
      <c r="BD103" s="47">
        <v>2</v>
      </c>
      <c r="BE103" s="47">
        <v>1</v>
      </c>
      <c r="BF103" s="47">
        <v>1</v>
      </c>
      <c r="BG103" s="55">
        <f t="shared" si="158"/>
        <v>2.875</v>
      </c>
      <c r="BH103" s="54">
        <f t="shared" si="159"/>
        <v>7.2708333333333339</v>
      </c>
      <c r="BI103" s="41">
        <f t="shared" si="160"/>
        <v>5</v>
      </c>
      <c r="BJ103" s="47">
        <v>5</v>
      </c>
      <c r="BK103" s="47">
        <v>5</v>
      </c>
      <c r="BL103" s="47">
        <v>5</v>
      </c>
      <c r="BM103" s="41">
        <f t="shared" si="161"/>
        <v>10</v>
      </c>
      <c r="BN103" s="47">
        <v>10</v>
      </c>
      <c r="BO103" s="47">
        <v>10</v>
      </c>
      <c r="BP103" s="47">
        <v>10</v>
      </c>
      <c r="BQ103" s="41">
        <f t="shared" si="162"/>
        <v>5.75</v>
      </c>
      <c r="BR103" s="77">
        <v>8</v>
      </c>
      <c r="BS103" s="47">
        <v>2</v>
      </c>
      <c r="BT103" s="47">
        <v>8</v>
      </c>
      <c r="BU103" s="47">
        <v>5</v>
      </c>
      <c r="BV103" s="47" t="s">
        <v>100</v>
      </c>
      <c r="BW103" s="41">
        <f t="shared" si="163"/>
        <v>8.3333333333333339</v>
      </c>
      <c r="BX103" s="47">
        <v>5</v>
      </c>
      <c r="BY103" s="47">
        <v>10</v>
      </c>
      <c r="BZ103" s="47">
        <v>10</v>
      </c>
      <c r="CA103" s="47" t="s">
        <v>78</v>
      </c>
      <c r="CB103" s="46" t="s">
        <v>78</v>
      </c>
      <c r="CC103" s="52">
        <v>5.3500000000000005</v>
      </c>
      <c r="CD103" s="52">
        <f t="shared" si="164"/>
        <v>5.3666666666666663</v>
      </c>
      <c r="CE103" s="44">
        <f t="shared" si="165"/>
        <v>1.6666666666665719E-2</v>
      </c>
      <c r="CF103" s="53" t="str">
        <f t="shared" si="166"/>
        <v>â</v>
      </c>
      <c r="CG103" s="52">
        <v>9.2142857142857153</v>
      </c>
      <c r="CH103" s="52">
        <f t="shared" si="167"/>
        <v>9.5714285714285712</v>
      </c>
      <c r="CI103" s="43">
        <f t="shared" si="168"/>
        <v>0.35714285714285587</v>
      </c>
      <c r="CJ103" s="51" t="str">
        <f t="shared" si="169"/>
        <v>â</v>
      </c>
      <c r="CK103" s="47" t="s">
        <v>78</v>
      </c>
      <c r="CL103" s="46" t="s">
        <v>78</v>
      </c>
      <c r="CM103" s="50">
        <v>5</v>
      </c>
      <c r="CN103" s="50">
        <v>2</v>
      </c>
      <c r="CO103" s="47">
        <v>3</v>
      </c>
      <c r="CP103" s="47">
        <v>3</v>
      </c>
      <c r="CQ103" s="47">
        <v>4</v>
      </c>
      <c r="CR103" s="47">
        <v>6</v>
      </c>
      <c r="CS103" s="49">
        <f t="shared" si="170"/>
        <v>10</v>
      </c>
      <c r="CT103" s="48">
        <f t="shared" si="171"/>
        <v>2</v>
      </c>
      <c r="CU103" s="44" t="str">
        <f t="shared" si="172"/>
        <v>Aut.</v>
      </c>
      <c r="CV103" s="47" t="s">
        <v>78</v>
      </c>
      <c r="CW103" s="46" t="s">
        <v>78</v>
      </c>
      <c r="CX103" s="45">
        <f t="shared" si="173"/>
        <v>7.47</v>
      </c>
      <c r="CY103" s="40">
        <f t="shared" si="174"/>
        <v>2</v>
      </c>
      <c r="CZ103" s="39" t="str">
        <f t="shared" si="175"/>
        <v>Advanced</v>
      </c>
      <c r="DA103" s="44">
        <f t="shared" si="176"/>
        <v>5.37</v>
      </c>
      <c r="DB103" s="40">
        <f t="shared" si="177"/>
        <v>4</v>
      </c>
      <c r="DC103" s="39" t="str">
        <f t="shared" si="178"/>
        <v>Moderate autocracies</v>
      </c>
      <c r="DD103" s="43">
        <f t="shared" si="179"/>
        <v>9.57</v>
      </c>
      <c r="DE103" s="40">
        <f t="shared" si="180"/>
        <v>1</v>
      </c>
      <c r="DF103" s="39" t="str">
        <f t="shared" si="181"/>
        <v>Developed</v>
      </c>
      <c r="DG103" s="42">
        <f t="shared" si="182"/>
        <v>6.03</v>
      </c>
      <c r="DH103" s="40">
        <f t="shared" si="183"/>
        <v>2</v>
      </c>
      <c r="DI103" s="39" t="str">
        <f t="shared" si="184"/>
        <v>Good</v>
      </c>
      <c r="DJ103" s="41">
        <f t="shared" si="185"/>
        <v>2.2999999999999998</v>
      </c>
      <c r="DK103" s="40">
        <f t="shared" si="186"/>
        <v>5</v>
      </c>
      <c r="DL103" s="39" t="str">
        <f t="shared" si="187"/>
        <v>Negligible</v>
      </c>
    </row>
    <row r="104" spans="1:116">
      <c r="A104" s="61" t="s">
        <v>202</v>
      </c>
      <c r="B104" s="60">
        <v>1</v>
      </c>
      <c r="C104" s="59">
        <f>IF(D104="-","?",RANK(D104,D2:D130,0))</f>
        <v>7</v>
      </c>
      <c r="D104" s="45">
        <f t="shared" si="141"/>
        <v>9.14</v>
      </c>
      <c r="E104" s="44">
        <f t="shared" si="142"/>
        <v>9.1999999999999993</v>
      </c>
      <c r="F104" s="58">
        <f t="shared" si="143"/>
        <v>10</v>
      </c>
      <c r="G104" s="47">
        <v>10</v>
      </c>
      <c r="H104" s="47">
        <v>10</v>
      </c>
      <c r="I104" s="47">
        <v>10</v>
      </c>
      <c r="J104" s="47">
        <v>10</v>
      </c>
      <c r="K104" s="58">
        <f t="shared" si="144"/>
        <v>10</v>
      </c>
      <c r="L104" s="47">
        <v>10</v>
      </c>
      <c r="M104" s="47">
        <v>10</v>
      </c>
      <c r="N104" s="47">
        <v>10</v>
      </c>
      <c r="O104" s="47">
        <v>10</v>
      </c>
      <c r="P104" s="58">
        <f t="shared" si="145"/>
        <v>9.25</v>
      </c>
      <c r="Q104" s="47">
        <v>10</v>
      </c>
      <c r="R104" s="47">
        <v>9</v>
      </c>
      <c r="S104" s="47">
        <v>8</v>
      </c>
      <c r="T104" s="47">
        <v>10</v>
      </c>
      <c r="U104" s="58">
        <f t="shared" si="146"/>
        <v>9</v>
      </c>
      <c r="V104" s="47">
        <v>9</v>
      </c>
      <c r="W104" s="47">
        <v>9</v>
      </c>
      <c r="X104" s="58">
        <f t="shared" si="147"/>
        <v>7.75</v>
      </c>
      <c r="Y104" s="47">
        <v>6</v>
      </c>
      <c r="Z104" s="47">
        <v>8</v>
      </c>
      <c r="AA104" s="47">
        <v>9</v>
      </c>
      <c r="AB104" s="47">
        <v>8</v>
      </c>
      <c r="AC104" s="43">
        <f t="shared" si="148"/>
        <v>9.0714285714285712</v>
      </c>
      <c r="AD104" s="57">
        <f t="shared" si="149"/>
        <v>9</v>
      </c>
      <c r="AE104" s="47">
        <v>9</v>
      </c>
      <c r="AF104" s="57">
        <f t="shared" si="150"/>
        <v>9</v>
      </c>
      <c r="AG104" s="47">
        <v>9</v>
      </c>
      <c r="AH104" s="47">
        <v>9</v>
      </c>
      <c r="AI104" s="47">
        <v>10</v>
      </c>
      <c r="AJ104" s="47">
        <v>8</v>
      </c>
      <c r="AK104" s="57">
        <f t="shared" si="151"/>
        <v>10</v>
      </c>
      <c r="AL104" s="47">
        <v>10</v>
      </c>
      <c r="AM104" s="47">
        <v>10</v>
      </c>
      <c r="AN104" s="57">
        <f t="shared" si="152"/>
        <v>10</v>
      </c>
      <c r="AO104" s="47">
        <v>10</v>
      </c>
      <c r="AP104" s="47">
        <v>10</v>
      </c>
      <c r="AQ104" s="57">
        <f t="shared" si="153"/>
        <v>9</v>
      </c>
      <c r="AR104" s="47">
        <v>9</v>
      </c>
      <c r="AS104" s="47">
        <v>9</v>
      </c>
      <c r="AT104" s="57">
        <f t="shared" si="154"/>
        <v>9</v>
      </c>
      <c r="AU104" s="47">
        <v>9</v>
      </c>
      <c r="AV104" s="57">
        <f t="shared" si="155"/>
        <v>7.5</v>
      </c>
      <c r="AW104" s="47">
        <v>8</v>
      </c>
      <c r="AX104" s="47">
        <v>7</v>
      </c>
      <c r="AY104" s="56">
        <f>IF(AZ104="-","?",RANK(AZ104,AZ2:AZ130,0))</f>
        <v>5</v>
      </c>
      <c r="AZ104" s="42">
        <f t="shared" si="156"/>
        <v>7.2</v>
      </c>
      <c r="BA104" s="41">
        <f t="shared" si="157"/>
        <v>1.7291666666666667</v>
      </c>
      <c r="BB104" s="47">
        <v>1</v>
      </c>
      <c r="BC104" s="47">
        <v>3</v>
      </c>
      <c r="BD104" s="47">
        <v>3</v>
      </c>
      <c r="BE104" s="47">
        <v>1</v>
      </c>
      <c r="BF104" s="47">
        <v>1</v>
      </c>
      <c r="BG104" s="55">
        <f t="shared" si="158"/>
        <v>1.375</v>
      </c>
      <c r="BH104" s="54">
        <f t="shared" si="159"/>
        <v>8.8166666666666664</v>
      </c>
      <c r="BI104" s="41">
        <f t="shared" si="160"/>
        <v>8.6666666666666661</v>
      </c>
      <c r="BJ104" s="47">
        <v>9</v>
      </c>
      <c r="BK104" s="47">
        <v>9</v>
      </c>
      <c r="BL104" s="47">
        <v>8</v>
      </c>
      <c r="BM104" s="41">
        <f t="shared" si="161"/>
        <v>8</v>
      </c>
      <c r="BN104" s="47">
        <v>9</v>
      </c>
      <c r="BO104" s="47">
        <v>8</v>
      </c>
      <c r="BP104" s="47">
        <v>7</v>
      </c>
      <c r="BQ104" s="41">
        <f t="shared" si="162"/>
        <v>8.6</v>
      </c>
      <c r="BR104" s="47">
        <v>9</v>
      </c>
      <c r="BS104" s="47">
        <v>10</v>
      </c>
      <c r="BT104" s="47">
        <v>8</v>
      </c>
      <c r="BU104" s="47">
        <v>8</v>
      </c>
      <c r="BV104" s="47">
        <v>8</v>
      </c>
      <c r="BW104" s="41">
        <f t="shared" si="163"/>
        <v>10</v>
      </c>
      <c r="BX104" s="47">
        <v>10</v>
      </c>
      <c r="BY104" s="47">
        <v>10</v>
      </c>
      <c r="BZ104" s="47">
        <v>10</v>
      </c>
      <c r="CA104" s="47" t="s">
        <v>78</v>
      </c>
      <c r="CB104" s="46" t="s">
        <v>78</v>
      </c>
      <c r="CC104" s="52">
        <v>9.1999999999999993</v>
      </c>
      <c r="CD104" s="52">
        <f t="shared" si="164"/>
        <v>9.1999999999999993</v>
      </c>
      <c r="CE104" s="44">
        <f t="shared" si="165"/>
        <v>0</v>
      </c>
      <c r="CF104" s="53" t="str">
        <f t="shared" si="166"/>
        <v>â</v>
      </c>
      <c r="CG104" s="52">
        <v>8.9285714285714288</v>
      </c>
      <c r="CH104" s="52">
        <f t="shared" si="167"/>
        <v>9.0714285714285712</v>
      </c>
      <c r="CI104" s="43">
        <f t="shared" si="168"/>
        <v>0.14285714285714235</v>
      </c>
      <c r="CJ104" s="51" t="str">
        <f t="shared" si="169"/>
        <v>â</v>
      </c>
      <c r="CK104" s="47" t="s">
        <v>78</v>
      </c>
      <c r="CL104" s="46" t="s">
        <v>78</v>
      </c>
      <c r="CM104" s="47">
        <v>10</v>
      </c>
      <c r="CN104" s="47">
        <v>10</v>
      </c>
      <c r="CO104" s="47">
        <v>10</v>
      </c>
      <c r="CP104" s="47">
        <v>10</v>
      </c>
      <c r="CQ104" s="47">
        <v>10</v>
      </c>
      <c r="CR104" s="47">
        <v>10</v>
      </c>
      <c r="CS104" s="49">
        <f t="shared" si="170"/>
        <v>10</v>
      </c>
      <c r="CT104" s="48">
        <f t="shared" si="171"/>
        <v>0</v>
      </c>
      <c r="CU104" s="44" t="str">
        <f t="shared" si="172"/>
        <v>Dem.</v>
      </c>
      <c r="CV104" s="47" t="s">
        <v>78</v>
      </c>
      <c r="CW104" s="46" t="s">
        <v>78</v>
      </c>
      <c r="CX104" s="45">
        <f t="shared" si="173"/>
        <v>9.14</v>
      </c>
      <c r="CY104" s="40">
        <f t="shared" si="174"/>
        <v>1</v>
      </c>
      <c r="CZ104" s="39" t="str">
        <f t="shared" si="175"/>
        <v>Highly advanced</v>
      </c>
      <c r="DA104" s="44">
        <f t="shared" si="176"/>
        <v>9.1999999999999993</v>
      </c>
      <c r="DB104" s="40">
        <f t="shared" si="177"/>
        <v>1</v>
      </c>
      <c r="DC104" s="39" t="str">
        <f t="shared" si="178"/>
        <v>Democracies in consolidation</v>
      </c>
      <c r="DD104" s="43">
        <f t="shared" si="179"/>
        <v>9.07</v>
      </c>
      <c r="DE104" s="40">
        <f t="shared" si="180"/>
        <v>1</v>
      </c>
      <c r="DF104" s="39" t="str">
        <f t="shared" si="181"/>
        <v>Developed</v>
      </c>
      <c r="DG104" s="42">
        <f t="shared" si="182"/>
        <v>7.2</v>
      </c>
      <c r="DH104" s="40">
        <f t="shared" si="183"/>
        <v>1</v>
      </c>
      <c r="DI104" s="39" t="str">
        <f t="shared" si="184"/>
        <v>Very good</v>
      </c>
      <c r="DJ104" s="41">
        <f t="shared" si="185"/>
        <v>1.7</v>
      </c>
      <c r="DK104" s="40">
        <f t="shared" si="186"/>
        <v>5</v>
      </c>
      <c r="DL104" s="39" t="str">
        <f t="shared" si="187"/>
        <v>Negligible</v>
      </c>
    </row>
    <row r="105" spans="1:116">
      <c r="A105" s="61" t="s">
        <v>203</v>
      </c>
      <c r="B105" s="60">
        <v>1</v>
      </c>
      <c r="C105" s="59">
        <f>IF(D105="-","?",RANK(D105,D2:D130,0))</f>
        <v>2</v>
      </c>
      <c r="D105" s="45">
        <f t="shared" si="141"/>
        <v>9.49</v>
      </c>
      <c r="E105" s="44">
        <f t="shared" si="142"/>
        <v>9.6999999999999993</v>
      </c>
      <c r="F105" s="58">
        <f t="shared" si="143"/>
        <v>9.75</v>
      </c>
      <c r="G105" s="47">
        <v>10</v>
      </c>
      <c r="H105" s="47">
        <v>10</v>
      </c>
      <c r="I105" s="47">
        <v>9</v>
      </c>
      <c r="J105" s="47">
        <v>10</v>
      </c>
      <c r="K105" s="58">
        <f t="shared" si="144"/>
        <v>9.75</v>
      </c>
      <c r="L105" s="47">
        <v>10</v>
      </c>
      <c r="M105" s="47">
        <v>10</v>
      </c>
      <c r="N105" s="47">
        <v>10</v>
      </c>
      <c r="O105" s="47">
        <v>9</v>
      </c>
      <c r="P105" s="58">
        <f t="shared" si="145"/>
        <v>9.75</v>
      </c>
      <c r="Q105" s="47">
        <v>10</v>
      </c>
      <c r="R105" s="47">
        <v>10</v>
      </c>
      <c r="S105" s="47">
        <v>9</v>
      </c>
      <c r="T105" s="47">
        <v>10</v>
      </c>
      <c r="U105" s="58">
        <f t="shared" si="146"/>
        <v>10</v>
      </c>
      <c r="V105" s="47">
        <v>10</v>
      </c>
      <c r="W105" s="47">
        <v>10</v>
      </c>
      <c r="X105" s="58">
        <f t="shared" si="147"/>
        <v>9.25</v>
      </c>
      <c r="Y105" s="47">
        <v>8</v>
      </c>
      <c r="Z105" s="47">
        <v>10</v>
      </c>
      <c r="AA105" s="47">
        <v>10</v>
      </c>
      <c r="AB105" s="47">
        <v>9</v>
      </c>
      <c r="AC105" s="43">
        <f t="shared" si="148"/>
        <v>9.2857142857142865</v>
      </c>
      <c r="AD105" s="57">
        <f t="shared" si="149"/>
        <v>10</v>
      </c>
      <c r="AE105" s="47">
        <v>10</v>
      </c>
      <c r="AF105" s="57">
        <f t="shared" si="150"/>
        <v>9</v>
      </c>
      <c r="AG105" s="47">
        <v>9</v>
      </c>
      <c r="AH105" s="47">
        <v>9</v>
      </c>
      <c r="AI105" s="47">
        <v>10</v>
      </c>
      <c r="AJ105" s="47">
        <v>8</v>
      </c>
      <c r="AK105" s="57">
        <f t="shared" si="151"/>
        <v>10</v>
      </c>
      <c r="AL105" s="47">
        <v>10</v>
      </c>
      <c r="AM105" s="47">
        <v>10</v>
      </c>
      <c r="AN105" s="57">
        <f t="shared" si="152"/>
        <v>9.5</v>
      </c>
      <c r="AO105" s="47">
        <v>10</v>
      </c>
      <c r="AP105" s="47">
        <v>9</v>
      </c>
      <c r="AQ105" s="57">
        <f t="shared" si="153"/>
        <v>9.5</v>
      </c>
      <c r="AR105" s="47">
        <v>10</v>
      </c>
      <c r="AS105" s="47">
        <v>9</v>
      </c>
      <c r="AT105" s="57">
        <f t="shared" si="154"/>
        <v>8</v>
      </c>
      <c r="AU105" s="47">
        <v>8</v>
      </c>
      <c r="AV105" s="57">
        <f t="shared" si="155"/>
        <v>9</v>
      </c>
      <c r="AW105" s="47">
        <v>9</v>
      </c>
      <c r="AX105" s="47">
        <v>9</v>
      </c>
      <c r="AY105" s="56">
        <f>IF(AZ105="-","?",RANK(AZ105,AZ2:AZ130,0))</f>
        <v>12</v>
      </c>
      <c r="AZ105" s="42">
        <f t="shared" si="156"/>
        <v>6.83</v>
      </c>
      <c r="BA105" s="41">
        <f t="shared" si="157"/>
        <v>1.0416666666666667</v>
      </c>
      <c r="BB105" s="47">
        <v>1</v>
      </c>
      <c r="BC105" s="47">
        <v>1</v>
      </c>
      <c r="BD105" s="47">
        <v>1</v>
      </c>
      <c r="BE105" s="47">
        <v>1</v>
      </c>
      <c r="BF105" s="47">
        <v>1</v>
      </c>
      <c r="BG105" s="55">
        <f t="shared" si="158"/>
        <v>1.25</v>
      </c>
      <c r="BH105" s="54">
        <f t="shared" si="159"/>
        <v>8.5333333333333332</v>
      </c>
      <c r="BI105" s="41">
        <f t="shared" si="160"/>
        <v>8.3333333333333339</v>
      </c>
      <c r="BJ105" s="47">
        <v>9</v>
      </c>
      <c r="BK105" s="47">
        <v>8</v>
      </c>
      <c r="BL105" s="47">
        <v>8</v>
      </c>
      <c r="BM105" s="41">
        <f t="shared" si="161"/>
        <v>8.3333333333333339</v>
      </c>
      <c r="BN105" s="47">
        <v>8</v>
      </c>
      <c r="BO105" s="47">
        <v>9</v>
      </c>
      <c r="BP105" s="47">
        <v>8</v>
      </c>
      <c r="BQ105" s="41">
        <f t="shared" si="162"/>
        <v>8.8000000000000007</v>
      </c>
      <c r="BR105" s="47">
        <v>10</v>
      </c>
      <c r="BS105" s="47">
        <v>10</v>
      </c>
      <c r="BT105" s="47">
        <v>8</v>
      </c>
      <c r="BU105" s="47">
        <v>7</v>
      </c>
      <c r="BV105" s="47">
        <v>9</v>
      </c>
      <c r="BW105" s="41">
        <f t="shared" si="163"/>
        <v>8.6666666666666661</v>
      </c>
      <c r="BX105" s="47">
        <v>8</v>
      </c>
      <c r="BY105" s="47">
        <v>9</v>
      </c>
      <c r="BZ105" s="47">
        <v>9</v>
      </c>
      <c r="CA105" s="47" t="s">
        <v>78</v>
      </c>
      <c r="CB105" s="46" t="s">
        <v>78</v>
      </c>
      <c r="CC105" s="52">
        <v>9.5500000000000007</v>
      </c>
      <c r="CD105" s="52">
        <f t="shared" si="164"/>
        <v>9.6999999999999993</v>
      </c>
      <c r="CE105" s="44">
        <f t="shared" si="165"/>
        <v>0.14999999999999858</v>
      </c>
      <c r="CF105" s="53" t="str">
        <f t="shared" si="166"/>
        <v>â</v>
      </c>
      <c r="CG105" s="52">
        <v>9.3571428571428577</v>
      </c>
      <c r="CH105" s="52">
        <f t="shared" si="167"/>
        <v>9.2857142857142865</v>
      </c>
      <c r="CI105" s="43">
        <f t="shared" si="168"/>
        <v>-7.1428571428571175E-2</v>
      </c>
      <c r="CJ105" s="51" t="str">
        <f t="shared" si="169"/>
        <v>â</v>
      </c>
      <c r="CK105" s="47" t="s">
        <v>78</v>
      </c>
      <c r="CL105" s="46" t="s">
        <v>78</v>
      </c>
      <c r="CM105" s="47">
        <v>10</v>
      </c>
      <c r="CN105" s="47">
        <v>10</v>
      </c>
      <c r="CO105" s="47">
        <v>10</v>
      </c>
      <c r="CP105" s="47">
        <v>9</v>
      </c>
      <c r="CQ105" s="47">
        <v>10</v>
      </c>
      <c r="CR105" s="47">
        <v>10</v>
      </c>
      <c r="CS105" s="49">
        <f t="shared" si="170"/>
        <v>10</v>
      </c>
      <c r="CT105" s="48">
        <f t="shared" si="171"/>
        <v>0</v>
      </c>
      <c r="CU105" s="44" t="str">
        <f t="shared" si="172"/>
        <v>Dem.</v>
      </c>
      <c r="CV105" s="47" t="s">
        <v>78</v>
      </c>
      <c r="CW105" s="46" t="s">
        <v>78</v>
      </c>
      <c r="CX105" s="45">
        <f t="shared" si="173"/>
        <v>9.49</v>
      </c>
      <c r="CY105" s="40">
        <f t="shared" si="174"/>
        <v>1</v>
      </c>
      <c r="CZ105" s="39" t="str">
        <f t="shared" si="175"/>
        <v>Highly advanced</v>
      </c>
      <c r="DA105" s="44">
        <f t="shared" si="176"/>
        <v>9.6999999999999993</v>
      </c>
      <c r="DB105" s="40">
        <f t="shared" si="177"/>
        <v>1</v>
      </c>
      <c r="DC105" s="39" t="str">
        <f t="shared" si="178"/>
        <v>Democracies in consolidation</v>
      </c>
      <c r="DD105" s="43">
        <f t="shared" si="179"/>
        <v>9.2899999999999991</v>
      </c>
      <c r="DE105" s="40">
        <f t="shared" si="180"/>
        <v>1</v>
      </c>
      <c r="DF105" s="39" t="str">
        <f t="shared" si="181"/>
        <v>Developed</v>
      </c>
      <c r="DG105" s="42">
        <f t="shared" si="182"/>
        <v>6.83</v>
      </c>
      <c r="DH105" s="40">
        <f t="shared" si="183"/>
        <v>2</v>
      </c>
      <c r="DI105" s="39" t="str">
        <f t="shared" si="184"/>
        <v>Good</v>
      </c>
      <c r="DJ105" s="41">
        <f t="shared" si="185"/>
        <v>1</v>
      </c>
      <c r="DK105" s="40">
        <f t="shared" si="186"/>
        <v>5</v>
      </c>
      <c r="DL105" s="39" t="str">
        <f t="shared" si="187"/>
        <v>Negligible</v>
      </c>
    </row>
    <row r="106" spans="1:116">
      <c r="A106" s="61" t="s">
        <v>204</v>
      </c>
      <c r="B106" s="60">
        <v>5</v>
      </c>
      <c r="C106" s="59">
        <f>IF(D106="-","?",RANK(D106,D2:D130,0))</f>
        <v>125</v>
      </c>
      <c r="D106" s="45">
        <f t="shared" si="141"/>
        <v>1.36</v>
      </c>
      <c r="E106" s="44">
        <f t="shared" si="142"/>
        <v>1.4333333333333333</v>
      </c>
      <c r="F106" s="58">
        <f t="shared" si="143"/>
        <v>1.75</v>
      </c>
      <c r="G106" s="47">
        <v>1</v>
      </c>
      <c r="H106" s="47">
        <v>3</v>
      </c>
      <c r="I106" s="47">
        <v>2</v>
      </c>
      <c r="J106" s="47">
        <v>1</v>
      </c>
      <c r="K106" s="58">
        <f t="shared" si="144"/>
        <v>1.75</v>
      </c>
      <c r="L106" s="47">
        <v>1</v>
      </c>
      <c r="M106" s="47">
        <v>1</v>
      </c>
      <c r="N106" s="47">
        <v>2</v>
      </c>
      <c r="O106" s="47">
        <v>3</v>
      </c>
      <c r="P106" s="58">
        <f t="shared" si="145"/>
        <v>1</v>
      </c>
      <c r="Q106" s="47">
        <v>1</v>
      </c>
      <c r="R106" s="47">
        <v>1</v>
      </c>
      <c r="S106" s="47">
        <v>1</v>
      </c>
      <c r="T106" s="47">
        <v>1</v>
      </c>
      <c r="U106" s="58">
        <f t="shared" si="146"/>
        <v>1</v>
      </c>
      <c r="V106" s="47">
        <v>1</v>
      </c>
      <c r="W106" s="47">
        <v>1</v>
      </c>
      <c r="X106" s="58">
        <f t="shared" si="147"/>
        <v>1.6666666666666667</v>
      </c>
      <c r="Y106" s="47">
        <v>1</v>
      </c>
      <c r="Z106" s="47">
        <v>1</v>
      </c>
      <c r="AA106" s="47" t="s">
        <v>100</v>
      </c>
      <c r="AB106" s="47">
        <v>3</v>
      </c>
      <c r="AC106" s="43">
        <f t="shared" si="148"/>
        <v>1.2857142857142858</v>
      </c>
      <c r="AD106" s="57">
        <f t="shared" si="149"/>
        <v>1</v>
      </c>
      <c r="AE106" s="47">
        <v>1</v>
      </c>
      <c r="AF106" s="57">
        <f t="shared" si="150"/>
        <v>1.5</v>
      </c>
      <c r="AG106" s="47">
        <v>2</v>
      </c>
      <c r="AH106" s="47">
        <v>1</v>
      </c>
      <c r="AI106" s="47">
        <v>1</v>
      </c>
      <c r="AJ106" s="47">
        <v>2</v>
      </c>
      <c r="AK106" s="57">
        <f t="shared" si="151"/>
        <v>1</v>
      </c>
      <c r="AL106" s="47">
        <v>1</v>
      </c>
      <c r="AM106" s="47">
        <v>1</v>
      </c>
      <c r="AN106" s="57">
        <f t="shared" si="152"/>
        <v>2.5</v>
      </c>
      <c r="AO106" s="47">
        <v>2</v>
      </c>
      <c r="AP106" s="47">
        <v>3</v>
      </c>
      <c r="AQ106" s="57">
        <f t="shared" si="153"/>
        <v>1</v>
      </c>
      <c r="AR106" s="47">
        <v>1</v>
      </c>
      <c r="AS106" s="47">
        <v>1</v>
      </c>
      <c r="AT106" s="57">
        <f t="shared" si="154"/>
        <v>1</v>
      </c>
      <c r="AU106" s="47">
        <v>1</v>
      </c>
      <c r="AV106" s="57">
        <f t="shared" si="155"/>
        <v>1</v>
      </c>
      <c r="AW106" s="47">
        <v>1</v>
      </c>
      <c r="AX106" s="47">
        <v>1</v>
      </c>
      <c r="AY106" s="56">
        <f>IF(AZ106="-","?",RANK(AZ106,AZ2:AZ130,0))</f>
        <v>125</v>
      </c>
      <c r="AZ106" s="42">
        <f t="shared" si="156"/>
        <v>1.04</v>
      </c>
      <c r="BA106" s="41">
        <f t="shared" si="157"/>
        <v>9.4375</v>
      </c>
      <c r="BB106" s="47">
        <v>10</v>
      </c>
      <c r="BC106" s="47">
        <v>7</v>
      </c>
      <c r="BD106" s="47">
        <v>10</v>
      </c>
      <c r="BE106" s="47">
        <v>10</v>
      </c>
      <c r="BF106" s="47">
        <v>10</v>
      </c>
      <c r="BG106" s="55">
        <f t="shared" si="158"/>
        <v>9.625</v>
      </c>
      <c r="BH106" s="54">
        <f t="shared" si="159"/>
        <v>1.05</v>
      </c>
      <c r="BI106" s="41">
        <f t="shared" si="160"/>
        <v>1</v>
      </c>
      <c r="BJ106" s="47">
        <v>1</v>
      </c>
      <c r="BK106" s="47">
        <v>1</v>
      </c>
      <c r="BL106" s="47">
        <v>1</v>
      </c>
      <c r="BM106" s="41">
        <f t="shared" si="161"/>
        <v>1</v>
      </c>
      <c r="BN106" s="47">
        <v>1</v>
      </c>
      <c r="BO106" s="47">
        <v>1</v>
      </c>
      <c r="BP106" s="47">
        <v>1</v>
      </c>
      <c r="BQ106" s="41">
        <f t="shared" si="162"/>
        <v>1.2</v>
      </c>
      <c r="BR106" s="47">
        <v>2</v>
      </c>
      <c r="BS106" s="47">
        <v>1</v>
      </c>
      <c r="BT106" s="47">
        <v>1</v>
      </c>
      <c r="BU106" s="47">
        <v>1</v>
      </c>
      <c r="BV106" s="47">
        <v>1</v>
      </c>
      <c r="BW106" s="41">
        <f t="shared" si="163"/>
        <v>1</v>
      </c>
      <c r="BX106" s="47">
        <v>1</v>
      </c>
      <c r="BY106" s="47">
        <v>1</v>
      </c>
      <c r="BZ106" s="47">
        <v>1</v>
      </c>
      <c r="CA106" s="47" t="s">
        <v>78</v>
      </c>
      <c r="CB106" s="46" t="s">
        <v>78</v>
      </c>
      <c r="CC106" s="52">
        <v>1.5833333333333335</v>
      </c>
      <c r="CD106" s="52">
        <f t="shared" si="164"/>
        <v>1.4333333333333333</v>
      </c>
      <c r="CE106" s="44">
        <f t="shared" si="165"/>
        <v>-0.15000000000000013</v>
      </c>
      <c r="CF106" s="53" t="str">
        <f t="shared" si="166"/>
        <v>â</v>
      </c>
      <c r="CG106" s="52">
        <v>1.1428571428571426</v>
      </c>
      <c r="CH106" s="52">
        <f t="shared" si="167"/>
        <v>1.2857142857142858</v>
      </c>
      <c r="CI106" s="43">
        <f t="shared" si="168"/>
        <v>0.14285714285714324</v>
      </c>
      <c r="CJ106" s="51" t="str">
        <f t="shared" si="169"/>
        <v>â</v>
      </c>
      <c r="CK106" s="47" t="s">
        <v>78</v>
      </c>
      <c r="CL106" s="46" t="s">
        <v>78</v>
      </c>
      <c r="CM106" s="50">
        <v>1</v>
      </c>
      <c r="CN106" s="50">
        <v>1</v>
      </c>
      <c r="CO106" s="50">
        <v>2</v>
      </c>
      <c r="CP106" s="47">
        <v>3</v>
      </c>
      <c r="CQ106" s="50">
        <v>1</v>
      </c>
      <c r="CR106" s="50">
        <v>1</v>
      </c>
      <c r="CS106" s="50">
        <f t="shared" si="170"/>
        <v>1</v>
      </c>
      <c r="CT106" s="48">
        <f t="shared" si="171"/>
        <v>6</v>
      </c>
      <c r="CU106" s="44" t="str">
        <f t="shared" si="172"/>
        <v>Aut.</v>
      </c>
      <c r="CV106" s="47" t="s">
        <v>78</v>
      </c>
      <c r="CW106" s="46" t="s">
        <v>78</v>
      </c>
      <c r="CX106" s="45">
        <f t="shared" si="173"/>
        <v>1.36</v>
      </c>
      <c r="CY106" s="40">
        <f t="shared" si="174"/>
        <v>5</v>
      </c>
      <c r="CZ106" s="39" t="str">
        <f t="shared" si="175"/>
        <v>Failed</v>
      </c>
      <c r="DA106" s="44">
        <f t="shared" si="176"/>
        <v>1.43</v>
      </c>
      <c r="DB106" s="40">
        <f t="shared" si="177"/>
        <v>5</v>
      </c>
      <c r="DC106" s="39" t="str">
        <f t="shared" si="178"/>
        <v>Hard-line autocracies</v>
      </c>
      <c r="DD106" s="43">
        <f t="shared" si="179"/>
        <v>1.29</v>
      </c>
      <c r="DE106" s="40">
        <f t="shared" si="180"/>
        <v>5</v>
      </c>
      <c r="DF106" s="39" t="str">
        <f t="shared" si="181"/>
        <v>Rudimentary</v>
      </c>
      <c r="DG106" s="42">
        <f t="shared" si="182"/>
        <v>1.04</v>
      </c>
      <c r="DH106" s="40">
        <f t="shared" si="183"/>
        <v>5</v>
      </c>
      <c r="DI106" s="39" t="str">
        <f t="shared" si="184"/>
        <v>Failed</v>
      </c>
      <c r="DJ106" s="41">
        <f t="shared" si="185"/>
        <v>9.4</v>
      </c>
      <c r="DK106" s="40">
        <f t="shared" si="186"/>
        <v>1</v>
      </c>
      <c r="DL106" s="39" t="str">
        <f t="shared" si="187"/>
        <v>Massive</v>
      </c>
    </row>
    <row r="107" spans="1:116">
      <c r="A107" s="61" t="s">
        <v>205</v>
      </c>
      <c r="B107" s="60">
        <v>5</v>
      </c>
      <c r="C107" s="59">
        <f>IF(D107="-","?",RANK(D107,D2:D130,0))</f>
        <v>18</v>
      </c>
      <c r="D107" s="45">
        <f t="shared" si="141"/>
        <v>7.98</v>
      </c>
      <c r="E107" s="44">
        <f t="shared" si="142"/>
        <v>8.6</v>
      </c>
      <c r="F107" s="58">
        <f t="shared" si="143"/>
        <v>9</v>
      </c>
      <c r="G107" s="47">
        <v>9</v>
      </c>
      <c r="H107" s="47">
        <v>9</v>
      </c>
      <c r="I107" s="47">
        <v>10</v>
      </c>
      <c r="J107" s="47">
        <v>8</v>
      </c>
      <c r="K107" s="58">
        <f t="shared" si="144"/>
        <v>10</v>
      </c>
      <c r="L107" s="47">
        <v>10</v>
      </c>
      <c r="M107" s="47">
        <v>10</v>
      </c>
      <c r="N107" s="47">
        <v>10</v>
      </c>
      <c r="O107" s="47">
        <v>10</v>
      </c>
      <c r="P107" s="58">
        <f t="shared" si="145"/>
        <v>8</v>
      </c>
      <c r="Q107" s="47">
        <v>9</v>
      </c>
      <c r="R107" s="47">
        <v>8</v>
      </c>
      <c r="S107" s="47">
        <v>7</v>
      </c>
      <c r="T107" s="47">
        <v>8</v>
      </c>
      <c r="U107" s="58">
        <f t="shared" si="146"/>
        <v>8.5</v>
      </c>
      <c r="V107" s="47">
        <v>8</v>
      </c>
      <c r="W107" s="47">
        <v>9</v>
      </c>
      <c r="X107" s="58">
        <f t="shared" si="147"/>
        <v>7.5</v>
      </c>
      <c r="Y107" s="47">
        <v>7</v>
      </c>
      <c r="Z107" s="47">
        <v>8</v>
      </c>
      <c r="AA107" s="47">
        <v>8</v>
      </c>
      <c r="AB107" s="47">
        <v>7</v>
      </c>
      <c r="AC107" s="43">
        <f t="shared" si="148"/>
        <v>7.3571428571428568</v>
      </c>
      <c r="AD107" s="57">
        <f t="shared" si="149"/>
        <v>5</v>
      </c>
      <c r="AE107" s="47">
        <v>5</v>
      </c>
      <c r="AF107" s="57">
        <f t="shared" si="150"/>
        <v>8.5</v>
      </c>
      <c r="AG107" s="47">
        <v>8</v>
      </c>
      <c r="AH107" s="47">
        <v>8</v>
      </c>
      <c r="AI107" s="47">
        <v>9</v>
      </c>
      <c r="AJ107" s="47">
        <v>9</v>
      </c>
      <c r="AK107" s="57">
        <f t="shared" si="151"/>
        <v>8.5</v>
      </c>
      <c r="AL107" s="47">
        <v>9</v>
      </c>
      <c r="AM107" s="47">
        <v>8</v>
      </c>
      <c r="AN107" s="57">
        <f t="shared" si="152"/>
        <v>8</v>
      </c>
      <c r="AO107" s="47">
        <v>8</v>
      </c>
      <c r="AP107" s="47">
        <v>8</v>
      </c>
      <c r="AQ107" s="57">
        <f t="shared" si="153"/>
        <v>6.5</v>
      </c>
      <c r="AR107" s="47">
        <v>6</v>
      </c>
      <c r="AS107" s="47">
        <v>7</v>
      </c>
      <c r="AT107" s="57">
        <f t="shared" si="154"/>
        <v>8</v>
      </c>
      <c r="AU107" s="47">
        <v>8</v>
      </c>
      <c r="AV107" s="57">
        <f t="shared" si="155"/>
        <v>7</v>
      </c>
      <c r="AW107" s="47">
        <v>8</v>
      </c>
      <c r="AX107" s="47">
        <v>6</v>
      </c>
      <c r="AY107" s="56">
        <f>IF(AZ107="-","?",RANK(AZ107,AZ2:AZ130,0))</f>
        <v>10</v>
      </c>
      <c r="AZ107" s="42">
        <f t="shared" si="156"/>
        <v>6.86</v>
      </c>
      <c r="BA107" s="41">
        <f t="shared" si="157"/>
        <v>3.75</v>
      </c>
      <c r="BB107" s="47">
        <v>6</v>
      </c>
      <c r="BC107" s="47">
        <v>3</v>
      </c>
      <c r="BD107" s="47">
        <v>5</v>
      </c>
      <c r="BE107" s="47">
        <v>2</v>
      </c>
      <c r="BF107" s="47">
        <v>4</v>
      </c>
      <c r="BG107" s="55">
        <f t="shared" si="158"/>
        <v>2.5</v>
      </c>
      <c r="BH107" s="54">
        <f t="shared" si="159"/>
        <v>7.9666666666666668</v>
      </c>
      <c r="BI107" s="41">
        <f t="shared" si="160"/>
        <v>8</v>
      </c>
      <c r="BJ107" s="47">
        <v>9</v>
      </c>
      <c r="BK107" s="47">
        <v>7</v>
      </c>
      <c r="BL107" s="47">
        <v>8</v>
      </c>
      <c r="BM107" s="41">
        <f t="shared" si="161"/>
        <v>6.666666666666667</v>
      </c>
      <c r="BN107" s="47">
        <v>6</v>
      </c>
      <c r="BO107" s="47">
        <v>7</v>
      </c>
      <c r="BP107" s="47">
        <v>7</v>
      </c>
      <c r="BQ107" s="41">
        <f t="shared" si="162"/>
        <v>8.1999999999999993</v>
      </c>
      <c r="BR107" s="47">
        <v>9</v>
      </c>
      <c r="BS107" s="47">
        <v>8</v>
      </c>
      <c r="BT107" s="47">
        <v>8</v>
      </c>
      <c r="BU107" s="47">
        <v>7</v>
      </c>
      <c r="BV107" s="47">
        <v>9</v>
      </c>
      <c r="BW107" s="41">
        <f t="shared" si="163"/>
        <v>9</v>
      </c>
      <c r="BX107" s="47">
        <v>8</v>
      </c>
      <c r="BY107" s="47">
        <v>9</v>
      </c>
      <c r="BZ107" s="47">
        <v>10</v>
      </c>
      <c r="CA107" s="47" t="s">
        <v>78</v>
      </c>
      <c r="CB107" s="46" t="s">
        <v>78</v>
      </c>
      <c r="CC107" s="52">
        <v>8.6999999999999993</v>
      </c>
      <c r="CD107" s="52">
        <f t="shared" si="164"/>
        <v>8.6</v>
      </c>
      <c r="CE107" s="44">
        <f t="shared" si="165"/>
        <v>-9.9999999999999645E-2</v>
      </c>
      <c r="CF107" s="53" t="str">
        <f t="shared" si="166"/>
        <v>â</v>
      </c>
      <c r="CG107" s="52">
        <v>7.2499999999999991</v>
      </c>
      <c r="CH107" s="52">
        <f t="shared" si="167"/>
        <v>7.3571428571428568</v>
      </c>
      <c r="CI107" s="43">
        <f t="shared" si="168"/>
        <v>0.10714285714285765</v>
      </c>
      <c r="CJ107" s="51" t="str">
        <f t="shared" si="169"/>
        <v>â</v>
      </c>
      <c r="CK107" s="47" t="s">
        <v>78</v>
      </c>
      <c r="CL107" s="46" t="s">
        <v>78</v>
      </c>
      <c r="CM107" s="47">
        <v>10</v>
      </c>
      <c r="CN107" s="47">
        <v>10</v>
      </c>
      <c r="CO107" s="47">
        <v>10</v>
      </c>
      <c r="CP107" s="47">
        <v>10</v>
      </c>
      <c r="CQ107" s="47">
        <v>9</v>
      </c>
      <c r="CR107" s="47">
        <v>8</v>
      </c>
      <c r="CS107" s="49">
        <f t="shared" si="170"/>
        <v>8.5</v>
      </c>
      <c r="CT107" s="48">
        <f t="shared" si="171"/>
        <v>0</v>
      </c>
      <c r="CU107" s="44" t="str">
        <f t="shared" si="172"/>
        <v>Dem.</v>
      </c>
      <c r="CV107" s="47" t="s">
        <v>78</v>
      </c>
      <c r="CW107" s="46" t="s">
        <v>78</v>
      </c>
      <c r="CX107" s="45">
        <f t="shared" si="173"/>
        <v>7.98</v>
      </c>
      <c r="CY107" s="40">
        <f t="shared" si="174"/>
        <v>2</v>
      </c>
      <c r="CZ107" s="39" t="str">
        <f t="shared" si="175"/>
        <v>Advanced</v>
      </c>
      <c r="DA107" s="44">
        <f t="shared" si="176"/>
        <v>8.6</v>
      </c>
      <c r="DB107" s="40">
        <f t="shared" si="177"/>
        <v>1</v>
      </c>
      <c r="DC107" s="39" t="str">
        <f t="shared" si="178"/>
        <v>Democracies in consolidation</v>
      </c>
      <c r="DD107" s="43">
        <f t="shared" si="179"/>
        <v>7.36</v>
      </c>
      <c r="DE107" s="40">
        <f t="shared" si="180"/>
        <v>2</v>
      </c>
      <c r="DF107" s="39" t="str">
        <f t="shared" si="181"/>
        <v>Functioning</v>
      </c>
      <c r="DG107" s="42">
        <f t="shared" si="182"/>
        <v>6.86</v>
      </c>
      <c r="DH107" s="40">
        <f t="shared" si="183"/>
        <v>2</v>
      </c>
      <c r="DI107" s="39" t="str">
        <f t="shared" si="184"/>
        <v>Good</v>
      </c>
      <c r="DJ107" s="41">
        <f t="shared" si="185"/>
        <v>3.8</v>
      </c>
      <c r="DK107" s="40">
        <f t="shared" si="186"/>
        <v>4</v>
      </c>
      <c r="DL107" s="39" t="str">
        <f t="shared" si="187"/>
        <v>Minor</v>
      </c>
    </row>
    <row r="108" spans="1:116">
      <c r="A108" s="61" t="s">
        <v>206</v>
      </c>
      <c r="B108" s="60">
        <v>7</v>
      </c>
      <c r="C108" s="59">
        <f>IF(D108="-","?",RANK(D108,D2:D130,0))</f>
        <v>10</v>
      </c>
      <c r="D108" s="45">
        <f t="shared" si="141"/>
        <v>8.89</v>
      </c>
      <c r="E108" s="44">
        <f t="shared" si="142"/>
        <v>8.85</v>
      </c>
      <c r="F108" s="58">
        <f t="shared" si="143"/>
        <v>10</v>
      </c>
      <c r="G108" s="47">
        <v>10</v>
      </c>
      <c r="H108" s="47">
        <v>10</v>
      </c>
      <c r="I108" s="47">
        <v>10</v>
      </c>
      <c r="J108" s="47">
        <v>10</v>
      </c>
      <c r="K108" s="58">
        <f t="shared" si="144"/>
        <v>9.25</v>
      </c>
      <c r="L108" s="47">
        <v>10</v>
      </c>
      <c r="M108" s="47">
        <v>10</v>
      </c>
      <c r="N108" s="47">
        <v>8</v>
      </c>
      <c r="O108" s="47">
        <v>9</v>
      </c>
      <c r="P108" s="58">
        <f t="shared" si="145"/>
        <v>8.25</v>
      </c>
      <c r="Q108" s="47">
        <v>8</v>
      </c>
      <c r="R108" s="47">
        <v>9</v>
      </c>
      <c r="S108" s="47">
        <v>7</v>
      </c>
      <c r="T108" s="47">
        <v>9</v>
      </c>
      <c r="U108" s="58">
        <f t="shared" si="146"/>
        <v>8.5</v>
      </c>
      <c r="V108" s="47">
        <v>8</v>
      </c>
      <c r="W108" s="47">
        <v>9</v>
      </c>
      <c r="X108" s="58">
        <f t="shared" si="147"/>
        <v>8.25</v>
      </c>
      <c r="Y108" s="47">
        <v>7</v>
      </c>
      <c r="Z108" s="47">
        <v>8</v>
      </c>
      <c r="AA108" s="47">
        <v>10</v>
      </c>
      <c r="AB108" s="47">
        <v>8</v>
      </c>
      <c r="AC108" s="43">
        <f t="shared" si="148"/>
        <v>8.9285714285714288</v>
      </c>
      <c r="AD108" s="57">
        <f t="shared" si="149"/>
        <v>10</v>
      </c>
      <c r="AE108" s="47">
        <v>10</v>
      </c>
      <c r="AF108" s="57">
        <f t="shared" si="150"/>
        <v>8.5</v>
      </c>
      <c r="AG108" s="47">
        <v>9</v>
      </c>
      <c r="AH108" s="47">
        <v>8</v>
      </c>
      <c r="AI108" s="47">
        <v>9</v>
      </c>
      <c r="AJ108" s="47">
        <v>8</v>
      </c>
      <c r="AK108" s="57">
        <f t="shared" si="151"/>
        <v>9</v>
      </c>
      <c r="AL108" s="47">
        <v>9</v>
      </c>
      <c r="AM108" s="47">
        <v>9</v>
      </c>
      <c r="AN108" s="57">
        <f t="shared" si="152"/>
        <v>9</v>
      </c>
      <c r="AO108" s="47">
        <v>10</v>
      </c>
      <c r="AP108" s="47">
        <v>8</v>
      </c>
      <c r="AQ108" s="57">
        <f t="shared" si="153"/>
        <v>8</v>
      </c>
      <c r="AR108" s="47">
        <v>8</v>
      </c>
      <c r="AS108" s="47">
        <v>8</v>
      </c>
      <c r="AT108" s="57">
        <f t="shared" si="154"/>
        <v>9</v>
      </c>
      <c r="AU108" s="47">
        <v>9</v>
      </c>
      <c r="AV108" s="57">
        <f t="shared" si="155"/>
        <v>9</v>
      </c>
      <c r="AW108" s="47">
        <v>8</v>
      </c>
      <c r="AX108" s="47">
        <v>10</v>
      </c>
      <c r="AY108" s="56">
        <f>IF(AZ108="-","?",RANK(AZ108,AZ2:AZ130,0))</f>
        <v>6</v>
      </c>
      <c r="AZ108" s="42">
        <f t="shared" si="156"/>
        <v>7.09</v>
      </c>
      <c r="BA108" s="41">
        <f t="shared" si="157"/>
        <v>2.1458333333333335</v>
      </c>
      <c r="BB108" s="47">
        <v>1</v>
      </c>
      <c r="BC108" s="47">
        <v>6</v>
      </c>
      <c r="BD108" s="47">
        <v>2</v>
      </c>
      <c r="BE108" s="47">
        <v>1</v>
      </c>
      <c r="BF108" s="47">
        <v>1</v>
      </c>
      <c r="BG108" s="55">
        <f t="shared" si="158"/>
        <v>1.875</v>
      </c>
      <c r="BH108" s="54">
        <f t="shared" si="159"/>
        <v>8.5833333333333339</v>
      </c>
      <c r="BI108" s="41">
        <f t="shared" si="160"/>
        <v>8</v>
      </c>
      <c r="BJ108" s="47">
        <v>9</v>
      </c>
      <c r="BK108" s="47">
        <v>8</v>
      </c>
      <c r="BL108" s="47">
        <v>7</v>
      </c>
      <c r="BM108" s="41">
        <f t="shared" si="161"/>
        <v>7.666666666666667</v>
      </c>
      <c r="BN108" s="47">
        <v>8</v>
      </c>
      <c r="BO108" s="47">
        <v>8</v>
      </c>
      <c r="BP108" s="47">
        <v>7</v>
      </c>
      <c r="BQ108" s="41">
        <f t="shared" si="162"/>
        <v>9</v>
      </c>
      <c r="BR108" s="47">
        <v>10</v>
      </c>
      <c r="BS108" s="47">
        <v>10</v>
      </c>
      <c r="BT108" s="47">
        <v>8</v>
      </c>
      <c r="BU108" s="47">
        <v>9</v>
      </c>
      <c r="BV108" s="47">
        <v>8</v>
      </c>
      <c r="BW108" s="41">
        <f t="shared" si="163"/>
        <v>9.6666666666666661</v>
      </c>
      <c r="BX108" s="47">
        <v>10</v>
      </c>
      <c r="BY108" s="47">
        <v>10</v>
      </c>
      <c r="BZ108" s="47">
        <v>9</v>
      </c>
      <c r="CA108" s="47" t="s">
        <v>78</v>
      </c>
      <c r="CB108" s="46" t="s">
        <v>78</v>
      </c>
      <c r="CC108" s="52">
        <v>8.9</v>
      </c>
      <c r="CD108" s="52">
        <f t="shared" si="164"/>
        <v>8.85</v>
      </c>
      <c r="CE108" s="44">
        <f t="shared" si="165"/>
        <v>-5.0000000000000711E-2</v>
      </c>
      <c r="CF108" s="53" t="str">
        <f t="shared" si="166"/>
        <v>â</v>
      </c>
      <c r="CG108" s="52">
        <v>9.0714285714285712</v>
      </c>
      <c r="CH108" s="52">
        <f t="shared" si="167"/>
        <v>8.9285714285714288</v>
      </c>
      <c r="CI108" s="43">
        <f t="shared" si="168"/>
        <v>-0.14285714285714235</v>
      </c>
      <c r="CJ108" s="51" t="str">
        <f t="shared" si="169"/>
        <v>â</v>
      </c>
      <c r="CK108" s="47" t="s">
        <v>78</v>
      </c>
      <c r="CL108" s="46" t="s">
        <v>78</v>
      </c>
      <c r="CM108" s="47">
        <v>10</v>
      </c>
      <c r="CN108" s="47">
        <v>10</v>
      </c>
      <c r="CO108" s="47">
        <v>8</v>
      </c>
      <c r="CP108" s="47">
        <v>9</v>
      </c>
      <c r="CQ108" s="47">
        <v>8</v>
      </c>
      <c r="CR108" s="47">
        <v>9</v>
      </c>
      <c r="CS108" s="49">
        <f t="shared" si="170"/>
        <v>10</v>
      </c>
      <c r="CT108" s="48">
        <f t="shared" si="171"/>
        <v>0</v>
      </c>
      <c r="CU108" s="44" t="str">
        <f t="shared" si="172"/>
        <v>Dem.</v>
      </c>
      <c r="CV108" s="47" t="s">
        <v>78</v>
      </c>
      <c r="CW108" s="46" t="s">
        <v>78</v>
      </c>
      <c r="CX108" s="45">
        <f t="shared" si="173"/>
        <v>8.89</v>
      </c>
      <c r="CY108" s="40">
        <f t="shared" si="174"/>
        <v>1</v>
      </c>
      <c r="CZ108" s="39" t="str">
        <f t="shared" si="175"/>
        <v>Highly advanced</v>
      </c>
      <c r="DA108" s="44">
        <f t="shared" si="176"/>
        <v>8.85</v>
      </c>
      <c r="DB108" s="40">
        <f t="shared" si="177"/>
        <v>1</v>
      </c>
      <c r="DC108" s="39" t="str">
        <f t="shared" si="178"/>
        <v>Democracies in consolidation</v>
      </c>
      <c r="DD108" s="43">
        <f t="shared" si="179"/>
        <v>8.93</v>
      </c>
      <c r="DE108" s="40">
        <f t="shared" si="180"/>
        <v>1</v>
      </c>
      <c r="DF108" s="39" t="str">
        <f t="shared" si="181"/>
        <v>Developed</v>
      </c>
      <c r="DG108" s="42">
        <f t="shared" si="182"/>
        <v>7.09</v>
      </c>
      <c r="DH108" s="40">
        <f t="shared" si="183"/>
        <v>1</v>
      </c>
      <c r="DI108" s="39" t="str">
        <f t="shared" si="184"/>
        <v>Very good</v>
      </c>
      <c r="DJ108" s="41">
        <f t="shared" si="185"/>
        <v>2.1</v>
      </c>
      <c r="DK108" s="40">
        <f t="shared" si="186"/>
        <v>5</v>
      </c>
      <c r="DL108" s="39" t="str">
        <f t="shared" si="187"/>
        <v>Negligible</v>
      </c>
    </row>
    <row r="109" spans="1:116">
      <c r="A109" s="61" t="s">
        <v>207</v>
      </c>
      <c r="B109" s="60">
        <v>5</v>
      </c>
      <c r="C109" s="59" t="str">
        <f>IF(D109="-","?",RANK(D109,D2:D130,0))</f>
        <v>?</v>
      </c>
      <c r="D109" s="45" t="str">
        <f t="shared" si="141"/>
        <v>-</v>
      </c>
      <c r="E109" s="44" t="str">
        <f t="shared" si="142"/>
        <v>-</v>
      </c>
      <c r="F109" s="58" t="str">
        <f t="shared" si="143"/>
        <v>-</v>
      </c>
      <c r="G109" s="47" t="s">
        <v>208</v>
      </c>
      <c r="H109" s="47" t="s">
        <v>208</v>
      </c>
      <c r="I109" s="47" t="s">
        <v>208</v>
      </c>
      <c r="J109" s="47" t="s">
        <v>208</v>
      </c>
      <c r="K109" s="58" t="str">
        <f t="shared" si="144"/>
        <v>-</v>
      </c>
      <c r="L109" s="47" t="s">
        <v>208</v>
      </c>
      <c r="M109" s="47" t="s">
        <v>208</v>
      </c>
      <c r="N109" s="47" t="s">
        <v>208</v>
      </c>
      <c r="O109" s="47" t="s">
        <v>208</v>
      </c>
      <c r="P109" s="58" t="str">
        <f t="shared" si="145"/>
        <v>-</v>
      </c>
      <c r="Q109" s="47" t="s">
        <v>208</v>
      </c>
      <c r="R109" s="47" t="s">
        <v>208</v>
      </c>
      <c r="S109" s="47" t="s">
        <v>208</v>
      </c>
      <c r="T109" s="47" t="s">
        <v>208</v>
      </c>
      <c r="U109" s="58" t="str">
        <f t="shared" si="146"/>
        <v>-</v>
      </c>
      <c r="V109" s="47" t="s">
        <v>208</v>
      </c>
      <c r="W109" s="47" t="s">
        <v>208</v>
      </c>
      <c r="X109" s="58" t="str">
        <f t="shared" si="147"/>
        <v>-</v>
      </c>
      <c r="Y109" s="47" t="s">
        <v>208</v>
      </c>
      <c r="Z109" s="47" t="s">
        <v>208</v>
      </c>
      <c r="AA109" s="47" t="s">
        <v>208</v>
      </c>
      <c r="AB109" s="47" t="s">
        <v>208</v>
      </c>
      <c r="AC109" s="43" t="str">
        <f t="shared" si="148"/>
        <v>-</v>
      </c>
      <c r="AD109" s="57" t="str">
        <f t="shared" si="149"/>
        <v>-</v>
      </c>
      <c r="AE109" s="47" t="s">
        <v>208</v>
      </c>
      <c r="AF109" s="57" t="str">
        <f t="shared" si="150"/>
        <v>-</v>
      </c>
      <c r="AG109" s="47" t="s">
        <v>208</v>
      </c>
      <c r="AH109" s="47" t="s">
        <v>208</v>
      </c>
      <c r="AI109" s="47" t="s">
        <v>208</v>
      </c>
      <c r="AJ109" s="47" t="s">
        <v>208</v>
      </c>
      <c r="AK109" s="57" t="str">
        <f t="shared" si="151"/>
        <v>-</v>
      </c>
      <c r="AL109" s="47" t="s">
        <v>208</v>
      </c>
      <c r="AM109" s="47" t="s">
        <v>208</v>
      </c>
      <c r="AN109" s="57" t="str">
        <f t="shared" si="152"/>
        <v>-</v>
      </c>
      <c r="AO109" s="47" t="s">
        <v>208</v>
      </c>
      <c r="AP109" s="47" t="s">
        <v>208</v>
      </c>
      <c r="AQ109" s="57" t="str">
        <f t="shared" si="153"/>
        <v>-</v>
      </c>
      <c r="AR109" s="47" t="s">
        <v>208</v>
      </c>
      <c r="AS109" s="47" t="s">
        <v>208</v>
      </c>
      <c r="AT109" s="57" t="str">
        <f t="shared" si="154"/>
        <v>-</v>
      </c>
      <c r="AU109" s="47" t="s">
        <v>208</v>
      </c>
      <c r="AV109" s="57" t="str">
        <f t="shared" si="155"/>
        <v>-</v>
      </c>
      <c r="AW109" s="47" t="s">
        <v>208</v>
      </c>
      <c r="AX109" s="47" t="s">
        <v>208</v>
      </c>
      <c r="AY109" s="56" t="str">
        <f>IF(AZ109="-","?",RANK(AZ109,AZ2:AZ130,0))</f>
        <v>?</v>
      </c>
      <c r="AZ109" s="42" t="str">
        <f t="shared" si="156"/>
        <v>-</v>
      </c>
      <c r="BA109" s="41" t="str">
        <f t="shared" si="157"/>
        <v>-</v>
      </c>
      <c r="BB109" s="47" t="s">
        <v>208</v>
      </c>
      <c r="BC109" s="47" t="s">
        <v>208</v>
      </c>
      <c r="BD109" s="47" t="s">
        <v>208</v>
      </c>
      <c r="BE109" s="47" t="s">
        <v>208</v>
      </c>
      <c r="BF109" s="47" t="s">
        <v>208</v>
      </c>
      <c r="BG109" s="55" t="str">
        <f t="shared" si="158"/>
        <v>-</v>
      </c>
      <c r="BH109" s="54" t="str">
        <f t="shared" si="159"/>
        <v>-</v>
      </c>
      <c r="BI109" s="41" t="str">
        <f t="shared" si="160"/>
        <v>-</v>
      </c>
      <c r="BJ109" s="47" t="s">
        <v>208</v>
      </c>
      <c r="BK109" s="47" t="s">
        <v>208</v>
      </c>
      <c r="BL109" s="47" t="s">
        <v>208</v>
      </c>
      <c r="BM109" s="41" t="str">
        <f t="shared" si="161"/>
        <v>-</v>
      </c>
      <c r="BN109" s="47" t="s">
        <v>208</v>
      </c>
      <c r="BO109" s="47" t="s">
        <v>208</v>
      </c>
      <c r="BP109" s="47" t="s">
        <v>208</v>
      </c>
      <c r="BQ109" s="41" t="str">
        <f t="shared" si="162"/>
        <v>-</v>
      </c>
      <c r="BR109" s="47" t="s">
        <v>208</v>
      </c>
      <c r="BS109" s="47" t="s">
        <v>208</v>
      </c>
      <c r="BT109" s="47" t="s">
        <v>208</v>
      </c>
      <c r="BU109" s="47" t="s">
        <v>208</v>
      </c>
      <c r="BV109" s="47" t="s">
        <v>208</v>
      </c>
      <c r="BW109" s="41" t="str">
        <f t="shared" si="163"/>
        <v>-</v>
      </c>
      <c r="BX109" s="47" t="s">
        <v>208</v>
      </c>
      <c r="BY109" s="47" t="s">
        <v>208</v>
      </c>
      <c r="BZ109" s="47" t="s">
        <v>208</v>
      </c>
      <c r="CA109" s="47" t="s">
        <v>78</v>
      </c>
      <c r="CB109" s="46" t="s">
        <v>78</v>
      </c>
      <c r="CC109" s="52" t="s">
        <v>208</v>
      </c>
      <c r="CD109" s="52" t="str">
        <f t="shared" si="164"/>
        <v>-</v>
      </c>
      <c r="CE109" s="44" t="str">
        <f t="shared" si="165"/>
        <v>-</v>
      </c>
      <c r="CF109" s="53" t="str">
        <f t="shared" si="166"/>
        <v/>
      </c>
      <c r="CG109" s="52" t="s">
        <v>208</v>
      </c>
      <c r="CH109" s="52" t="str">
        <f t="shared" si="167"/>
        <v>-</v>
      </c>
      <c r="CI109" s="43" t="str">
        <f t="shared" si="168"/>
        <v>-</v>
      </c>
      <c r="CJ109" s="51" t="str">
        <f t="shared" si="169"/>
        <v/>
      </c>
      <c r="CK109" s="47" t="s">
        <v>78</v>
      </c>
      <c r="CL109" s="46" t="s">
        <v>78</v>
      </c>
      <c r="CM109" s="47" t="s">
        <v>208</v>
      </c>
      <c r="CN109" s="47" t="s">
        <v>208</v>
      </c>
      <c r="CO109" s="47" t="s">
        <v>208</v>
      </c>
      <c r="CP109" s="47" t="s">
        <v>208</v>
      </c>
      <c r="CQ109" s="47" t="s">
        <v>208</v>
      </c>
      <c r="CR109" s="47" t="s">
        <v>208</v>
      </c>
      <c r="CS109" s="49" t="str">
        <f t="shared" si="170"/>
        <v>-</v>
      </c>
      <c r="CT109" s="48" t="str">
        <f t="shared" si="171"/>
        <v>-</v>
      </c>
      <c r="CU109" s="44" t="str">
        <f t="shared" si="172"/>
        <v/>
      </c>
      <c r="CV109" s="47" t="s">
        <v>78</v>
      </c>
      <c r="CW109" s="46" t="s">
        <v>78</v>
      </c>
      <c r="CX109" s="45" t="str">
        <f t="shared" si="173"/>
        <v>-</v>
      </c>
      <c r="CY109" s="40" t="str">
        <f t="shared" si="174"/>
        <v>-</v>
      </c>
      <c r="CZ109" s="39" t="str">
        <f t="shared" si="175"/>
        <v/>
      </c>
      <c r="DA109" s="44" t="str">
        <f t="shared" si="176"/>
        <v>-</v>
      </c>
      <c r="DB109" s="40" t="str">
        <f t="shared" si="177"/>
        <v>-</v>
      </c>
      <c r="DC109" s="39" t="str">
        <f t="shared" si="178"/>
        <v/>
      </c>
      <c r="DD109" s="43" t="str">
        <f t="shared" si="179"/>
        <v>-</v>
      </c>
      <c r="DE109" s="40" t="str">
        <f t="shared" si="180"/>
        <v>-</v>
      </c>
      <c r="DF109" s="39" t="str">
        <f t="shared" si="181"/>
        <v/>
      </c>
      <c r="DG109" s="42" t="str">
        <f t="shared" si="182"/>
        <v>-</v>
      </c>
      <c r="DH109" s="40" t="str">
        <f t="shared" si="183"/>
        <v>-</v>
      </c>
      <c r="DI109" s="39" t="str">
        <f t="shared" si="184"/>
        <v/>
      </c>
      <c r="DJ109" s="41" t="str">
        <f t="shared" si="185"/>
        <v>-</v>
      </c>
      <c r="DK109" s="40" t="str">
        <f t="shared" si="186"/>
        <v>-</v>
      </c>
      <c r="DL109" s="39" t="str">
        <f t="shared" si="187"/>
        <v/>
      </c>
    </row>
    <row r="110" spans="1:116">
      <c r="A110" s="61" t="s">
        <v>209</v>
      </c>
      <c r="B110" s="60">
        <v>7</v>
      </c>
      <c r="C110" s="59">
        <f>IF(D110="-","?",RANK(D110,D2:D130,0))</f>
        <v>37</v>
      </c>
      <c r="D110" s="45">
        <f t="shared" si="141"/>
        <v>6.61</v>
      </c>
      <c r="E110" s="44">
        <f t="shared" si="142"/>
        <v>6.3</v>
      </c>
      <c r="F110" s="58">
        <f t="shared" si="143"/>
        <v>6</v>
      </c>
      <c r="G110" s="47">
        <v>4</v>
      </c>
      <c r="H110" s="47">
        <v>6</v>
      </c>
      <c r="I110" s="47">
        <v>7</v>
      </c>
      <c r="J110" s="47">
        <v>7</v>
      </c>
      <c r="K110" s="58">
        <f t="shared" si="144"/>
        <v>6.75</v>
      </c>
      <c r="L110" s="47">
        <v>7</v>
      </c>
      <c r="M110" s="47">
        <v>6</v>
      </c>
      <c r="N110" s="47">
        <v>7</v>
      </c>
      <c r="O110" s="47">
        <v>7</v>
      </c>
      <c r="P110" s="58">
        <f t="shared" si="145"/>
        <v>6.25</v>
      </c>
      <c r="Q110" s="47">
        <v>7</v>
      </c>
      <c r="R110" s="47">
        <v>8</v>
      </c>
      <c r="S110" s="47">
        <v>5</v>
      </c>
      <c r="T110" s="47">
        <v>5</v>
      </c>
      <c r="U110" s="58">
        <f t="shared" si="146"/>
        <v>6.5</v>
      </c>
      <c r="V110" s="47">
        <v>7</v>
      </c>
      <c r="W110" s="47">
        <v>6</v>
      </c>
      <c r="X110" s="58">
        <f t="shared" si="147"/>
        <v>6</v>
      </c>
      <c r="Y110" s="47">
        <v>6</v>
      </c>
      <c r="Z110" s="47">
        <v>6</v>
      </c>
      <c r="AA110" s="47">
        <v>7</v>
      </c>
      <c r="AB110" s="47">
        <v>5</v>
      </c>
      <c r="AC110" s="43">
        <f t="shared" si="148"/>
        <v>6.9285714285714288</v>
      </c>
      <c r="AD110" s="57">
        <f t="shared" si="149"/>
        <v>6</v>
      </c>
      <c r="AE110" s="47">
        <v>6</v>
      </c>
      <c r="AF110" s="57">
        <f t="shared" si="150"/>
        <v>8</v>
      </c>
      <c r="AG110" s="47">
        <v>8</v>
      </c>
      <c r="AH110" s="47">
        <v>8</v>
      </c>
      <c r="AI110" s="47">
        <v>8</v>
      </c>
      <c r="AJ110" s="47">
        <v>8</v>
      </c>
      <c r="AK110" s="57">
        <f t="shared" si="151"/>
        <v>7.5</v>
      </c>
      <c r="AL110" s="47">
        <v>8</v>
      </c>
      <c r="AM110" s="47">
        <v>7</v>
      </c>
      <c r="AN110" s="57">
        <f t="shared" si="152"/>
        <v>8</v>
      </c>
      <c r="AO110" s="47">
        <v>8</v>
      </c>
      <c r="AP110" s="47">
        <v>8</v>
      </c>
      <c r="AQ110" s="57">
        <f t="shared" si="153"/>
        <v>6</v>
      </c>
      <c r="AR110" s="47">
        <v>6</v>
      </c>
      <c r="AS110" s="47">
        <v>6</v>
      </c>
      <c r="AT110" s="57">
        <f t="shared" si="154"/>
        <v>8</v>
      </c>
      <c r="AU110" s="47">
        <v>8</v>
      </c>
      <c r="AV110" s="57">
        <f t="shared" si="155"/>
        <v>5</v>
      </c>
      <c r="AW110" s="47">
        <v>5</v>
      </c>
      <c r="AX110" s="47">
        <v>5</v>
      </c>
      <c r="AY110" s="56">
        <f>IF(AZ110="-","?",RANK(AZ110,AZ2:AZ130,0))</f>
        <v>52</v>
      </c>
      <c r="AZ110" s="42">
        <f t="shared" si="156"/>
        <v>5.38</v>
      </c>
      <c r="BA110" s="41">
        <f t="shared" si="157"/>
        <v>5.479166666666667</v>
      </c>
      <c r="BB110" s="47">
        <v>6</v>
      </c>
      <c r="BC110" s="47">
        <v>5</v>
      </c>
      <c r="BD110" s="47">
        <v>7</v>
      </c>
      <c r="BE110" s="47">
        <v>7</v>
      </c>
      <c r="BF110" s="47">
        <v>3</v>
      </c>
      <c r="BG110" s="55">
        <f t="shared" si="158"/>
        <v>4.875</v>
      </c>
      <c r="BH110" s="54">
        <f t="shared" si="159"/>
        <v>5.9833333333333334</v>
      </c>
      <c r="BI110" s="41">
        <f t="shared" si="160"/>
        <v>5</v>
      </c>
      <c r="BJ110" s="47">
        <v>5</v>
      </c>
      <c r="BK110" s="47">
        <v>5</v>
      </c>
      <c r="BL110" s="47">
        <v>5</v>
      </c>
      <c r="BM110" s="41">
        <f t="shared" si="161"/>
        <v>5.666666666666667</v>
      </c>
      <c r="BN110" s="47">
        <v>5</v>
      </c>
      <c r="BO110" s="47">
        <v>6</v>
      </c>
      <c r="BP110" s="47">
        <v>6</v>
      </c>
      <c r="BQ110" s="41">
        <f t="shared" si="162"/>
        <v>5.6</v>
      </c>
      <c r="BR110" s="47">
        <v>6</v>
      </c>
      <c r="BS110" s="47">
        <v>6</v>
      </c>
      <c r="BT110" s="47">
        <v>4</v>
      </c>
      <c r="BU110" s="47">
        <v>6</v>
      </c>
      <c r="BV110" s="47">
        <v>6</v>
      </c>
      <c r="BW110" s="41">
        <f t="shared" si="163"/>
        <v>7.666666666666667</v>
      </c>
      <c r="BX110" s="47">
        <v>7</v>
      </c>
      <c r="BY110" s="47">
        <v>7</v>
      </c>
      <c r="BZ110" s="47">
        <v>9</v>
      </c>
      <c r="CA110" s="47" t="s">
        <v>78</v>
      </c>
      <c r="CB110" s="46" t="s">
        <v>78</v>
      </c>
      <c r="CC110" s="52">
        <v>6.0000000000000009</v>
      </c>
      <c r="CD110" s="52">
        <f t="shared" si="164"/>
        <v>6.3</v>
      </c>
      <c r="CE110" s="44">
        <f t="shared" si="165"/>
        <v>0.29999999999999893</v>
      </c>
      <c r="CF110" s="53" t="str">
        <f t="shared" si="166"/>
        <v>â</v>
      </c>
      <c r="CG110" s="52">
        <v>7.2499999999999991</v>
      </c>
      <c r="CH110" s="52">
        <f t="shared" si="167"/>
        <v>6.9285714285714288</v>
      </c>
      <c r="CI110" s="43">
        <f t="shared" si="168"/>
        <v>-0.32142857142857029</v>
      </c>
      <c r="CJ110" s="51" t="str">
        <f t="shared" si="169"/>
        <v>â</v>
      </c>
      <c r="CK110" s="47" t="s">
        <v>78</v>
      </c>
      <c r="CL110" s="46" t="s">
        <v>78</v>
      </c>
      <c r="CM110" s="47">
        <v>7</v>
      </c>
      <c r="CN110" s="47">
        <v>6</v>
      </c>
      <c r="CO110" s="47">
        <v>7</v>
      </c>
      <c r="CP110" s="47">
        <v>7</v>
      </c>
      <c r="CQ110" s="47">
        <v>7</v>
      </c>
      <c r="CR110" s="47">
        <v>5</v>
      </c>
      <c r="CS110" s="49">
        <f t="shared" si="170"/>
        <v>5.5</v>
      </c>
      <c r="CT110" s="48">
        <f t="shared" si="171"/>
        <v>0</v>
      </c>
      <c r="CU110" s="44" t="str">
        <f t="shared" si="172"/>
        <v>Dem.</v>
      </c>
      <c r="CV110" s="47" t="s">
        <v>78</v>
      </c>
      <c r="CW110" s="46" t="s">
        <v>78</v>
      </c>
      <c r="CX110" s="45">
        <f t="shared" si="173"/>
        <v>6.61</v>
      </c>
      <c r="CY110" s="40">
        <f t="shared" si="174"/>
        <v>3</v>
      </c>
      <c r="CZ110" s="39" t="str">
        <f t="shared" si="175"/>
        <v>Limited</v>
      </c>
      <c r="DA110" s="44">
        <f t="shared" si="176"/>
        <v>6.3</v>
      </c>
      <c r="DB110" s="40">
        <f t="shared" si="177"/>
        <v>2</v>
      </c>
      <c r="DC110" s="39" t="str">
        <f t="shared" si="178"/>
        <v>Defective democracies</v>
      </c>
      <c r="DD110" s="43">
        <f t="shared" si="179"/>
        <v>6.93</v>
      </c>
      <c r="DE110" s="40">
        <f t="shared" si="180"/>
        <v>3</v>
      </c>
      <c r="DF110" s="39" t="str">
        <f t="shared" si="181"/>
        <v>Functional flaws</v>
      </c>
      <c r="DG110" s="42">
        <f t="shared" si="182"/>
        <v>5.38</v>
      </c>
      <c r="DH110" s="40">
        <f t="shared" si="183"/>
        <v>3</v>
      </c>
      <c r="DI110" s="39" t="str">
        <f t="shared" si="184"/>
        <v>Moderate</v>
      </c>
      <c r="DJ110" s="41">
        <f t="shared" si="185"/>
        <v>5.5</v>
      </c>
      <c r="DK110" s="40">
        <f t="shared" si="186"/>
        <v>3</v>
      </c>
      <c r="DL110" s="39" t="str">
        <f t="shared" si="187"/>
        <v>Moderate</v>
      </c>
    </row>
    <row r="111" spans="1:116">
      <c r="A111" s="61" t="s">
        <v>210</v>
      </c>
      <c r="B111" s="60">
        <v>4</v>
      </c>
      <c r="C111" s="59">
        <f>IF(D111="-","?",RANK(D111,D2:D130,0))</f>
        <v>121</v>
      </c>
      <c r="D111" s="45">
        <f t="shared" si="141"/>
        <v>3</v>
      </c>
      <c r="E111" s="44">
        <f t="shared" si="142"/>
        <v>2.1333333333333333</v>
      </c>
      <c r="F111" s="58">
        <f t="shared" si="143"/>
        <v>3</v>
      </c>
      <c r="G111" s="47">
        <v>3</v>
      </c>
      <c r="H111" s="47">
        <v>3</v>
      </c>
      <c r="I111" s="47">
        <v>3</v>
      </c>
      <c r="J111" s="47">
        <v>3</v>
      </c>
      <c r="K111" s="58">
        <f t="shared" si="144"/>
        <v>2.5</v>
      </c>
      <c r="L111" s="47">
        <v>1</v>
      </c>
      <c r="M111" s="47">
        <v>1</v>
      </c>
      <c r="N111" s="47">
        <v>4</v>
      </c>
      <c r="O111" s="47">
        <v>4</v>
      </c>
      <c r="P111" s="58">
        <f t="shared" si="145"/>
        <v>1.5</v>
      </c>
      <c r="Q111" s="47">
        <v>2</v>
      </c>
      <c r="R111" s="47">
        <v>2</v>
      </c>
      <c r="S111" s="47">
        <v>1</v>
      </c>
      <c r="T111" s="47">
        <v>1</v>
      </c>
      <c r="U111" s="58">
        <f t="shared" si="146"/>
        <v>1</v>
      </c>
      <c r="V111" s="47">
        <v>1</v>
      </c>
      <c r="W111" s="47">
        <v>1</v>
      </c>
      <c r="X111" s="58">
        <f t="shared" si="147"/>
        <v>2.6666666666666665</v>
      </c>
      <c r="Y111" s="47">
        <v>3</v>
      </c>
      <c r="Z111" s="47">
        <v>3</v>
      </c>
      <c r="AA111" s="47" t="s">
        <v>100</v>
      </c>
      <c r="AB111" s="47">
        <v>2</v>
      </c>
      <c r="AC111" s="43">
        <f t="shared" si="148"/>
        <v>3.8571428571428572</v>
      </c>
      <c r="AD111" s="57">
        <f t="shared" si="149"/>
        <v>2</v>
      </c>
      <c r="AE111" s="47">
        <v>2</v>
      </c>
      <c r="AF111" s="57">
        <f t="shared" si="150"/>
        <v>3.5</v>
      </c>
      <c r="AG111" s="47">
        <v>3</v>
      </c>
      <c r="AH111" s="47">
        <v>2</v>
      </c>
      <c r="AI111" s="47">
        <v>6</v>
      </c>
      <c r="AJ111" s="47">
        <v>3</v>
      </c>
      <c r="AK111" s="57">
        <f t="shared" si="151"/>
        <v>6.5</v>
      </c>
      <c r="AL111" s="47">
        <v>6</v>
      </c>
      <c r="AM111" s="47">
        <v>7</v>
      </c>
      <c r="AN111" s="57">
        <f t="shared" si="152"/>
        <v>4</v>
      </c>
      <c r="AO111" s="47">
        <v>3</v>
      </c>
      <c r="AP111" s="47">
        <v>5</v>
      </c>
      <c r="AQ111" s="57">
        <f t="shared" si="153"/>
        <v>1.5</v>
      </c>
      <c r="AR111" s="47">
        <v>1</v>
      </c>
      <c r="AS111" s="47">
        <v>2</v>
      </c>
      <c r="AT111" s="57">
        <f t="shared" si="154"/>
        <v>7</v>
      </c>
      <c r="AU111" s="47">
        <v>7</v>
      </c>
      <c r="AV111" s="57">
        <f t="shared" si="155"/>
        <v>2.5</v>
      </c>
      <c r="AW111" s="47">
        <v>2</v>
      </c>
      <c r="AX111" s="47">
        <v>3</v>
      </c>
      <c r="AY111" s="56">
        <f>IF(AZ111="-","?",RANK(AZ111,AZ2:AZ130,0))</f>
        <v>111</v>
      </c>
      <c r="AZ111" s="42">
        <f t="shared" si="156"/>
        <v>2.88</v>
      </c>
      <c r="BA111" s="41">
        <f t="shared" si="157"/>
        <v>8.4583333333333339</v>
      </c>
      <c r="BB111" s="47">
        <v>8</v>
      </c>
      <c r="BC111" s="47">
        <v>6</v>
      </c>
      <c r="BD111" s="47">
        <v>10</v>
      </c>
      <c r="BE111" s="47">
        <v>9</v>
      </c>
      <c r="BF111" s="47">
        <v>9</v>
      </c>
      <c r="BG111" s="55">
        <f t="shared" si="158"/>
        <v>8.75</v>
      </c>
      <c r="BH111" s="54">
        <f t="shared" si="159"/>
        <v>2.9833333333333334</v>
      </c>
      <c r="BI111" s="41">
        <f t="shared" si="160"/>
        <v>3.3333333333333335</v>
      </c>
      <c r="BJ111" s="47">
        <v>3</v>
      </c>
      <c r="BK111" s="47">
        <v>3</v>
      </c>
      <c r="BL111" s="47">
        <v>4</v>
      </c>
      <c r="BM111" s="41">
        <f t="shared" si="161"/>
        <v>3</v>
      </c>
      <c r="BN111" s="47">
        <v>4</v>
      </c>
      <c r="BO111" s="47">
        <v>3</v>
      </c>
      <c r="BP111" s="47">
        <v>2</v>
      </c>
      <c r="BQ111" s="41">
        <f t="shared" si="162"/>
        <v>2.6</v>
      </c>
      <c r="BR111" s="47">
        <v>5</v>
      </c>
      <c r="BS111" s="47">
        <v>3</v>
      </c>
      <c r="BT111" s="47">
        <v>2</v>
      </c>
      <c r="BU111" s="47">
        <v>2</v>
      </c>
      <c r="BV111" s="47">
        <v>1</v>
      </c>
      <c r="BW111" s="41">
        <f t="shared" si="163"/>
        <v>3</v>
      </c>
      <c r="BX111" s="47">
        <v>3</v>
      </c>
      <c r="BY111" s="47">
        <v>3</v>
      </c>
      <c r="BZ111" s="47">
        <v>3</v>
      </c>
      <c r="CA111" s="47" t="s">
        <v>78</v>
      </c>
      <c r="CB111" s="46" t="s">
        <v>78</v>
      </c>
      <c r="CC111" s="52">
        <v>2.2999999999999998</v>
      </c>
      <c r="CD111" s="52">
        <f t="shared" si="164"/>
        <v>2.1333333333333333</v>
      </c>
      <c r="CE111" s="44">
        <f t="shared" si="165"/>
        <v>-0.16666666666666652</v>
      </c>
      <c r="CF111" s="53" t="str">
        <f t="shared" si="166"/>
        <v>â</v>
      </c>
      <c r="CG111" s="52">
        <v>4.0357142857142856</v>
      </c>
      <c r="CH111" s="52">
        <f t="shared" si="167"/>
        <v>3.8571428571428572</v>
      </c>
      <c r="CI111" s="43">
        <f t="shared" si="168"/>
        <v>-0.17857142857142838</v>
      </c>
      <c r="CJ111" s="51" t="str">
        <f t="shared" si="169"/>
        <v>â</v>
      </c>
      <c r="CK111" s="47" t="s">
        <v>78</v>
      </c>
      <c r="CL111" s="46" t="s">
        <v>78</v>
      </c>
      <c r="CM111" s="50">
        <v>1</v>
      </c>
      <c r="CN111" s="50">
        <v>1</v>
      </c>
      <c r="CO111" s="47">
        <v>4</v>
      </c>
      <c r="CP111" s="47">
        <v>4</v>
      </c>
      <c r="CQ111" s="50">
        <v>2</v>
      </c>
      <c r="CR111" s="50">
        <v>1</v>
      </c>
      <c r="CS111" s="49">
        <f t="shared" si="170"/>
        <v>3</v>
      </c>
      <c r="CT111" s="48">
        <f t="shared" si="171"/>
        <v>4</v>
      </c>
      <c r="CU111" s="44" t="str">
        <f t="shared" si="172"/>
        <v>Aut.</v>
      </c>
      <c r="CV111" s="47" t="s">
        <v>78</v>
      </c>
      <c r="CW111" s="46" t="s">
        <v>78</v>
      </c>
      <c r="CX111" s="45">
        <f t="shared" si="173"/>
        <v>3</v>
      </c>
      <c r="CY111" s="40">
        <f t="shared" si="174"/>
        <v>5</v>
      </c>
      <c r="CZ111" s="39" t="str">
        <f t="shared" si="175"/>
        <v>Failed</v>
      </c>
      <c r="DA111" s="44">
        <f t="shared" si="176"/>
        <v>2.13</v>
      </c>
      <c r="DB111" s="40">
        <f t="shared" si="177"/>
        <v>5</v>
      </c>
      <c r="DC111" s="39" t="str">
        <f t="shared" si="178"/>
        <v>Hard-line autocracies</v>
      </c>
      <c r="DD111" s="43">
        <f t="shared" si="179"/>
        <v>3.86</v>
      </c>
      <c r="DE111" s="40">
        <f t="shared" si="180"/>
        <v>4</v>
      </c>
      <c r="DF111" s="39" t="str">
        <f t="shared" si="181"/>
        <v>Poorly functioning</v>
      </c>
      <c r="DG111" s="42">
        <f t="shared" si="182"/>
        <v>2.88</v>
      </c>
      <c r="DH111" s="40">
        <f t="shared" si="183"/>
        <v>5</v>
      </c>
      <c r="DI111" s="39" t="str">
        <f t="shared" si="184"/>
        <v>Failed</v>
      </c>
      <c r="DJ111" s="41">
        <f t="shared" si="185"/>
        <v>8.5</v>
      </c>
      <c r="DK111" s="40">
        <f t="shared" si="186"/>
        <v>1</v>
      </c>
      <c r="DL111" s="39" t="str">
        <f t="shared" si="187"/>
        <v>Massive</v>
      </c>
    </row>
    <row r="112" spans="1:116">
      <c r="A112" s="61" t="s">
        <v>211</v>
      </c>
      <c r="B112" s="60">
        <v>4</v>
      </c>
      <c r="C112" s="59">
        <f>IF(D112="-","?",RANK(D112,D2:D130,0))</f>
        <v>113</v>
      </c>
      <c r="D112" s="45">
        <f t="shared" si="141"/>
        <v>3.39</v>
      </c>
      <c r="E112" s="44">
        <f t="shared" si="142"/>
        <v>2.6</v>
      </c>
      <c r="F112" s="58">
        <f t="shared" si="143"/>
        <v>6.75</v>
      </c>
      <c r="G112" s="47">
        <v>9</v>
      </c>
      <c r="H112" s="47">
        <v>7</v>
      </c>
      <c r="I112" s="47">
        <v>6</v>
      </c>
      <c r="J112" s="47">
        <v>5</v>
      </c>
      <c r="K112" s="58">
        <f t="shared" si="144"/>
        <v>1.75</v>
      </c>
      <c r="L112" s="47">
        <v>2</v>
      </c>
      <c r="M112" s="47">
        <v>1</v>
      </c>
      <c r="N112" s="47">
        <v>2</v>
      </c>
      <c r="O112" s="47">
        <v>2</v>
      </c>
      <c r="P112" s="58">
        <f t="shared" si="145"/>
        <v>1.5</v>
      </c>
      <c r="Q112" s="47">
        <v>1</v>
      </c>
      <c r="R112" s="47">
        <v>1</v>
      </c>
      <c r="S112" s="47">
        <v>2</v>
      </c>
      <c r="T112" s="47">
        <v>2</v>
      </c>
      <c r="U112" s="58">
        <f t="shared" si="146"/>
        <v>1</v>
      </c>
      <c r="V112" s="47">
        <v>1</v>
      </c>
      <c r="W112" s="47">
        <v>1</v>
      </c>
      <c r="X112" s="58">
        <f t="shared" si="147"/>
        <v>2</v>
      </c>
      <c r="Y112" s="47">
        <v>1</v>
      </c>
      <c r="Z112" s="47">
        <v>2</v>
      </c>
      <c r="AA112" s="47" t="s">
        <v>100</v>
      </c>
      <c r="AB112" s="47">
        <v>3</v>
      </c>
      <c r="AC112" s="43">
        <f t="shared" si="148"/>
        <v>4.1785714285714288</v>
      </c>
      <c r="AD112" s="57">
        <f t="shared" si="149"/>
        <v>4</v>
      </c>
      <c r="AE112" s="47">
        <v>4</v>
      </c>
      <c r="AF112" s="57">
        <f t="shared" si="150"/>
        <v>2.25</v>
      </c>
      <c r="AG112" s="47">
        <v>2</v>
      </c>
      <c r="AH112" s="47">
        <v>1</v>
      </c>
      <c r="AI112" s="47">
        <v>4</v>
      </c>
      <c r="AJ112" s="47">
        <v>2</v>
      </c>
      <c r="AK112" s="57">
        <f t="shared" si="151"/>
        <v>6.5</v>
      </c>
      <c r="AL112" s="47">
        <v>7</v>
      </c>
      <c r="AM112" s="47">
        <v>6</v>
      </c>
      <c r="AN112" s="57">
        <f t="shared" si="152"/>
        <v>4</v>
      </c>
      <c r="AO112" s="47">
        <v>4</v>
      </c>
      <c r="AP112" s="47">
        <v>4</v>
      </c>
      <c r="AQ112" s="57">
        <f t="shared" si="153"/>
        <v>4</v>
      </c>
      <c r="AR112" s="47">
        <v>4</v>
      </c>
      <c r="AS112" s="47">
        <v>4</v>
      </c>
      <c r="AT112" s="57">
        <f t="shared" si="154"/>
        <v>6</v>
      </c>
      <c r="AU112" s="47">
        <v>6</v>
      </c>
      <c r="AV112" s="57">
        <f t="shared" si="155"/>
        <v>2.5</v>
      </c>
      <c r="AW112" s="47">
        <v>2</v>
      </c>
      <c r="AX112" s="47">
        <v>3</v>
      </c>
      <c r="AY112" s="56">
        <f>IF(AZ112="-","?",RANK(AZ112,AZ2:AZ130,0))</f>
        <v>116</v>
      </c>
      <c r="AZ112" s="42">
        <f t="shared" si="156"/>
        <v>2.4700000000000002</v>
      </c>
      <c r="BA112" s="41">
        <f t="shared" si="157"/>
        <v>6.645833333333333</v>
      </c>
      <c r="BB112" s="47">
        <v>6</v>
      </c>
      <c r="BC112" s="47">
        <v>9</v>
      </c>
      <c r="BD112" s="47">
        <v>5</v>
      </c>
      <c r="BE112" s="47">
        <v>8</v>
      </c>
      <c r="BF112" s="47">
        <v>5</v>
      </c>
      <c r="BG112" s="55">
        <f t="shared" si="158"/>
        <v>6.875</v>
      </c>
      <c r="BH112" s="54">
        <f t="shared" si="159"/>
        <v>2.6666666666666665</v>
      </c>
      <c r="BI112" s="41">
        <f t="shared" si="160"/>
        <v>3</v>
      </c>
      <c r="BJ112" s="47">
        <v>2</v>
      </c>
      <c r="BK112" s="47">
        <v>3</v>
      </c>
      <c r="BL112" s="47">
        <v>4</v>
      </c>
      <c r="BM112" s="41">
        <f t="shared" si="161"/>
        <v>3</v>
      </c>
      <c r="BN112" s="47">
        <v>3</v>
      </c>
      <c r="BO112" s="47">
        <v>5</v>
      </c>
      <c r="BP112" s="47">
        <v>1</v>
      </c>
      <c r="BQ112" s="41">
        <f t="shared" si="162"/>
        <v>2</v>
      </c>
      <c r="BR112" s="47">
        <v>3</v>
      </c>
      <c r="BS112" s="47">
        <v>1</v>
      </c>
      <c r="BT112" s="47">
        <v>2</v>
      </c>
      <c r="BU112" s="47">
        <v>1</v>
      </c>
      <c r="BV112" s="47">
        <v>3</v>
      </c>
      <c r="BW112" s="41">
        <f t="shared" si="163"/>
        <v>2.6666666666666665</v>
      </c>
      <c r="BX112" s="47">
        <v>2</v>
      </c>
      <c r="BY112" s="47">
        <v>3</v>
      </c>
      <c r="BZ112" s="47">
        <v>3</v>
      </c>
      <c r="CA112" s="47" t="s">
        <v>78</v>
      </c>
      <c r="CB112" s="46" t="s">
        <v>78</v>
      </c>
      <c r="CC112" s="52">
        <v>3.0000000000000004</v>
      </c>
      <c r="CD112" s="52">
        <f t="shared" si="164"/>
        <v>2.6</v>
      </c>
      <c r="CE112" s="44">
        <f t="shared" si="165"/>
        <v>-0.40000000000000036</v>
      </c>
      <c r="CF112" s="53" t="str">
        <f t="shared" si="166"/>
        <v>â</v>
      </c>
      <c r="CG112" s="52">
        <v>4.25</v>
      </c>
      <c r="CH112" s="52">
        <f t="shared" si="167"/>
        <v>4.1785714285714288</v>
      </c>
      <c r="CI112" s="43">
        <f t="shared" si="168"/>
        <v>-7.1428571428571175E-2</v>
      </c>
      <c r="CJ112" s="51" t="str">
        <f t="shared" si="169"/>
        <v>â</v>
      </c>
      <c r="CK112" s="47" t="s">
        <v>78</v>
      </c>
      <c r="CL112" s="46" t="s">
        <v>78</v>
      </c>
      <c r="CM112" s="50">
        <v>2</v>
      </c>
      <c r="CN112" s="50">
        <v>1</v>
      </c>
      <c r="CO112" s="50">
        <v>2</v>
      </c>
      <c r="CP112" s="50">
        <v>2</v>
      </c>
      <c r="CQ112" s="50">
        <v>1</v>
      </c>
      <c r="CR112" s="50">
        <v>2</v>
      </c>
      <c r="CS112" s="49">
        <f t="shared" si="170"/>
        <v>7</v>
      </c>
      <c r="CT112" s="48">
        <f t="shared" si="171"/>
        <v>6</v>
      </c>
      <c r="CU112" s="44" t="str">
        <f t="shared" si="172"/>
        <v>Aut.</v>
      </c>
      <c r="CV112" s="47" t="s">
        <v>78</v>
      </c>
      <c r="CW112" s="46" t="s">
        <v>78</v>
      </c>
      <c r="CX112" s="45">
        <f t="shared" si="173"/>
        <v>3.39</v>
      </c>
      <c r="CY112" s="40">
        <f t="shared" si="174"/>
        <v>5</v>
      </c>
      <c r="CZ112" s="39" t="str">
        <f t="shared" si="175"/>
        <v>Failed</v>
      </c>
      <c r="DA112" s="44">
        <f t="shared" si="176"/>
        <v>2.6</v>
      </c>
      <c r="DB112" s="40">
        <f t="shared" si="177"/>
        <v>5</v>
      </c>
      <c r="DC112" s="39" t="str">
        <f t="shared" si="178"/>
        <v>Hard-line autocracies</v>
      </c>
      <c r="DD112" s="43">
        <f t="shared" si="179"/>
        <v>4.18</v>
      </c>
      <c r="DE112" s="40">
        <f t="shared" si="180"/>
        <v>4</v>
      </c>
      <c r="DF112" s="39" t="str">
        <f t="shared" si="181"/>
        <v>Poorly functioning</v>
      </c>
      <c r="DG112" s="42">
        <f t="shared" si="182"/>
        <v>2.4700000000000002</v>
      </c>
      <c r="DH112" s="40">
        <f t="shared" si="183"/>
        <v>5</v>
      </c>
      <c r="DI112" s="39" t="str">
        <f t="shared" si="184"/>
        <v>Failed</v>
      </c>
      <c r="DJ112" s="41">
        <f t="shared" si="185"/>
        <v>6.6</v>
      </c>
      <c r="DK112" s="40">
        <f t="shared" si="186"/>
        <v>2</v>
      </c>
      <c r="DL112" s="39" t="str">
        <f t="shared" si="187"/>
        <v>Substantial</v>
      </c>
    </row>
    <row r="113" spans="1:116">
      <c r="A113" s="61" t="s">
        <v>212</v>
      </c>
      <c r="B113" s="60">
        <v>7</v>
      </c>
      <c r="C113" s="59">
        <f>IF(D113="-","?",RANK(D113,D2:D130,0))</f>
        <v>4</v>
      </c>
      <c r="D113" s="45">
        <f t="shared" si="141"/>
        <v>9.33</v>
      </c>
      <c r="E113" s="44">
        <f t="shared" si="142"/>
        <v>9.4499999999999993</v>
      </c>
      <c r="F113" s="58">
        <f t="shared" si="143"/>
        <v>10</v>
      </c>
      <c r="G113" s="47">
        <v>10</v>
      </c>
      <c r="H113" s="47">
        <v>10</v>
      </c>
      <c r="I113" s="47">
        <v>10</v>
      </c>
      <c r="J113" s="47">
        <v>10</v>
      </c>
      <c r="K113" s="58">
        <f t="shared" si="144"/>
        <v>10</v>
      </c>
      <c r="L113" s="47">
        <v>10</v>
      </c>
      <c r="M113" s="47">
        <v>10</v>
      </c>
      <c r="N113" s="47">
        <v>10</v>
      </c>
      <c r="O113" s="47">
        <v>10</v>
      </c>
      <c r="P113" s="58">
        <f t="shared" si="145"/>
        <v>9.75</v>
      </c>
      <c r="Q113" s="47">
        <v>10</v>
      </c>
      <c r="R113" s="47">
        <v>10</v>
      </c>
      <c r="S113" s="47">
        <v>9</v>
      </c>
      <c r="T113" s="47">
        <v>10</v>
      </c>
      <c r="U113" s="58">
        <f t="shared" si="146"/>
        <v>9</v>
      </c>
      <c r="V113" s="47">
        <v>8</v>
      </c>
      <c r="W113" s="47">
        <v>10</v>
      </c>
      <c r="X113" s="58">
        <f t="shared" si="147"/>
        <v>8.5</v>
      </c>
      <c r="Y113" s="47">
        <v>8</v>
      </c>
      <c r="Z113" s="47">
        <v>9</v>
      </c>
      <c r="AA113" s="47">
        <v>9</v>
      </c>
      <c r="AB113" s="47">
        <v>8</v>
      </c>
      <c r="AC113" s="43">
        <f t="shared" si="148"/>
        <v>9.2142857142857135</v>
      </c>
      <c r="AD113" s="57">
        <f t="shared" si="149"/>
        <v>10</v>
      </c>
      <c r="AE113" s="47">
        <v>10</v>
      </c>
      <c r="AF113" s="57">
        <f t="shared" si="150"/>
        <v>9</v>
      </c>
      <c r="AG113" s="47">
        <v>9</v>
      </c>
      <c r="AH113" s="47">
        <v>10</v>
      </c>
      <c r="AI113" s="47">
        <v>10</v>
      </c>
      <c r="AJ113" s="47">
        <v>7</v>
      </c>
      <c r="AK113" s="57">
        <f t="shared" si="151"/>
        <v>9.5</v>
      </c>
      <c r="AL113" s="47">
        <v>10</v>
      </c>
      <c r="AM113" s="47">
        <v>9</v>
      </c>
      <c r="AN113" s="57">
        <f t="shared" si="152"/>
        <v>9.5</v>
      </c>
      <c r="AO113" s="47">
        <v>10</v>
      </c>
      <c r="AP113" s="47">
        <v>9</v>
      </c>
      <c r="AQ113" s="57">
        <f t="shared" si="153"/>
        <v>8.5</v>
      </c>
      <c r="AR113" s="47">
        <v>8</v>
      </c>
      <c r="AS113" s="47">
        <v>9</v>
      </c>
      <c r="AT113" s="57">
        <f t="shared" si="154"/>
        <v>9</v>
      </c>
      <c r="AU113" s="47">
        <v>9</v>
      </c>
      <c r="AV113" s="57">
        <f t="shared" si="155"/>
        <v>9</v>
      </c>
      <c r="AW113" s="47">
        <v>8</v>
      </c>
      <c r="AX113" s="47">
        <v>10</v>
      </c>
      <c r="AY113" s="56">
        <f>IF(AZ113="-","?",RANK(AZ113,AZ2:AZ130,0))</f>
        <v>7</v>
      </c>
      <c r="AZ113" s="42">
        <f t="shared" si="156"/>
        <v>7.04</v>
      </c>
      <c r="BA113" s="41">
        <f t="shared" si="157"/>
        <v>2.3541666666666665</v>
      </c>
      <c r="BB113" s="47">
        <v>2</v>
      </c>
      <c r="BC113" s="47">
        <v>5</v>
      </c>
      <c r="BD113" s="47">
        <v>4</v>
      </c>
      <c r="BE113" s="47">
        <v>1</v>
      </c>
      <c r="BF113" s="47">
        <v>1</v>
      </c>
      <c r="BG113" s="55">
        <f t="shared" si="158"/>
        <v>1.125</v>
      </c>
      <c r="BH113" s="54">
        <f t="shared" si="159"/>
        <v>8.4833333333333343</v>
      </c>
      <c r="BI113" s="41">
        <f t="shared" si="160"/>
        <v>8</v>
      </c>
      <c r="BJ113" s="47">
        <v>8</v>
      </c>
      <c r="BK113" s="47">
        <v>8</v>
      </c>
      <c r="BL113" s="47">
        <v>8</v>
      </c>
      <c r="BM113" s="41">
        <f t="shared" si="161"/>
        <v>8</v>
      </c>
      <c r="BN113" s="47">
        <v>8</v>
      </c>
      <c r="BO113" s="47">
        <v>8</v>
      </c>
      <c r="BP113" s="47">
        <v>8</v>
      </c>
      <c r="BQ113" s="41">
        <f t="shared" si="162"/>
        <v>8.6</v>
      </c>
      <c r="BR113" s="47">
        <v>9</v>
      </c>
      <c r="BS113" s="47">
        <v>10</v>
      </c>
      <c r="BT113" s="47">
        <v>6</v>
      </c>
      <c r="BU113" s="47">
        <v>9</v>
      </c>
      <c r="BV113" s="47">
        <v>9</v>
      </c>
      <c r="BW113" s="41">
        <f t="shared" si="163"/>
        <v>9.3333333333333339</v>
      </c>
      <c r="BX113" s="47">
        <v>10</v>
      </c>
      <c r="BY113" s="47">
        <v>9</v>
      </c>
      <c r="BZ113" s="47">
        <v>9</v>
      </c>
      <c r="CA113" s="47" t="s">
        <v>78</v>
      </c>
      <c r="CB113" s="46" t="s">
        <v>78</v>
      </c>
      <c r="CC113" s="52">
        <v>9.35</v>
      </c>
      <c r="CD113" s="52">
        <f t="shared" si="164"/>
        <v>9.4499999999999993</v>
      </c>
      <c r="CE113" s="44">
        <f t="shared" si="165"/>
        <v>9.9999999999999645E-2</v>
      </c>
      <c r="CF113" s="53" t="str">
        <f t="shared" si="166"/>
        <v>â</v>
      </c>
      <c r="CG113" s="52">
        <v>9</v>
      </c>
      <c r="CH113" s="52">
        <f t="shared" si="167"/>
        <v>9.2142857142857135</v>
      </c>
      <c r="CI113" s="43">
        <f t="shared" si="168"/>
        <v>0.21428571428571352</v>
      </c>
      <c r="CJ113" s="51" t="str">
        <f t="shared" si="169"/>
        <v>â</v>
      </c>
      <c r="CK113" s="47" t="s">
        <v>78</v>
      </c>
      <c r="CL113" s="46" t="s">
        <v>78</v>
      </c>
      <c r="CM113" s="47">
        <v>10</v>
      </c>
      <c r="CN113" s="47">
        <v>10</v>
      </c>
      <c r="CO113" s="47">
        <v>10</v>
      </c>
      <c r="CP113" s="47">
        <v>10</v>
      </c>
      <c r="CQ113" s="47">
        <v>10</v>
      </c>
      <c r="CR113" s="47">
        <v>10</v>
      </c>
      <c r="CS113" s="49">
        <f t="shared" si="170"/>
        <v>10</v>
      </c>
      <c r="CT113" s="48">
        <f t="shared" si="171"/>
        <v>0</v>
      </c>
      <c r="CU113" s="44" t="str">
        <f t="shared" si="172"/>
        <v>Dem.</v>
      </c>
      <c r="CV113" s="47" t="s">
        <v>78</v>
      </c>
      <c r="CW113" s="46" t="s">
        <v>78</v>
      </c>
      <c r="CX113" s="45">
        <f t="shared" si="173"/>
        <v>9.33</v>
      </c>
      <c r="CY113" s="40">
        <f t="shared" si="174"/>
        <v>1</v>
      </c>
      <c r="CZ113" s="39" t="str">
        <f t="shared" si="175"/>
        <v>Highly advanced</v>
      </c>
      <c r="DA113" s="44">
        <f t="shared" si="176"/>
        <v>9.4499999999999993</v>
      </c>
      <c r="DB113" s="40">
        <f t="shared" si="177"/>
        <v>1</v>
      </c>
      <c r="DC113" s="39" t="str">
        <f t="shared" si="178"/>
        <v>Democracies in consolidation</v>
      </c>
      <c r="DD113" s="43">
        <f t="shared" si="179"/>
        <v>9.2100000000000009</v>
      </c>
      <c r="DE113" s="40">
        <f t="shared" si="180"/>
        <v>1</v>
      </c>
      <c r="DF113" s="39" t="str">
        <f t="shared" si="181"/>
        <v>Developed</v>
      </c>
      <c r="DG113" s="42">
        <f t="shared" si="182"/>
        <v>7.04</v>
      </c>
      <c r="DH113" s="40">
        <f t="shared" si="183"/>
        <v>1</v>
      </c>
      <c r="DI113" s="39" t="str">
        <f t="shared" si="184"/>
        <v>Very good</v>
      </c>
      <c r="DJ113" s="41">
        <f t="shared" si="185"/>
        <v>2.4</v>
      </c>
      <c r="DK113" s="40">
        <f t="shared" si="186"/>
        <v>5</v>
      </c>
      <c r="DL113" s="39" t="str">
        <f t="shared" si="187"/>
        <v>Negligible</v>
      </c>
    </row>
    <row r="114" spans="1:116">
      <c r="A114" s="61" t="s">
        <v>213</v>
      </c>
      <c r="B114" s="60">
        <v>6</v>
      </c>
      <c r="C114" s="59">
        <f>IF(D114="-","?",RANK(D114,D2:D130,0))</f>
        <v>106</v>
      </c>
      <c r="D114" s="45">
        <f t="shared" si="141"/>
        <v>3.8</v>
      </c>
      <c r="E114" s="44">
        <f t="shared" si="142"/>
        <v>3.7333333333333334</v>
      </c>
      <c r="F114" s="58">
        <f t="shared" si="143"/>
        <v>6.75</v>
      </c>
      <c r="G114" s="47">
        <v>6</v>
      </c>
      <c r="H114" s="47">
        <v>7</v>
      </c>
      <c r="I114" s="47">
        <v>9</v>
      </c>
      <c r="J114" s="47">
        <v>5</v>
      </c>
      <c r="K114" s="58">
        <f t="shared" si="144"/>
        <v>3</v>
      </c>
      <c r="L114" s="47">
        <v>3</v>
      </c>
      <c r="M114" s="47">
        <v>2</v>
      </c>
      <c r="N114" s="47">
        <v>3</v>
      </c>
      <c r="O114" s="47">
        <v>4</v>
      </c>
      <c r="P114" s="58">
        <f t="shared" si="145"/>
        <v>3.25</v>
      </c>
      <c r="Q114" s="47">
        <v>3</v>
      </c>
      <c r="R114" s="47">
        <v>3</v>
      </c>
      <c r="S114" s="47">
        <v>3</v>
      </c>
      <c r="T114" s="47">
        <v>4</v>
      </c>
      <c r="U114" s="58">
        <f t="shared" si="146"/>
        <v>2</v>
      </c>
      <c r="V114" s="47">
        <v>2</v>
      </c>
      <c r="W114" s="47">
        <v>2</v>
      </c>
      <c r="X114" s="58">
        <f t="shared" si="147"/>
        <v>3.6666666666666665</v>
      </c>
      <c r="Y114" s="47">
        <v>3</v>
      </c>
      <c r="Z114" s="47">
        <v>4</v>
      </c>
      <c r="AA114" s="47" t="s">
        <v>100</v>
      </c>
      <c r="AB114" s="47">
        <v>4</v>
      </c>
      <c r="AC114" s="43">
        <f t="shared" si="148"/>
        <v>3.8571428571428572</v>
      </c>
      <c r="AD114" s="57">
        <f t="shared" si="149"/>
        <v>2</v>
      </c>
      <c r="AE114" s="47">
        <v>2</v>
      </c>
      <c r="AF114" s="57">
        <f t="shared" si="150"/>
        <v>4</v>
      </c>
      <c r="AG114" s="47">
        <v>4</v>
      </c>
      <c r="AH114" s="47">
        <v>4</v>
      </c>
      <c r="AI114" s="47">
        <v>4</v>
      </c>
      <c r="AJ114" s="47">
        <v>4</v>
      </c>
      <c r="AK114" s="57">
        <f t="shared" si="151"/>
        <v>6</v>
      </c>
      <c r="AL114" s="47">
        <v>6</v>
      </c>
      <c r="AM114" s="47">
        <v>6</v>
      </c>
      <c r="AN114" s="57">
        <f t="shared" si="152"/>
        <v>3.5</v>
      </c>
      <c r="AO114" s="47">
        <v>3</v>
      </c>
      <c r="AP114" s="47">
        <v>4</v>
      </c>
      <c r="AQ114" s="57">
        <f t="shared" si="153"/>
        <v>3</v>
      </c>
      <c r="AR114" s="47">
        <v>3</v>
      </c>
      <c r="AS114" s="47">
        <v>3</v>
      </c>
      <c r="AT114" s="57">
        <f t="shared" si="154"/>
        <v>5</v>
      </c>
      <c r="AU114" s="47">
        <v>5</v>
      </c>
      <c r="AV114" s="57">
        <f t="shared" si="155"/>
        <v>3.5</v>
      </c>
      <c r="AW114" s="47">
        <v>3</v>
      </c>
      <c r="AX114" s="47">
        <v>4</v>
      </c>
      <c r="AY114" s="56">
        <f>IF(AZ114="-","?",RANK(AZ114,AZ2:AZ130,0))</f>
        <v>88</v>
      </c>
      <c r="AZ114" s="42">
        <f t="shared" si="156"/>
        <v>4.46</v>
      </c>
      <c r="BA114" s="41">
        <f t="shared" si="157"/>
        <v>6.5</v>
      </c>
      <c r="BB114" s="47">
        <v>8</v>
      </c>
      <c r="BC114" s="47">
        <v>8</v>
      </c>
      <c r="BD114" s="47">
        <v>6</v>
      </c>
      <c r="BE114" s="47">
        <v>9</v>
      </c>
      <c r="BF114" s="47">
        <v>2</v>
      </c>
      <c r="BG114" s="55">
        <f t="shared" si="158"/>
        <v>6</v>
      </c>
      <c r="BH114" s="54">
        <f t="shared" si="159"/>
        <v>4.833333333333333</v>
      </c>
      <c r="BI114" s="41">
        <f t="shared" si="160"/>
        <v>4</v>
      </c>
      <c r="BJ114" s="47">
        <v>4</v>
      </c>
      <c r="BK114" s="47">
        <v>4</v>
      </c>
      <c r="BL114" s="47">
        <v>4</v>
      </c>
      <c r="BM114" s="41">
        <f t="shared" si="161"/>
        <v>4</v>
      </c>
      <c r="BN114" s="47">
        <v>5</v>
      </c>
      <c r="BO114" s="47">
        <v>4</v>
      </c>
      <c r="BP114" s="47">
        <v>3</v>
      </c>
      <c r="BQ114" s="41">
        <f t="shared" si="162"/>
        <v>4</v>
      </c>
      <c r="BR114" s="47">
        <v>5</v>
      </c>
      <c r="BS114" s="47">
        <v>2</v>
      </c>
      <c r="BT114" s="47">
        <v>5</v>
      </c>
      <c r="BU114" s="47">
        <v>4</v>
      </c>
      <c r="BV114" s="47">
        <v>4</v>
      </c>
      <c r="BW114" s="41">
        <f t="shared" si="163"/>
        <v>7.333333333333333</v>
      </c>
      <c r="BX114" s="47">
        <v>8</v>
      </c>
      <c r="BY114" s="47">
        <v>8</v>
      </c>
      <c r="BZ114" s="47">
        <v>6</v>
      </c>
      <c r="CA114" s="47" t="s">
        <v>78</v>
      </c>
      <c r="CB114" s="46" t="s">
        <v>78</v>
      </c>
      <c r="CC114" s="52">
        <v>3.6</v>
      </c>
      <c r="CD114" s="52">
        <f t="shared" si="164"/>
        <v>3.7333333333333334</v>
      </c>
      <c r="CE114" s="44">
        <f t="shared" si="165"/>
        <v>0.1333333333333333</v>
      </c>
      <c r="CF114" s="53" t="str">
        <f t="shared" si="166"/>
        <v>â</v>
      </c>
      <c r="CG114" s="52">
        <v>3.3928571428571428</v>
      </c>
      <c r="CH114" s="52">
        <f t="shared" si="167"/>
        <v>3.8571428571428572</v>
      </c>
      <c r="CI114" s="43">
        <f t="shared" si="168"/>
        <v>0.46428571428571441</v>
      </c>
      <c r="CJ114" s="51" t="str">
        <f t="shared" si="169"/>
        <v>â</v>
      </c>
      <c r="CK114" s="47" t="s">
        <v>78</v>
      </c>
      <c r="CL114" s="46" t="s">
        <v>78</v>
      </c>
      <c r="CM114" s="50">
        <v>3</v>
      </c>
      <c r="CN114" s="50">
        <v>2</v>
      </c>
      <c r="CO114" s="47">
        <v>3</v>
      </c>
      <c r="CP114" s="47">
        <v>4</v>
      </c>
      <c r="CQ114" s="47">
        <v>3</v>
      </c>
      <c r="CR114" s="47">
        <v>4</v>
      </c>
      <c r="CS114" s="49">
        <f t="shared" si="170"/>
        <v>5.5</v>
      </c>
      <c r="CT114" s="48">
        <f t="shared" si="171"/>
        <v>2</v>
      </c>
      <c r="CU114" s="44" t="str">
        <f t="shared" si="172"/>
        <v>Aut.</v>
      </c>
      <c r="CV114" s="47" t="s">
        <v>78</v>
      </c>
      <c r="CW114" s="46" t="s">
        <v>78</v>
      </c>
      <c r="CX114" s="45">
        <f t="shared" si="173"/>
        <v>3.8</v>
      </c>
      <c r="CY114" s="40">
        <f t="shared" si="174"/>
        <v>5</v>
      </c>
      <c r="CZ114" s="39" t="str">
        <f t="shared" si="175"/>
        <v>Failed</v>
      </c>
      <c r="DA114" s="44">
        <f t="shared" si="176"/>
        <v>3.73</v>
      </c>
      <c r="DB114" s="40">
        <f t="shared" si="177"/>
        <v>5</v>
      </c>
      <c r="DC114" s="39" t="str">
        <f t="shared" si="178"/>
        <v>Hard-line autocracies</v>
      </c>
      <c r="DD114" s="43">
        <f t="shared" si="179"/>
        <v>3.86</v>
      </c>
      <c r="DE114" s="40">
        <f t="shared" si="180"/>
        <v>4</v>
      </c>
      <c r="DF114" s="39" t="str">
        <f t="shared" si="181"/>
        <v>Poorly functioning</v>
      </c>
      <c r="DG114" s="42">
        <f t="shared" si="182"/>
        <v>4.46</v>
      </c>
      <c r="DH114" s="40">
        <f t="shared" si="183"/>
        <v>3</v>
      </c>
      <c r="DI114" s="39" t="str">
        <f t="shared" si="184"/>
        <v>Moderate</v>
      </c>
      <c r="DJ114" s="41">
        <f t="shared" si="185"/>
        <v>6.5</v>
      </c>
      <c r="DK114" s="40">
        <f t="shared" si="186"/>
        <v>2</v>
      </c>
      <c r="DL114" s="39" t="str">
        <f t="shared" si="187"/>
        <v>Substantial</v>
      </c>
    </row>
    <row r="115" spans="1:116">
      <c r="A115" s="61" t="s">
        <v>214</v>
      </c>
      <c r="B115" s="60">
        <v>5</v>
      </c>
      <c r="C115" s="59">
        <f>IF(D115="-","?",RANK(D115,D2:D130,0))</f>
        <v>62</v>
      </c>
      <c r="D115" s="45">
        <f t="shared" si="141"/>
        <v>5.84</v>
      </c>
      <c r="E115" s="44">
        <f t="shared" si="142"/>
        <v>6.85</v>
      </c>
      <c r="F115" s="58">
        <f t="shared" si="143"/>
        <v>8.25</v>
      </c>
      <c r="G115" s="47">
        <v>9</v>
      </c>
      <c r="H115" s="47">
        <v>9</v>
      </c>
      <c r="I115" s="47">
        <v>9</v>
      </c>
      <c r="J115" s="47">
        <v>6</v>
      </c>
      <c r="K115" s="58">
        <f t="shared" si="144"/>
        <v>7.25</v>
      </c>
      <c r="L115" s="47">
        <v>7</v>
      </c>
      <c r="M115" s="47">
        <v>9</v>
      </c>
      <c r="N115" s="47">
        <v>6</v>
      </c>
      <c r="O115" s="47">
        <v>7</v>
      </c>
      <c r="P115" s="58">
        <f t="shared" si="145"/>
        <v>6.25</v>
      </c>
      <c r="Q115" s="47">
        <v>6</v>
      </c>
      <c r="R115" s="47">
        <v>7</v>
      </c>
      <c r="S115" s="47">
        <v>5</v>
      </c>
      <c r="T115" s="47">
        <v>7</v>
      </c>
      <c r="U115" s="58">
        <f t="shared" si="146"/>
        <v>7</v>
      </c>
      <c r="V115" s="47">
        <v>7</v>
      </c>
      <c r="W115" s="47">
        <v>7</v>
      </c>
      <c r="X115" s="58">
        <f t="shared" si="147"/>
        <v>5.5</v>
      </c>
      <c r="Y115" s="47">
        <v>7</v>
      </c>
      <c r="Z115" s="47">
        <v>3</v>
      </c>
      <c r="AA115" s="47">
        <v>7</v>
      </c>
      <c r="AB115" s="47">
        <v>5</v>
      </c>
      <c r="AC115" s="43">
        <f t="shared" si="148"/>
        <v>4.8214285714285712</v>
      </c>
      <c r="AD115" s="57">
        <f t="shared" si="149"/>
        <v>3</v>
      </c>
      <c r="AE115" s="47">
        <v>3</v>
      </c>
      <c r="AF115" s="57">
        <f t="shared" si="150"/>
        <v>5.25</v>
      </c>
      <c r="AG115" s="47">
        <v>5</v>
      </c>
      <c r="AH115" s="47">
        <v>4</v>
      </c>
      <c r="AI115" s="47">
        <v>6</v>
      </c>
      <c r="AJ115" s="47">
        <v>6</v>
      </c>
      <c r="AK115" s="57">
        <f t="shared" si="151"/>
        <v>7</v>
      </c>
      <c r="AL115" s="47">
        <v>7</v>
      </c>
      <c r="AM115" s="47">
        <v>7</v>
      </c>
      <c r="AN115" s="57">
        <f t="shared" si="152"/>
        <v>5.5</v>
      </c>
      <c r="AO115" s="47">
        <v>5</v>
      </c>
      <c r="AP115" s="47">
        <v>6</v>
      </c>
      <c r="AQ115" s="57">
        <f t="shared" si="153"/>
        <v>3.5</v>
      </c>
      <c r="AR115" s="47">
        <v>3</v>
      </c>
      <c r="AS115" s="47">
        <v>4</v>
      </c>
      <c r="AT115" s="57">
        <f t="shared" si="154"/>
        <v>6</v>
      </c>
      <c r="AU115" s="47">
        <v>6</v>
      </c>
      <c r="AV115" s="57">
        <f t="shared" si="155"/>
        <v>3.5</v>
      </c>
      <c r="AW115" s="47">
        <v>4</v>
      </c>
      <c r="AX115" s="47">
        <v>3</v>
      </c>
      <c r="AY115" s="56">
        <f>IF(AZ115="-","?",RANK(AZ115,AZ2:AZ130,0))</f>
        <v>35</v>
      </c>
      <c r="AZ115" s="42">
        <f t="shared" si="156"/>
        <v>5.84</v>
      </c>
      <c r="BA115" s="41">
        <f t="shared" si="157"/>
        <v>6.791666666666667</v>
      </c>
      <c r="BB115" s="47">
        <v>8</v>
      </c>
      <c r="BC115" s="47">
        <v>7</v>
      </c>
      <c r="BD115" s="47">
        <v>5</v>
      </c>
      <c r="BE115" s="47">
        <v>10</v>
      </c>
      <c r="BF115" s="47">
        <v>7</v>
      </c>
      <c r="BG115" s="55">
        <f t="shared" si="158"/>
        <v>3.75</v>
      </c>
      <c r="BH115" s="54">
        <f t="shared" si="159"/>
        <v>6.291666666666667</v>
      </c>
      <c r="BI115" s="41">
        <f t="shared" si="160"/>
        <v>6.333333333333333</v>
      </c>
      <c r="BJ115" s="47">
        <v>7</v>
      </c>
      <c r="BK115" s="47">
        <v>6</v>
      </c>
      <c r="BL115" s="47">
        <v>6</v>
      </c>
      <c r="BM115" s="41">
        <f t="shared" si="161"/>
        <v>4.666666666666667</v>
      </c>
      <c r="BN115" s="47">
        <v>4</v>
      </c>
      <c r="BO115" s="47">
        <v>6</v>
      </c>
      <c r="BP115" s="47">
        <v>4</v>
      </c>
      <c r="BQ115" s="41">
        <f t="shared" si="162"/>
        <v>6.5</v>
      </c>
      <c r="BR115" s="47">
        <v>7</v>
      </c>
      <c r="BS115" s="47">
        <v>8</v>
      </c>
      <c r="BT115" s="47">
        <v>6</v>
      </c>
      <c r="BU115" s="47">
        <v>5</v>
      </c>
      <c r="BV115" s="47" t="s">
        <v>100</v>
      </c>
      <c r="BW115" s="41">
        <f t="shared" si="163"/>
        <v>7.666666666666667</v>
      </c>
      <c r="BX115" s="47">
        <v>7</v>
      </c>
      <c r="BY115" s="47">
        <v>9</v>
      </c>
      <c r="BZ115" s="47">
        <v>7</v>
      </c>
      <c r="CA115" s="47" t="s">
        <v>78</v>
      </c>
      <c r="CB115" s="46" t="s">
        <v>78</v>
      </c>
      <c r="CC115" s="52">
        <v>6.4499999999999993</v>
      </c>
      <c r="CD115" s="52">
        <f t="shared" si="164"/>
        <v>6.85</v>
      </c>
      <c r="CE115" s="44">
        <f t="shared" si="165"/>
        <v>0.40000000000000036</v>
      </c>
      <c r="CF115" s="53" t="str">
        <f t="shared" si="166"/>
        <v>â</v>
      </c>
      <c r="CG115" s="52">
        <v>4.8571428571428568</v>
      </c>
      <c r="CH115" s="52">
        <f t="shared" si="167"/>
        <v>4.8214285714285712</v>
      </c>
      <c r="CI115" s="43">
        <f t="shared" si="168"/>
        <v>-3.5714285714285587E-2</v>
      </c>
      <c r="CJ115" s="51" t="str">
        <f t="shared" si="169"/>
        <v>â</v>
      </c>
      <c r="CK115" s="47" t="s">
        <v>78</v>
      </c>
      <c r="CL115" s="46" t="s">
        <v>78</v>
      </c>
      <c r="CM115" s="47">
        <v>7</v>
      </c>
      <c r="CN115" s="47">
        <v>9</v>
      </c>
      <c r="CO115" s="47">
        <v>6</v>
      </c>
      <c r="CP115" s="47">
        <v>7</v>
      </c>
      <c r="CQ115" s="47">
        <v>6</v>
      </c>
      <c r="CR115" s="47">
        <v>7</v>
      </c>
      <c r="CS115" s="49">
        <f t="shared" si="170"/>
        <v>7.5</v>
      </c>
      <c r="CT115" s="48">
        <f t="shared" si="171"/>
        <v>0</v>
      </c>
      <c r="CU115" s="44" t="str">
        <f t="shared" si="172"/>
        <v>Dem.</v>
      </c>
      <c r="CV115" s="47" t="s">
        <v>78</v>
      </c>
      <c r="CW115" s="46" t="s">
        <v>78</v>
      </c>
      <c r="CX115" s="45">
        <f t="shared" si="173"/>
        <v>5.84</v>
      </c>
      <c r="CY115" s="40">
        <f t="shared" si="174"/>
        <v>3</v>
      </c>
      <c r="CZ115" s="39" t="str">
        <f t="shared" si="175"/>
        <v>Limited</v>
      </c>
      <c r="DA115" s="44">
        <f t="shared" si="176"/>
        <v>6.85</v>
      </c>
      <c r="DB115" s="40">
        <f t="shared" si="177"/>
        <v>2</v>
      </c>
      <c r="DC115" s="39" t="str">
        <f t="shared" si="178"/>
        <v>Defective democracies</v>
      </c>
      <c r="DD115" s="43">
        <f t="shared" si="179"/>
        <v>4.82</v>
      </c>
      <c r="DE115" s="40">
        <f t="shared" si="180"/>
        <v>4</v>
      </c>
      <c r="DF115" s="39" t="str">
        <f t="shared" si="181"/>
        <v>Poorly functioning</v>
      </c>
      <c r="DG115" s="42">
        <f t="shared" si="182"/>
        <v>5.84</v>
      </c>
      <c r="DH115" s="40">
        <f t="shared" si="183"/>
        <v>2</v>
      </c>
      <c r="DI115" s="39" t="str">
        <f t="shared" si="184"/>
        <v>Good</v>
      </c>
      <c r="DJ115" s="41">
        <f t="shared" si="185"/>
        <v>6.8</v>
      </c>
      <c r="DK115" s="40">
        <f t="shared" si="186"/>
        <v>2</v>
      </c>
      <c r="DL115" s="39" t="str">
        <f t="shared" si="187"/>
        <v>Substantial</v>
      </c>
    </row>
    <row r="116" spans="1:116">
      <c r="A116" s="75" t="s">
        <v>215</v>
      </c>
      <c r="B116" s="60">
        <v>7</v>
      </c>
      <c r="C116" s="59">
        <f>IF(D116="-","?",RANK(D116,D2:D130,0))</f>
        <v>55</v>
      </c>
      <c r="D116" s="45">
        <f t="shared" si="141"/>
        <v>6.07</v>
      </c>
      <c r="E116" s="44">
        <f t="shared" si="142"/>
        <v>5.0999999999999996</v>
      </c>
      <c r="F116" s="58">
        <f t="shared" si="143"/>
        <v>7.25</v>
      </c>
      <c r="G116" s="47">
        <v>6</v>
      </c>
      <c r="H116" s="47">
        <v>7</v>
      </c>
      <c r="I116" s="47">
        <v>7</v>
      </c>
      <c r="J116" s="47">
        <v>9</v>
      </c>
      <c r="K116" s="58">
        <f t="shared" si="144"/>
        <v>3.75</v>
      </c>
      <c r="L116" s="47">
        <v>2</v>
      </c>
      <c r="M116" s="47">
        <v>2</v>
      </c>
      <c r="N116" s="47">
        <v>6</v>
      </c>
      <c r="O116" s="47">
        <v>5</v>
      </c>
      <c r="P116" s="58">
        <f t="shared" si="145"/>
        <v>5.75</v>
      </c>
      <c r="Q116" s="47">
        <v>3</v>
      </c>
      <c r="R116" s="47">
        <v>7</v>
      </c>
      <c r="S116" s="47">
        <v>6</v>
      </c>
      <c r="T116" s="47">
        <v>7</v>
      </c>
      <c r="U116" s="58">
        <f t="shared" si="146"/>
        <v>3.5</v>
      </c>
      <c r="V116" s="47">
        <v>2</v>
      </c>
      <c r="W116" s="77">
        <v>5</v>
      </c>
      <c r="X116" s="58">
        <f t="shared" si="147"/>
        <v>5.25</v>
      </c>
      <c r="Y116" s="47">
        <v>5</v>
      </c>
      <c r="Z116" s="47">
        <v>5</v>
      </c>
      <c r="AA116" s="77">
        <v>5</v>
      </c>
      <c r="AB116" s="47">
        <v>6</v>
      </c>
      <c r="AC116" s="43">
        <f t="shared" si="148"/>
        <v>7.0357142857142856</v>
      </c>
      <c r="AD116" s="57">
        <f t="shared" si="149"/>
        <v>6</v>
      </c>
      <c r="AE116" s="47">
        <v>6</v>
      </c>
      <c r="AF116" s="57">
        <f t="shared" si="150"/>
        <v>7.75</v>
      </c>
      <c r="AG116" s="47">
        <v>7</v>
      </c>
      <c r="AH116" s="47">
        <v>7</v>
      </c>
      <c r="AI116" s="47">
        <v>9</v>
      </c>
      <c r="AJ116" s="47">
        <v>8</v>
      </c>
      <c r="AK116" s="57">
        <f t="shared" si="151"/>
        <v>8</v>
      </c>
      <c r="AL116" s="47">
        <v>8</v>
      </c>
      <c r="AM116" s="47">
        <v>8</v>
      </c>
      <c r="AN116" s="57">
        <f t="shared" si="152"/>
        <v>8</v>
      </c>
      <c r="AO116" s="47">
        <v>8</v>
      </c>
      <c r="AP116" s="47">
        <v>8</v>
      </c>
      <c r="AQ116" s="57">
        <f t="shared" si="153"/>
        <v>6</v>
      </c>
      <c r="AR116" s="47">
        <v>6</v>
      </c>
      <c r="AS116" s="47">
        <v>6</v>
      </c>
      <c r="AT116" s="57">
        <f t="shared" si="154"/>
        <v>8</v>
      </c>
      <c r="AU116" s="47">
        <v>8</v>
      </c>
      <c r="AV116" s="57">
        <f t="shared" si="155"/>
        <v>5.5</v>
      </c>
      <c r="AW116" s="47">
        <v>6</v>
      </c>
      <c r="AX116" s="47">
        <v>5</v>
      </c>
      <c r="AY116" s="56">
        <f>IF(AZ116="-","?",RANK(AZ116,AZ2:AZ130,0))</f>
        <v>71</v>
      </c>
      <c r="AZ116" s="42">
        <f t="shared" si="156"/>
        <v>4.78</v>
      </c>
      <c r="BA116" s="41">
        <f t="shared" si="157"/>
        <v>4.583333333333333</v>
      </c>
      <c r="BB116" s="47">
        <v>4</v>
      </c>
      <c r="BC116" s="47">
        <v>6</v>
      </c>
      <c r="BD116" s="47">
        <v>6</v>
      </c>
      <c r="BE116" s="47">
        <v>5</v>
      </c>
      <c r="BF116" s="47">
        <v>2</v>
      </c>
      <c r="BG116" s="55">
        <f t="shared" si="158"/>
        <v>4.5</v>
      </c>
      <c r="BH116" s="54">
        <f t="shared" si="159"/>
        <v>5.4333333333333336</v>
      </c>
      <c r="BI116" s="41">
        <f t="shared" si="160"/>
        <v>4.666666666666667</v>
      </c>
      <c r="BJ116" s="47">
        <v>5</v>
      </c>
      <c r="BK116" s="47">
        <v>5</v>
      </c>
      <c r="BL116" s="47">
        <v>4</v>
      </c>
      <c r="BM116" s="41">
        <f t="shared" si="161"/>
        <v>6</v>
      </c>
      <c r="BN116" s="47">
        <v>6</v>
      </c>
      <c r="BO116" s="47">
        <v>7</v>
      </c>
      <c r="BP116" s="47">
        <v>5</v>
      </c>
      <c r="BQ116" s="41">
        <f t="shared" si="162"/>
        <v>4.4000000000000004</v>
      </c>
      <c r="BR116" s="47">
        <v>5</v>
      </c>
      <c r="BS116" s="47">
        <v>3</v>
      </c>
      <c r="BT116" s="47">
        <v>4</v>
      </c>
      <c r="BU116" s="47">
        <v>5</v>
      </c>
      <c r="BV116" s="47">
        <v>5</v>
      </c>
      <c r="BW116" s="41">
        <f t="shared" si="163"/>
        <v>6.666666666666667</v>
      </c>
      <c r="BX116" s="47">
        <v>5</v>
      </c>
      <c r="BY116" s="47">
        <v>7</v>
      </c>
      <c r="BZ116" s="47">
        <v>8</v>
      </c>
      <c r="CA116" s="47" t="s">
        <v>78</v>
      </c>
      <c r="CB116" s="46" t="s">
        <v>78</v>
      </c>
      <c r="CC116" s="52">
        <v>6.85</v>
      </c>
      <c r="CD116" s="52">
        <f t="shared" si="164"/>
        <v>5.0999999999999996</v>
      </c>
      <c r="CE116" s="44">
        <f t="shared" si="165"/>
        <v>-1.75</v>
      </c>
      <c r="CF116" s="53" t="str">
        <f t="shared" si="166"/>
        <v>ä</v>
      </c>
      <c r="CG116" s="52">
        <v>7.6785714285714288</v>
      </c>
      <c r="CH116" s="52">
        <f t="shared" si="167"/>
        <v>7.0357142857142856</v>
      </c>
      <c r="CI116" s="43">
        <f t="shared" si="168"/>
        <v>-0.64285714285714324</v>
      </c>
      <c r="CJ116" s="51" t="str">
        <f t="shared" si="169"/>
        <v>è</v>
      </c>
      <c r="CK116" s="47" t="s">
        <v>78</v>
      </c>
      <c r="CL116" s="46" t="s">
        <v>78</v>
      </c>
      <c r="CM116" s="50">
        <v>2</v>
      </c>
      <c r="CN116" s="50">
        <v>2</v>
      </c>
      <c r="CO116" s="47">
        <v>6</v>
      </c>
      <c r="CP116" s="47">
        <v>5</v>
      </c>
      <c r="CQ116" s="47">
        <v>3</v>
      </c>
      <c r="CR116" s="47">
        <v>7</v>
      </c>
      <c r="CS116" s="49">
        <f t="shared" si="170"/>
        <v>7.5</v>
      </c>
      <c r="CT116" s="48">
        <f t="shared" si="171"/>
        <v>2</v>
      </c>
      <c r="CU116" s="44" t="str">
        <f t="shared" si="172"/>
        <v>Aut.</v>
      </c>
      <c r="CV116" s="47" t="s">
        <v>78</v>
      </c>
      <c r="CW116" s="46" t="s">
        <v>78</v>
      </c>
      <c r="CX116" s="45">
        <f t="shared" si="173"/>
        <v>6.07</v>
      </c>
      <c r="CY116" s="40">
        <f t="shared" si="174"/>
        <v>3</v>
      </c>
      <c r="CZ116" s="39" t="str">
        <f t="shared" si="175"/>
        <v>Limited</v>
      </c>
      <c r="DA116" s="44">
        <f t="shared" si="176"/>
        <v>5.0999999999999996</v>
      </c>
      <c r="DB116" s="40">
        <f t="shared" si="177"/>
        <v>4</v>
      </c>
      <c r="DC116" s="39" t="str">
        <f t="shared" si="178"/>
        <v>Moderate autocracies</v>
      </c>
      <c r="DD116" s="43">
        <f t="shared" si="179"/>
        <v>7.04</v>
      </c>
      <c r="DE116" s="40">
        <f t="shared" si="180"/>
        <v>2</v>
      </c>
      <c r="DF116" s="39" t="str">
        <f t="shared" si="181"/>
        <v>Functioning</v>
      </c>
      <c r="DG116" s="42">
        <f t="shared" si="182"/>
        <v>4.78</v>
      </c>
      <c r="DH116" s="40">
        <f t="shared" si="183"/>
        <v>3</v>
      </c>
      <c r="DI116" s="39" t="str">
        <f t="shared" si="184"/>
        <v>Moderate</v>
      </c>
      <c r="DJ116" s="41">
        <f t="shared" si="185"/>
        <v>4.5999999999999996</v>
      </c>
      <c r="DK116" s="40">
        <f t="shared" si="186"/>
        <v>3</v>
      </c>
      <c r="DL116" s="39" t="str">
        <f t="shared" si="187"/>
        <v>Moderate</v>
      </c>
    </row>
    <row r="117" spans="1:116">
      <c r="A117" s="61" t="s">
        <v>216</v>
      </c>
      <c r="B117" s="60">
        <v>3</v>
      </c>
      <c r="C117" s="59">
        <f>IF(D117="-","?",RANK(D117,D2:D130,0))</f>
        <v>108</v>
      </c>
      <c r="D117" s="45">
        <f t="shared" si="141"/>
        <v>3.75</v>
      </c>
      <c r="E117" s="44">
        <f t="shared" si="142"/>
        <v>3.9</v>
      </c>
      <c r="F117" s="58">
        <f t="shared" si="143"/>
        <v>8.25</v>
      </c>
      <c r="G117" s="47">
        <v>9</v>
      </c>
      <c r="H117" s="47">
        <v>9</v>
      </c>
      <c r="I117" s="47">
        <v>9</v>
      </c>
      <c r="J117" s="47">
        <v>6</v>
      </c>
      <c r="K117" s="58">
        <f t="shared" si="144"/>
        <v>3.5</v>
      </c>
      <c r="L117" s="47">
        <v>3</v>
      </c>
      <c r="M117" s="47">
        <v>2</v>
      </c>
      <c r="N117" s="47">
        <v>5</v>
      </c>
      <c r="O117" s="47">
        <v>4</v>
      </c>
      <c r="P117" s="58">
        <f t="shared" si="145"/>
        <v>2.75</v>
      </c>
      <c r="Q117" s="47">
        <v>3</v>
      </c>
      <c r="R117" s="47">
        <v>3</v>
      </c>
      <c r="S117" s="47">
        <v>2</v>
      </c>
      <c r="T117" s="47">
        <v>3</v>
      </c>
      <c r="U117" s="58">
        <f t="shared" si="146"/>
        <v>2</v>
      </c>
      <c r="V117" s="47">
        <v>2</v>
      </c>
      <c r="W117" s="47">
        <v>2</v>
      </c>
      <c r="X117" s="58">
        <f t="shared" si="147"/>
        <v>3</v>
      </c>
      <c r="Y117" s="47">
        <v>2</v>
      </c>
      <c r="Z117" s="47">
        <v>3</v>
      </c>
      <c r="AA117" s="47" t="s">
        <v>100</v>
      </c>
      <c r="AB117" s="47">
        <v>4</v>
      </c>
      <c r="AC117" s="43">
        <f t="shared" si="148"/>
        <v>3.6071428571428572</v>
      </c>
      <c r="AD117" s="57">
        <f t="shared" si="149"/>
        <v>2</v>
      </c>
      <c r="AE117" s="47">
        <v>2</v>
      </c>
      <c r="AF117" s="57">
        <f t="shared" si="150"/>
        <v>4.25</v>
      </c>
      <c r="AG117" s="47">
        <v>3</v>
      </c>
      <c r="AH117" s="47">
        <v>4</v>
      </c>
      <c r="AI117" s="47">
        <v>5</v>
      </c>
      <c r="AJ117" s="47">
        <v>5</v>
      </c>
      <c r="AK117" s="57">
        <f t="shared" si="151"/>
        <v>5.5</v>
      </c>
      <c r="AL117" s="47">
        <v>7</v>
      </c>
      <c r="AM117" s="47">
        <v>4</v>
      </c>
      <c r="AN117" s="57">
        <f t="shared" si="152"/>
        <v>5</v>
      </c>
      <c r="AO117" s="47">
        <v>5</v>
      </c>
      <c r="AP117" s="47">
        <v>5</v>
      </c>
      <c r="AQ117" s="57">
        <f t="shared" si="153"/>
        <v>2.5</v>
      </c>
      <c r="AR117" s="47">
        <v>3</v>
      </c>
      <c r="AS117" s="47">
        <v>2</v>
      </c>
      <c r="AT117" s="57">
        <f t="shared" si="154"/>
        <v>4</v>
      </c>
      <c r="AU117" s="47">
        <v>4</v>
      </c>
      <c r="AV117" s="57">
        <f t="shared" si="155"/>
        <v>2</v>
      </c>
      <c r="AW117" s="47">
        <v>2</v>
      </c>
      <c r="AX117" s="47">
        <v>2</v>
      </c>
      <c r="AY117" s="56">
        <f>IF(AZ117="-","?",RANK(AZ117,AZ2:AZ130,0))</f>
        <v>104</v>
      </c>
      <c r="AZ117" s="42">
        <f t="shared" si="156"/>
        <v>3.65</v>
      </c>
      <c r="BA117" s="41">
        <f t="shared" si="157"/>
        <v>7.25</v>
      </c>
      <c r="BB117" s="47">
        <v>8</v>
      </c>
      <c r="BC117" s="47">
        <v>7</v>
      </c>
      <c r="BD117" s="47">
        <v>5</v>
      </c>
      <c r="BE117" s="47">
        <v>9</v>
      </c>
      <c r="BF117" s="47">
        <v>9</v>
      </c>
      <c r="BG117" s="55">
        <f t="shared" si="158"/>
        <v>5.5</v>
      </c>
      <c r="BH117" s="54">
        <f t="shared" si="159"/>
        <v>3.8833333333333337</v>
      </c>
      <c r="BI117" s="41">
        <f t="shared" si="160"/>
        <v>2.6666666666666665</v>
      </c>
      <c r="BJ117" s="47">
        <v>1</v>
      </c>
      <c r="BK117" s="47">
        <v>3</v>
      </c>
      <c r="BL117" s="47">
        <v>4</v>
      </c>
      <c r="BM117" s="41">
        <f t="shared" si="161"/>
        <v>3</v>
      </c>
      <c r="BN117" s="47">
        <v>4</v>
      </c>
      <c r="BO117" s="47">
        <v>2</v>
      </c>
      <c r="BP117" s="47">
        <v>3</v>
      </c>
      <c r="BQ117" s="41">
        <f t="shared" si="162"/>
        <v>4.2</v>
      </c>
      <c r="BR117" s="47">
        <v>4</v>
      </c>
      <c r="BS117" s="47">
        <v>4</v>
      </c>
      <c r="BT117" s="47">
        <v>4</v>
      </c>
      <c r="BU117" s="47">
        <v>4</v>
      </c>
      <c r="BV117" s="47">
        <v>5</v>
      </c>
      <c r="BW117" s="41">
        <f t="shared" si="163"/>
        <v>5.666666666666667</v>
      </c>
      <c r="BX117" s="47">
        <v>5</v>
      </c>
      <c r="BY117" s="47">
        <v>6</v>
      </c>
      <c r="BZ117" s="47">
        <v>6</v>
      </c>
      <c r="CA117" s="47" t="s">
        <v>78</v>
      </c>
      <c r="CB117" s="46" t="s">
        <v>78</v>
      </c>
      <c r="CC117" s="52">
        <v>3.7166666666666663</v>
      </c>
      <c r="CD117" s="52">
        <f t="shared" si="164"/>
        <v>3.9</v>
      </c>
      <c r="CE117" s="44">
        <f t="shared" si="165"/>
        <v>0.18333333333333357</v>
      </c>
      <c r="CF117" s="53" t="str">
        <f t="shared" si="166"/>
        <v>â</v>
      </c>
      <c r="CG117" s="52">
        <v>3.9285714285714288</v>
      </c>
      <c r="CH117" s="52">
        <f t="shared" si="167"/>
        <v>3.6071428571428572</v>
      </c>
      <c r="CI117" s="43">
        <f t="shared" si="168"/>
        <v>-0.32142857142857162</v>
      </c>
      <c r="CJ117" s="51" t="str">
        <f t="shared" si="169"/>
        <v>â</v>
      </c>
      <c r="CK117" s="47" t="s">
        <v>78</v>
      </c>
      <c r="CL117" s="46" t="s">
        <v>78</v>
      </c>
      <c r="CM117" s="50">
        <v>3</v>
      </c>
      <c r="CN117" s="50">
        <v>2</v>
      </c>
      <c r="CO117" s="47">
        <v>5</v>
      </c>
      <c r="CP117" s="47">
        <v>4</v>
      </c>
      <c r="CQ117" s="47">
        <v>3</v>
      </c>
      <c r="CR117" s="47">
        <v>3</v>
      </c>
      <c r="CS117" s="49">
        <f t="shared" si="170"/>
        <v>7.5</v>
      </c>
      <c r="CT117" s="48">
        <f t="shared" si="171"/>
        <v>2</v>
      </c>
      <c r="CU117" s="44" t="str">
        <f t="shared" si="172"/>
        <v>Aut.</v>
      </c>
      <c r="CV117" s="47" t="s">
        <v>78</v>
      </c>
      <c r="CW117" s="46" t="s">
        <v>78</v>
      </c>
      <c r="CX117" s="45">
        <f t="shared" si="173"/>
        <v>3.75</v>
      </c>
      <c r="CY117" s="40">
        <f t="shared" si="174"/>
        <v>5</v>
      </c>
      <c r="CZ117" s="39" t="str">
        <f t="shared" si="175"/>
        <v>Failed</v>
      </c>
      <c r="DA117" s="44">
        <f t="shared" si="176"/>
        <v>3.9</v>
      </c>
      <c r="DB117" s="40">
        <f t="shared" si="177"/>
        <v>5</v>
      </c>
      <c r="DC117" s="39" t="str">
        <f t="shared" si="178"/>
        <v>Hard-line autocracies</v>
      </c>
      <c r="DD117" s="43">
        <f t="shared" si="179"/>
        <v>3.61</v>
      </c>
      <c r="DE117" s="40">
        <f t="shared" si="180"/>
        <v>4</v>
      </c>
      <c r="DF117" s="39" t="str">
        <f t="shared" si="181"/>
        <v>Poorly functioning</v>
      </c>
      <c r="DG117" s="42">
        <f t="shared" si="182"/>
        <v>3.65</v>
      </c>
      <c r="DH117" s="40">
        <f t="shared" si="183"/>
        <v>4</v>
      </c>
      <c r="DI117" s="39" t="str">
        <f t="shared" si="184"/>
        <v>Weak</v>
      </c>
      <c r="DJ117" s="41">
        <f t="shared" si="185"/>
        <v>7.3</v>
      </c>
      <c r="DK117" s="40">
        <f t="shared" si="186"/>
        <v>2</v>
      </c>
      <c r="DL117" s="39" t="str">
        <f t="shared" si="187"/>
        <v>Substantial</v>
      </c>
    </row>
    <row r="118" spans="1:116">
      <c r="A118" s="61" t="s">
        <v>217</v>
      </c>
      <c r="B118" s="60">
        <v>4</v>
      </c>
      <c r="C118" s="59">
        <f>IF(D118="-","?",RANK(D118,D2:D130,0))</f>
        <v>73</v>
      </c>
      <c r="D118" s="45">
        <f t="shared" si="141"/>
        <v>5.37</v>
      </c>
      <c r="E118" s="44">
        <f t="shared" si="142"/>
        <v>3.95</v>
      </c>
      <c r="F118" s="58">
        <f t="shared" si="143"/>
        <v>9.25</v>
      </c>
      <c r="G118" s="47">
        <v>10</v>
      </c>
      <c r="H118" s="47">
        <v>10</v>
      </c>
      <c r="I118" s="47">
        <v>9</v>
      </c>
      <c r="J118" s="47">
        <v>8</v>
      </c>
      <c r="K118" s="58">
        <f t="shared" si="144"/>
        <v>2</v>
      </c>
      <c r="L118" s="47">
        <v>2</v>
      </c>
      <c r="M118" s="47">
        <v>2</v>
      </c>
      <c r="N118" s="47">
        <v>3</v>
      </c>
      <c r="O118" s="47">
        <v>1</v>
      </c>
      <c r="P118" s="58">
        <f t="shared" si="145"/>
        <v>3.5</v>
      </c>
      <c r="Q118" s="47">
        <v>2</v>
      </c>
      <c r="R118" s="47">
        <v>4</v>
      </c>
      <c r="S118" s="47">
        <v>4</v>
      </c>
      <c r="T118" s="47">
        <v>4</v>
      </c>
      <c r="U118" s="58">
        <f t="shared" si="146"/>
        <v>2</v>
      </c>
      <c r="V118" s="47">
        <v>2</v>
      </c>
      <c r="W118" s="47">
        <v>2</v>
      </c>
      <c r="X118" s="58">
        <f t="shared" si="147"/>
        <v>3</v>
      </c>
      <c r="Y118" s="47">
        <v>2</v>
      </c>
      <c r="Z118" s="47">
        <v>4</v>
      </c>
      <c r="AA118" s="47" t="s">
        <v>100</v>
      </c>
      <c r="AB118" s="47">
        <v>3</v>
      </c>
      <c r="AC118" s="43">
        <f t="shared" si="148"/>
        <v>6.7857142857142856</v>
      </c>
      <c r="AD118" s="57">
        <f t="shared" si="149"/>
        <v>5</v>
      </c>
      <c r="AE118" s="47">
        <v>5</v>
      </c>
      <c r="AF118" s="57">
        <f t="shared" si="150"/>
        <v>6.5</v>
      </c>
      <c r="AG118" s="47">
        <v>8</v>
      </c>
      <c r="AH118" s="47">
        <v>6</v>
      </c>
      <c r="AI118" s="47">
        <v>7</v>
      </c>
      <c r="AJ118" s="47">
        <v>5</v>
      </c>
      <c r="AK118" s="57">
        <f t="shared" si="151"/>
        <v>8</v>
      </c>
      <c r="AL118" s="47">
        <v>8</v>
      </c>
      <c r="AM118" s="47">
        <v>8</v>
      </c>
      <c r="AN118" s="57">
        <f t="shared" si="152"/>
        <v>6.5</v>
      </c>
      <c r="AO118" s="47">
        <v>7</v>
      </c>
      <c r="AP118" s="47">
        <v>6</v>
      </c>
      <c r="AQ118" s="57">
        <f t="shared" si="153"/>
        <v>7.5</v>
      </c>
      <c r="AR118" s="47">
        <v>7</v>
      </c>
      <c r="AS118" s="47">
        <v>8</v>
      </c>
      <c r="AT118" s="57">
        <f t="shared" si="154"/>
        <v>8</v>
      </c>
      <c r="AU118" s="47">
        <v>8</v>
      </c>
      <c r="AV118" s="57">
        <f t="shared" si="155"/>
        <v>6</v>
      </c>
      <c r="AW118" s="47">
        <v>5</v>
      </c>
      <c r="AX118" s="47">
        <v>7</v>
      </c>
      <c r="AY118" s="56">
        <f>IF(AZ118="-","?",RANK(AZ118,AZ2:AZ130,0))</f>
        <v>73</v>
      </c>
      <c r="AZ118" s="42">
        <f t="shared" si="156"/>
        <v>4.75</v>
      </c>
      <c r="BA118" s="41">
        <f t="shared" si="157"/>
        <v>4.4375</v>
      </c>
      <c r="BB118" s="47">
        <v>3</v>
      </c>
      <c r="BC118" s="47">
        <v>8</v>
      </c>
      <c r="BD118" s="47">
        <v>1</v>
      </c>
      <c r="BE118" s="47">
        <v>5</v>
      </c>
      <c r="BF118" s="47">
        <v>5</v>
      </c>
      <c r="BG118" s="55">
        <f t="shared" si="158"/>
        <v>4.625</v>
      </c>
      <c r="BH118" s="54">
        <f t="shared" si="159"/>
        <v>5.416666666666667</v>
      </c>
      <c r="BI118" s="41">
        <f t="shared" si="160"/>
        <v>4.666666666666667</v>
      </c>
      <c r="BJ118" s="47">
        <v>4</v>
      </c>
      <c r="BK118" s="47">
        <v>5</v>
      </c>
      <c r="BL118" s="47">
        <v>5</v>
      </c>
      <c r="BM118" s="41">
        <f t="shared" si="161"/>
        <v>6</v>
      </c>
      <c r="BN118" s="47">
        <v>6</v>
      </c>
      <c r="BO118" s="47">
        <v>7</v>
      </c>
      <c r="BP118" s="47">
        <v>5</v>
      </c>
      <c r="BQ118" s="41">
        <f t="shared" si="162"/>
        <v>4</v>
      </c>
      <c r="BR118" s="47">
        <v>5</v>
      </c>
      <c r="BS118" s="47">
        <v>2</v>
      </c>
      <c r="BT118" s="47">
        <v>7</v>
      </c>
      <c r="BU118" s="47">
        <v>2</v>
      </c>
      <c r="BV118" s="47" t="s">
        <v>100</v>
      </c>
      <c r="BW118" s="41">
        <f t="shared" si="163"/>
        <v>7</v>
      </c>
      <c r="BX118" s="47">
        <v>6</v>
      </c>
      <c r="BY118" s="47">
        <v>7</v>
      </c>
      <c r="BZ118" s="47">
        <v>8</v>
      </c>
      <c r="CA118" s="47" t="s">
        <v>78</v>
      </c>
      <c r="CB118" s="46" t="s">
        <v>78</v>
      </c>
      <c r="CC118" s="52">
        <v>3.8333333333333339</v>
      </c>
      <c r="CD118" s="52">
        <f t="shared" si="164"/>
        <v>3.95</v>
      </c>
      <c r="CE118" s="44">
        <f t="shared" si="165"/>
        <v>0.11666666666666625</v>
      </c>
      <c r="CF118" s="53" t="str">
        <f t="shared" si="166"/>
        <v>â</v>
      </c>
      <c r="CG118" s="52">
        <v>6.5</v>
      </c>
      <c r="CH118" s="52">
        <f t="shared" si="167"/>
        <v>6.7857142857142856</v>
      </c>
      <c r="CI118" s="43">
        <f t="shared" si="168"/>
        <v>0.28571428571428559</v>
      </c>
      <c r="CJ118" s="51" t="str">
        <f t="shared" si="169"/>
        <v>â</v>
      </c>
      <c r="CK118" s="47" t="s">
        <v>78</v>
      </c>
      <c r="CL118" s="46" t="s">
        <v>78</v>
      </c>
      <c r="CM118" s="50">
        <v>2</v>
      </c>
      <c r="CN118" s="50">
        <v>2</v>
      </c>
      <c r="CO118" s="47">
        <v>3</v>
      </c>
      <c r="CP118" s="50">
        <v>1</v>
      </c>
      <c r="CQ118" s="50">
        <v>2</v>
      </c>
      <c r="CR118" s="47">
        <v>4</v>
      </c>
      <c r="CS118" s="49">
        <f t="shared" si="170"/>
        <v>9</v>
      </c>
      <c r="CT118" s="48">
        <f t="shared" si="171"/>
        <v>4</v>
      </c>
      <c r="CU118" s="44" t="str">
        <f t="shared" si="172"/>
        <v>Aut.</v>
      </c>
      <c r="CV118" s="47" t="s">
        <v>78</v>
      </c>
      <c r="CW118" s="46" t="s">
        <v>78</v>
      </c>
      <c r="CX118" s="45">
        <f t="shared" si="173"/>
        <v>5.37</v>
      </c>
      <c r="CY118" s="40">
        <f t="shared" si="174"/>
        <v>4</v>
      </c>
      <c r="CZ118" s="39" t="str">
        <f t="shared" si="175"/>
        <v>Very limited</v>
      </c>
      <c r="DA118" s="44">
        <f t="shared" si="176"/>
        <v>3.95</v>
      </c>
      <c r="DB118" s="40">
        <f t="shared" si="177"/>
        <v>5</v>
      </c>
      <c r="DC118" s="39" t="str">
        <f t="shared" si="178"/>
        <v>Hard-line autocracies</v>
      </c>
      <c r="DD118" s="43">
        <f t="shared" si="179"/>
        <v>6.79</v>
      </c>
      <c r="DE118" s="40">
        <f t="shared" si="180"/>
        <v>3</v>
      </c>
      <c r="DF118" s="39" t="str">
        <f t="shared" si="181"/>
        <v>Functional flaws</v>
      </c>
      <c r="DG118" s="42">
        <f t="shared" si="182"/>
        <v>4.75</v>
      </c>
      <c r="DH118" s="40">
        <f t="shared" si="183"/>
        <v>3</v>
      </c>
      <c r="DI118" s="39" t="str">
        <f t="shared" si="184"/>
        <v>Moderate</v>
      </c>
      <c r="DJ118" s="41">
        <f t="shared" si="185"/>
        <v>4.4000000000000004</v>
      </c>
      <c r="DK118" s="40">
        <f t="shared" si="186"/>
        <v>4</v>
      </c>
      <c r="DL118" s="39" t="str">
        <f t="shared" si="187"/>
        <v>Minor</v>
      </c>
    </row>
    <row r="119" spans="1:116">
      <c r="A119" s="61" t="s">
        <v>218</v>
      </c>
      <c r="B119" s="60">
        <v>4</v>
      </c>
      <c r="C119" s="59">
        <f>IF(D119="-","?",RANK(D119,D2:D130,0))</f>
        <v>32</v>
      </c>
      <c r="D119" s="45">
        <f t="shared" si="141"/>
        <v>7.17</v>
      </c>
      <c r="E119" s="44">
        <f t="shared" si="142"/>
        <v>7.05</v>
      </c>
      <c r="F119" s="58">
        <f t="shared" si="143"/>
        <v>7.75</v>
      </c>
      <c r="G119" s="47">
        <v>8</v>
      </c>
      <c r="H119" s="47">
        <v>7</v>
      </c>
      <c r="I119" s="47">
        <v>8</v>
      </c>
      <c r="J119" s="47">
        <v>8</v>
      </c>
      <c r="K119" s="58">
        <f t="shared" si="144"/>
        <v>7</v>
      </c>
      <c r="L119" s="47">
        <v>8</v>
      </c>
      <c r="M119" s="47">
        <v>7</v>
      </c>
      <c r="N119" s="47">
        <v>7</v>
      </c>
      <c r="O119" s="47">
        <v>6</v>
      </c>
      <c r="P119" s="58">
        <f t="shared" si="145"/>
        <v>6.75</v>
      </c>
      <c r="Q119" s="47">
        <v>8</v>
      </c>
      <c r="R119" s="47">
        <v>7</v>
      </c>
      <c r="S119" s="47">
        <v>6</v>
      </c>
      <c r="T119" s="47">
        <v>6</v>
      </c>
      <c r="U119" s="58">
        <f t="shared" si="146"/>
        <v>7</v>
      </c>
      <c r="V119" s="47">
        <v>7</v>
      </c>
      <c r="W119" s="47">
        <v>7</v>
      </c>
      <c r="X119" s="58">
        <f t="shared" si="147"/>
        <v>6.75</v>
      </c>
      <c r="Y119" s="47">
        <v>7</v>
      </c>
      <c r="Z119" s="47">
        <v>7</v>
      </c>
      <c r="AA119" s="47">
        <v>7</v>
      </c>
      <c r="AB119" s="47">
        <v>6</v>
      </c>
      <c r="AC119" s="43">
        <f t="shared" si="148"/>
        <v>7.2857142857142856</v>
      </c>
      <c r="AD119" s="57">
        <f t="shared" si="149"/>
        <v>6</v>
      </c>
      <c r="AE119" s="47">
        <v>6</v>
      </c>
      <c r="AF119" s="57">
        <f t="shared" si="150"/>
        <v>8</v>
      </c>
      <c r="AG119" s="47">
        <v>8</v>
      </c>
      <c r="AH119" s="47">
        <v>8</v>
      </c>
      <c r="AI119" s="47">
        <v>8</v>
      </c>
      <c r="AJ119" s="47">
        <v>8</v>
      </c>
      <c r="AK119" s="57">
        <f t="shared" si="151"/>
        <v>8.5</v>
      </c>
      <c r="AL119" s="47">
        <v>9</v>
      </c>
      <c r="AM119" s="47">
        <v>8</v>
      </c>
      <c r="AN119" s="57">
        <f t="shared" si="152"/>
        <v>8</v>
      </c>
      <c r="AO119" s="47">
        <v>8</v>
      </c>
      <c r="AP119" s="47">
        <v>8</v>
      </c>
      <c r="AQ119" s="57">
        <f t="shared" si="153"/>
        <v>6</v>
      </c>
      <c r="AR119" s="47">
        <v>5</v>
      </c>
      <c r="AS119" s="47">
        <v>7</v>
      </c>
      <c r="AT119" s="57">
        <f t="shared" si="154"/>
        <v>8</v>
      </c>
      <c r="AU119" s="47">
        <v>8</v>
      </c>
      <c r="AV119" s="57">
        <f t="shared" si="155"/>
        <v>6.5</v>
      </c>
      <c r="AW119" s="47">
        <v>5</v>
      </c>
      <c r="AX119" s="47">
        <v>8</v>
      </c>
      <c r="AY119" s="56">
        <f>IF(AZ119="-","?",RANK(AZ119,AZ2:AZ130,0))</f>
        <v>24</v>
      </c>
      <c r="AZ119" s="42">
        <f t="shared" si="156"/>
        <v>6.33</v>
      </c>
      <c r="BA119" s="41">
        <f t="shared" si="157"/>
        <v>4.125</v>
      </c>
      <c r="BB119" s="47">
        <v>3</v>
      </c>
      <c r="BC119" s="47">
        <v>5</v>
      </c>
      <c r="BD119" s="47">
        <v>5</v>
      </c>
      <c r="BE119" s="47">
        <v>5</v>
      </c>
      <c r="BF119" s="47">
        <v>3</v>
      </c>
      <c r="BG119" s="55">
        <f t="shared" si="158"/>
        <v>3.75</v>
      </c>
      <c r="BH119" s="54">
        <f t="shared" si="159"/>
        <v>7.2833333333333332</v>
      </c>
      <c r="BI119" s="41">
        <f t="shared" si="160"/>
        <v>8</v>
      </c>
      <c r="BJ119" s="47">
        <v>9</v>
      </c>
      <c r="BK119" s="47">
        <v>7</v>
      </c>
      <c r="BL119" s="47">
        <v>8</v>
      </c>
      <c r="BM119" s="41">
        <f t="shared" si="161"/>
        <v>6.333333333333333</v>
      </c>
      <c r="BN119" s="47">
        <v>5</v>
      </c>
      <c r="BO119" s="47">
        <v>9</v>
      </c>
      <c r="BP119" s="47">
        <v>5</v>
      </c>
      <c r="BQ119" s="41">
        <f t="shared" si="162"/>
        <v>6.8</v>
      </c>
      <c r="BR119" s="47">
        <v>8</v>
      </c>
      <c r="BS119" s="47">
        <v>8</v>
      </c>
      <c r="BT119" s="47">
        <v>6</v>
      </c>
      <c r="BU119" s="47">
        <v>8</v>
      </c>
      <c r="BV119" s="47">
        <v>4</v>
      </c>
      <c r="BW119" s="41">
        <f t="shared" si="163"/>
        <v>8</v>
      </c>
      <c r="BX119" s="47">
        <v>9</v>
      </c>
      <c r="BY119" s="47">
        <v>8</v>
      </c>
      <c r="BZ119" s="47">
        <v>7</v>
      </c>
      <c r="CA119" s="47" t="s">
        <v>78</v>
      </c>
      <c r="CB119" s="46" t="s">
        <v>78</v>
      </c>
      <c r="CC119" s="52">
        <v>7.0500000000000007</v>
      </c>
      <c r="CD119" s="52">
        <f t="shared" si="164"/>
        <v>7.05</v>
      </c>
      <c r="CE119" s="44">
        <f t="shared" si="165"/>
        <v>-8.8817841970012523E-16</v>
      </c>
      <c r="CF119" s="53" t="str">
        <f t="shared" si="166"/>
        <v>â</v>
      </c>
      <c r="CG119" s="52">
        <v>6.7857142857142856</v>
      </c>
      <c r="CH119" s="52">
        <f t="shared" si="167"/>
        <v>7.2857142857142856</v>
      </c>
      <c r="CI119" s="43">
        <f t="shared" si="168"/>
        <v>0.5</v>
      </c>
      <c r="CJ119" s="51" t="str">
        <f t="shared" si="169"/>
        <v>æ</v>
      </c>
      <c r="CK119" s="47" t="s">
        <v>78</v>
      </c>
      <c r="CL119" s="46" t="s">
        <v>78</v>
      </c>
      <c r="CM119" s="47">
        <v>8</v>
      </c>
      <c r="CN119" s="47">
        <v>7</v>
      </c>
      <c r="CO119" s="47">
        <v>7</v>
      </c>
      <c r="CP119" s="47">
        <v>6</v>
      </c>
      <c r="CQ119" s="47">
        <v>8</v>
      </c>
      <c r="CR119" s="47">
        <v>6</v>
      </c>
      <c r="CS119" s="49">
        <f t="shared" si="170"/>
        <v>8</v>
      </c>
      <c r="CT119" s="48">
        <f t="shared" si="171"/>
        <v>0</v>
      </c>
      <c r="CU119" s="44" t="str">
        <f t="shared" si="172"/>
        <v>Dem.</v>
      </c>
      <c r="CV119" s="47" t="s">
        <v>78</v>
      </c>
      <c r="CW119" s="46" t="s">
        <v>78</v>
      </c>
      <c r="CX119" s="45">
        <f t="shared" si="173"/>
        <v>7.17</v>
      </c>
      <c r="CY119" s="40">
        <f t="shared" si="174"/>
        <v>2</v>
      </c>
      <c r="CZ119" s="39" t="str">
        <f t="shared" si="175"/>
        <v>Advanced</v>
      </c>
      <c r="DA119" s="44">
        <f t="shared" si="176"/>
        <v>7.05</v>
      </c>
      <c r="DB119" s="40">
        <f t="shared" si="177"/>
        <v>2</v>
      </c>
      <c r="DC119" s="39" t="str">
        <f t="shared" si="178"/>
        <v>Defective democracies</v>
      </c>
      <c r="DD119" s="43">
        <f t="shared" si="179"/>
        <v>7.29</v>
      </c>
      <c r="DE119" s="40">
        <f t="shared" si="180"/>
        <v>2</v>
      </c>
      <c r="DF119" s="39" t="str">
        <f t="shared" si="181"/>
        <v>Functioning</v>
      </c>
      <c r="DG119" s="42">
        <f t="shared" si="182"/>
        <v>6.33</v>
      </c>
      <c r="DH119" s="40">
        <f t="shared" si="183"/>
        <v>2</v>
      </c>
      <c r="DI119" s="39" t="str">
        <f t="shared" si="184"/>
        <v>Good</v>
      </c>
      <c r="DJ119" s="41">
        <f t="shared" si="185"/>
        <v>4.0999999999999996</v>
      </c>
      <c r="DK119" s="40">
        <f t="shared" si="186"/>
        <v>4</v>
      </c>
      <c r="DL119" s="39" t="str">
        <f t="shared" si="187"/>
        <v>Minor</v>
      </c>
    </row>
    <row r="120" spans="1:116">
      <c r="A120" s="61" t="s">
        <v>219</v>
      </c>
      <c r="B120" s="60">
        <v>6</v>
      </c>
      <c r="C120" s="59">
        <f>IF(D120="-","?",RANK(D120,D2:D130,0))</f>
        <v>115</v>
      </c>
      <c r="D120" s="45">
        <f t="shared" si="141"/>
        <v>3.34</v>
      </c>
      <c r="E120" s="44">
        <f t="shared" si="142"/>
        <v>2.7833333333333332</v>
      </c>
      <c r="F120" s="58">
        <f t="shared" si="143"/>
        <v>7.75</v>
      </c>
      <c r="G120" s="47">
        <v>9</v>
      </c>
      <c r="H120" s="47">
        <v>7</v>
      </c>
      <c r="I120" s="47">
        <v>9</v>
      </c>
      <c r="J120" s="47">
        <v>6</v>
      </c>
      <c r="K120" s="58">
        <f t="shared" si="144"/>
        <v>1.25</v>
      </c>
      <c r="L120" s="47">
        <v>2</v>
      </c>
      <c r="M120" s="47">
        <v>1</v>
      </c>
      <c r="N120" s="47">
        <v>1</v>
      </c>
      <c r="O120" s="47">
        <v>1</v>
      </c>
      <c r="P120" s="58">
        <f t="shared" si="145"/>
        <v>2.25</v>
      </c>
      <c r="Q120" s="47">
        <v>2</v>
      </c>
      <c r="R120" s="47">
        <v>3</v>
      </c>
      <c r="S120" s="47">
        <v>3</v>
      </c>
      <c r="T120" s="47">
        <v>1</v>
      </c>
      <c r="U120" s="58">
        <f t="shared" si="146"/>
        <v>1</v>
      </c>
      <c r="V120" s="47">
        <v>1</v>
      </c>
      <c r="W120" s="47">
        <v>1</v>
      </c>
      <c r="X120" s="58">
        <f t="shared" si="147"/>
        <v>1.6666666666666667</v>
      </c>
      <c r="Y120" s="47">
        <v>1</v>
      </c>
      <c r="Z120" s="47">
        <v>2</v>
      </c>
      <c r="AA120" s="47" t="s">
        <v>100</v>
      </c>
      <c r="AB120" s="47">
        <v>2</v>
      </c>
      <c r="AC120" s="43">
        <f t="shared" si="148"/>
        <v>3.8928571428571428</v>
      </c>
      <c r="AD120" s="57">
        <f t="shared" si="149"/>
        <v>4</v>
      </c>
      <c r="AE120" s="47">
        <v>4</v>
      </c>
      <c r="AF120" s="57">
        <f t="shared" si="150"/>
        <v>1.75</v>
      </c>
      <c r="AG120" s="47">
        <v>2</v>
      </c>
      <c r="AH120" s="47">
        <v>2</v>
      </c>
      <c r="AI120" s="47">
        <v>2</v>
      </c>
      <c r="AJ120" s="47">
        <v>1</v>
      </c>
      <c r="AK120" s="57">
        <f t="shared" si="151"/>
        <v>4.5</v>
      </c>
      <c r="AL120" s="47">
        <v>5</v>
      </c>
      <c r="AM120" s="47">
        <v>4</v>
      </c>
      <c r="AN120" s="57">
        <f t="shared" si="152"/>
        <v>2.5</v>
      </c>
      <c r="AO120" s="47">
        <v>3</v>
      </c>
      <c r="AP120" s="47">
        <v>2</v>
      </c>
      <c r="AQ120" s="57">
        <f t="shared" si="153"/>
        <v>4</v>
      </c>
      <c r="AR120" s="47">
        <v>4</v>
      </c>
      <c r="AS120" s="47">
        <v>4</v>
      </c>
      <c r="AT120" s="57">
        <f t="shared" si="154"/>
        <v>7</v>
      </c>
      <c r="AU120" s="47">
        <v>7</v>
      </c>
      <c r="AV120" s="57">
        <f t="shared" si="155"/>
        <v>3.5</v>
      </c>
      <c r="AW120" s="47">
        <v>3</v>
      </c>
      <c r="AX120" s="47">
        <v>4</v>
      </c>
      <c r="AY120" s="56">
        <f>IF(AZ120="-","?",RANK(AZ120,AZ2:AZ130,0))</f>
        <v>121</v>
      </c>
      <c r="AZ120" s="42">
        <f t="shared" si="156"/>
        <v>2</v>
      </c>
      <c r="BA120" s="41">
        <f t="shared" si="157"/>
        <v>5.333333333333333</v>
      </c>
      <c r="BB120" s="47">
        <v>5</v>
      </c>
      <c r="BC120" s="47">
        <v>10</v>
      </c>
      <c r="BD120" s="47">
        <v>4</v>
      </c>
      <c r="BE120" s="47">
        <v>6</v>
      </c>
      <c r="BF120" s="47">
        <v>1</v>
      </c>
      <c r="BG120" s="55">
        <f t="shared" si="158"/>
        <v>6</v>
      </c>
      <c r="BH120" s="54">
        <f t="shared" si="159"/>
        <v>2.2333333333333334</v>
      </c>
      <c r="BI120" s="41">
        <f t="shared" si="160"/>
        <v>2.3333333333333335</v>
      </c>
      <c r="BJ120" s="47">
        <v>3</v>
      </c>
      <c r="BK120" s="47">
        <v>2</v>
      </c>
      <c r="BL120" s="47">
        <v>2</v>
      </c>
      <c r="BM120" s="41">
        <f t="shared" si="161"/>
        <v>2</v>
      </c>
      <c r="BN120" s="47">
        <v>2</v>
      </c>
      <c r="BO120" s="47">
        <v>2</v>
      </c>
      <c r="BP120" s="47">
        <v>2</v>
      </c>
      <c r="BQ120" s="41">
        <f t="shared" si="162"/>
        <v>1.6</v>
      </c>
      <c r="BR120" s="47">
        <v>1</v>
      </c>
      <c r="BS120" s="47">
        <v>1</v>
      </c>
      <c r="BT120" s="47">
        <v>3</v>
      </c>
      <c r="BU120" s="47">
        <v>1</v>
      </c>
      <c r="BV120" s="47">
        <v>2</v>
      </c>
      <c r="BW120" s="41">
        <f t="shared" si="163"/>
        <v>3</v>
      </c>
      <c r="BX120" s="47">
        <v>3</v>
      </c>
      <c r="BY120" s="47">
        <v>2</v>
      </c>
      <c r="BZ120" s="47">
        <v>4</v>
      </c>
      <c r="CA120" s="47" t="s">
        <v>78</v>
      </c>
      <c r="CB120" s="46" t="s">
        <v>78</v>
      </c>
      <c r="CC120" s="52">
        <v>2.5833333333333335</v>
      </c>
      <c r="CD120" s="52">
        <f t="shared" si="164"/>
        <v>2.7833333333333332</v>
      </c>
      <c r="CE120" s="44">
        <f t="shared" si="165"/>
        <v>0.19999999999999973</v>
      </c>
      <c r="CF120" s="53" t="str">
        <f t="shared" si="166"/>
        <v>â</v>
      </c>
      <c r="CG120" s="52">
        <v>3.8214285714285712</v>
      </c>
      <c r="CH120" s="52">
        <f t="shared" si="167"/>
        <v>3.8928571428571428</v>
      </c>
      <c r="CI120" s="43">
        <f t="shared" si="168"/>
        <v>7.1428571428571619E-2</v>
      </c>
      <c r="CJ120" s="51" t="str">
        <f t="shared" si="169"/>
        <v>â</v>
      </c>
      <c r="CK120" s="47" t="s">
        <v>78</v>
      </c>
      <c r="CL120" s="46" t="s">
        <v>78</v>
      </c>
      <c r="CM120" s="50">
        <v>2</v>
      </c>
      <c r="CN120" s="50">
        <v>1</v>
      </c>
      <c r="CO120" s="50">
        <v>1</v>
      </c>
      <c r="CP120" s="50">
        <v>1</v>
      </c>
      <c r="CQ120" s="50">
        <v>2</v>
      </c>
      <c r="CR120" s="50">
        <v>1</v>
      </c>
      <c r="CS120" s="49">
        <f t="shared" si="170"/>
        <v>7.5</v>
      </c>
      <c r="CT120" s="48">
        <f t="shared" si="171"/>
        <v>6</v>
      </c>
      <c r="CU120" s="44" t="str">
        <f t="shared" si="172"/>
        <v>Aut.</v>
      </c>
      <c r="CV120" s="47" t="s">
        <v>78</v>
      </c>
      <c r="CW120" s="46" t="s">
        <v>78</v>
      </c>
      <c r="CX120" s="45">
        <f t="shared" si="173"/>
        <v>3.34</v>
      </c>
      <c r="CY120" s="40">
        <f t="shared" si="174"/>
        <v>5</v>
      </c>
      <c r="CZ120" s="39" t="str">
        <f t="shared" si="175"/>
        <v>Failed</v>
      </c>
      <c r="DA120" s="44">
        <f t="shared" si="176"/>
        <v>2.78</v>
      </c>
      <c r="DB120" s="40">
        <f t="shared" si="177"/>
        <v>5</v>
      </c>
      <c r="DC120" s="39" t="str">
        <f t="shared" si="178"/>
        <v>Hard-line autocracies</v>
      </c>
      <c r="DD120" s="43">
        <f t="shared" si="179"/>
        <v>3.89</v>
      </c>
      <c r="DE120" s="40">
        <f t="shared" si="180"/>
        <v>4</v>
      </c>
      <c r="DF120" s="39" t="str">
        <f t="shared" si="181"/>
        <v>Poorly functioning</v>
      </c>
      <c r="DG120" s="42">
        <f t="shared" si="182"/>
        <v>2</v>
      </c>
      <c r="DH120" s="40">
        <f t="shared" si="183"/>
        <v>5</v>
      </c>
      <c r="DI120" s="39" t="str">
        <f t="shared" si="184"/>
        <v>Failed</v>
      </c>
      <c r="DJ120" s="41">
        <f t="shared" si="185"/>
        <v>5.3</v>
      </c>
      <c r="DK120" s="40">
        <f t="shared" si="186"/>
        <v>3</v>
      </c>
      <c r="DL120" s="39" t="str">
        <f t="shared" si="187"/>
        <v>Moderate</v>
      </c>
    </row>
    <row r="121" spans="1:116">
      <c r="A121" s="61" t="s">
        <v>220</v>
      </c>
      <c r="B121" s="60">
        <v>5</v>
      </c>
      <c r="C121" s="59">
        <f>IF(D121="-","?",RANK(D121,D2:D130,0))</f>
        <v>47</v>
      </c>
      <c r="D121" s="45">
        <f t="shared" si="141"/>
        <v>6.19</v>
      </c>
      <c r="E121" s="44">
        <f t="shared" si="142"/>
        <v>6.8</v>
      </c>
      <c r="F121" s="58">
        <f t="shared" si="143"/>
        <v>7.5</v>
      </c>
      <c r="G121" s="47">
        <v>7</v>
      </c>
      <c r="H121" s="47">
        <v>8</v>
      </c>
      <c r="I121" s="47">
        <v>9</v>
      </c>
      <c r="J121" s="47">
        <v>6</v>
      </c>
      <c r="K121" s="58">
        <f t="shared" si="144"/>
        <v>7</v>
      </c>
      <c r="L121" s="47">
        <v>7</v>
      </c>
      <c r="M121" s="47">
        <v>6</v>
      </c>
      <c r="N121" s="47">
        <v>7</v>
      </c>
      <c r="O121" s="47">
        <v>8</v>
      </c>
      <c r="P121" s="58">
        <f t="shared" si="145"/>
        <v>6.5</v>
      </c>
      <c r="Q121" s="47">
        <v>6</v>
      </c>
      <c r="R121" s="47">
        <v>7</v>
      </c>
      <c r="S121" s="47">
        <v>6</v>
      </c>
      <c r="T121" s="47">
        <v>7</v>
      </c>
      <c r="U121" s="58">
        <f t="shared" si="146"/>
        <v>6.5</v>
      </c>
      <c r="V121" s="47">
        <v>7</v>
      </c>
      <c r="W121" s="47">
        <v>6</v>
      </c>
      <c r="X121" s="58">
        <f t="shared" si="147"/>
        <v>6.5</v>
      </c>
      <c r="Y121" s="47">
        <v>7</v>
      </c>
      <c r="Z121" s="47">
        <v>7</v>
      </c>
      <c r="AA121" s="47">
        <v>6</v>
      </c>
      <c r="AB121" s="47">
        <v>6</v>
      </c>
      <c r="AC121" s="43">
        <f t="shared" si="148"/>
        <v>5.5714285714285712</v>
      </c>
      <c r="AD121" s="57">
        <f t="shared" si="149"/>
        <v>3</v>
      </c>
      <c r="AE121" s="47">
        <v>3</v>
      </c>
      <c r="AF121" s="57">
        <f t="shared" si="150"/>
        <v>6.5</v>
      </c>
      <c r="AG121" s="47">
        <v>6</v>
      </c>
      <c r="AH121" s="47">
        <v>7</v>
      </c>
      <c r="AI121" s="47">
        <v>7</v>
      </c>
      <c r="AJ121" s="47">
        <v>6</v>
      </c>
      <c r="AK121" s="57">
        <f t="shared" si="151"/>
        <v>7.5</v>
      </c>
      <c r="AL121" s="47">
        <v>8</v>
      </c>
      <c r="AM121" s="47">
        <v>7</v>
      </c>
      <c r="AN121" s="57">
        <f t="shared" si="152"/>
        <v>7</v>
      </c>
      <c r="AO121" s="47">
        <v>6</v>
      </c>
      <c r="AP121" s="47">
        <v>8</v>
      </c>
      <c r="AQ121" s="57">
        <f t="shared" si="153"/>
        <v>4</v>
      </c>
      <c r="AR121" s="47">
        <v>3</v>
      </c>
      <c r="AS121" s="47">
        <v>5</v>
      </c>
      <c r="AT121" s="57">
        <f t="shared" si="154"/>
        <v>6</v>
      </c>
      <c r="AU121" s="47">
        <v>6</v>
      </c>
      <c r="AV121" s="57">
        <f t="shared" si="155"/>
        <v>5</v>
      </c>
      <c r="AW121" s="47">
        <v>5</v>
      </c>
      <c r="AX121" s="47">
        <v>5</v>
      </c>
      <c r="AY121" s="56">
        <f>IF(AZ121="-","?",RANK(AZ121,AZ2:AZ130,0))</f>
        <v>42</v>
      </c>
      <c r="AZ121" s="42">
        <f t="shared" si="156"/>
        <v>5.75</v>
      </c>
      <c r="BA121" s="41">
        <f t="shared" si="157"/>
        <v>6.166666666666667</v>
      </c>
      <c r="BB121" s="47">
        <v>6</v>
      </c>
      <c r="BC121" s="47">
        <v>5</v>
      </c>
      <c r="BD121" s="47">
        <v>7</v>
      </c>
      <c r="BE121" s="47">
        <v>9</v>
      </c>
      <c r="BF121" s="47">
        <v>6</v>
      </c>
      <c r="BG121" s="55">
        <f t="shared" si="158"/>
        <v>4</v>
      </c>
      <c r="BH121" s="54">
        <f t="shared" si="159"/>
        <v>6.2833333333333341</v>
      </c>
      <c r="BI121" s="41">
        <f t="shared" si="160"/>
        <v>6.666666666666667</v>
      </c>
      <c r="BJ121" s="47">
        <v>7</v>
      </c>
      <c r="BK121" s="47">
        <v>6</v>
      </c>
      <c r="BL121" s="47">
        <v>7</v>
      </c>
      <c r="BM121" s="41">
        <f t="shared" si="161"/>
        <v>5</v>
      </c>
      <c r="BN121" s="47">
        <v>5</v>
      </c>
      <c r="BO121" s="47">
        <v>6</v>
      </c>
      <c r="BP121" s="47">
        <v>4</v>
      </c>
      <c r="BQ121" s="41">
        <f t="shared" si="162"/>
        <v>5.8</v>
      </c>
      <c r="BR121" s="47">
        <v>7</v>
      </c>
      <c r="BS121" s="47">
        <v>6</v>
      </c>
      <c r="BT121" s="47">
        <v>5</v>
      </c>
      <c r="BU121" s="47">
        <v>6</v>
      </c>
      <c r="BV121" s="47">
        <v>5</v>
      </c>
      <c r="BW121" s="41">
        <f t="shared" si="163"/>
        <v>7.666666666666667</v>
      </c>
      <c r="BX121" s="47">
        <v>8</v>
      </c>
      <c r="BY121" s="47">
        <v>8</v>
      </c>
      <c r="BZ121" s="47">
        <v>7</v>
      </c>
      <c r="CA121" s="47" t="s">
        <v>78</v>
      </c>
      <c r="CB121" s="46" t="s">
        <v>78</v>
      </c>
      <c r="CC121" s="52">
        <v>5.8500000000000005</v>
      </c>
      <c r="CD121" s="52">
        <f t="shared" si="164"/>
        <v>6.8</v>
      </c>
      <c r="CE121" s="44">
        <f t="shared" si="165"/>
        <v>0.94999999999999929</v>
      </c>
      <c r="CF121" s="53" t="str">
        <f t="shared" si="166"/>
        <v>æ</v>
      </c>
      <c r="CG121" s="52">
        <v>5.7857142857142856</v>
      </c>
      <c r="CH121" s="52">
        <f t="shared" si="167"/>
        <v>5.5714285714285712</v>
      </c>
      <c r="CI121" s="43">
        <f t="shared" si="168"/>
        <v>-0.21428571428571441</v>
      </c>
      <c r="CJ121" s="51" t="str">
        <f t="shared" si="169"/>
        <v>â</v>
      </c>
      <c r="CK121" s="47" t="s">
        <v>78</v>
      </c>
      <c r="CL121" s="46" t="s">
        <v>78</v>
      </c>
      <c r="CM121" s="47">
        <v>7</v>
      </c>
      <c r="CN121" s="47">
        <v>6</v>
      </c>
      <c r="CO121" s="47">
        <v>7</v>
      </c>
      <c r="CP121" s="47">
        <v>8</v>
      </c>
      <c r="CQ121" s="47">
        <v>6</v>
      </c>
      <c r="CR121" s="47">
        <v>7</v>
      </c>
      <c r="CS121" s="49">
        <f t="shared" si="170"/>
        <v>6.5</v>
      </c>
      <c r="CT121" s="48">
        <f t="shared" si="171"/>
        <v>0</v>
      </c>
      <c r="CU121" s="44" t="str">
        <f t="shared" si="172"/>
        <v>Dem.</v>
      </c>
      <c r="CV121" s="47" t="s">
        <v>78</v>
      </c>
      <c r="CW121" s="46" t="s">
        <v>78</v>
      </c>
      <c r="CX121" s="45">
        <f t="shared" si="173"/>
        <v>6.19</v>
      </c>
      <c r="CY121" s="40">
        <f t="shared" si="174"/>
        <v>3</v>
      </c>
      <c r="CZ121" s="39" t="str">
        <f t="shared" si="175"/>
        <v>Limited</v>
      </c>
      <c r="DA121" s="44">
        <f t="shared" si="176"/>
        <v>6.8</v>
      </c>
      <c r="DB121" s="40">
        <f t="shared" si="177"/>
        <v>2</v>
      </c>
      <c r="DC121" s="39" t="str">
        <f t="shared" si="178"/>
        <v>Defective democracies</v>
      </c>
      <c r="DD121" s="43">
        <f t="shared" si="179"/>
        <v>5.57</v>
      </c>
      <c r="DE121" s="40">
        <f t="shared" si="180"/>
        <v>3</v>
      </c>
      <c r="DF121" s="39" t="str">
        <f t="shared" si="181"/>
        <v>Functional flaws</v>
      </c>
      <c r="DG121" s="42">
        <f t="shared" si="182"/>
        <v>5.75</v>
      </c>
      <c r="DH121" s="40">
        <f t="shared" si="183"/>
        <v>2</v>
      </c>
      <c r="DI121" s="39" t="str">
        <f t="shared" si="184"/>
        <v>Good</v>
      </c>
      <c r="DJ121" s="41">
        <f t="shared" si="185"/>
        <v>6.2</v>
      </c>
      <c r="DK121" s="40">
        <f t="shared" si="186"/>
        <v>3</v>
      </c>
      <c r="DL121" s="39" t="str">
        <f t="shared" si="187"/>
        <v>Moderate</v>
      </c>
    </row>
    <row r="122" spans="1:116">
      <c r="A122" s="61" t="s">
        <v>221</v>
      </c>
      <c r="B122" s="60">
        <v>6</v>
      </c>
      <c r="C122" s="59">
        <f>IF(D122="-","?",RANK(D122,D2:D130,0))</f>
        <v>35</v>
      </c>
      <c r="D122" s="45">
        <f t="shared" si="141"/>
        <v>6.93</v>
      </c>
      <c r="E122" s="44">
        <f t="shared" si="142"/>
        <v>7.35</v>
      </c>
      <c r="F122" s="58">
        <f t="shared" si="143"/>
        <v>8.75</v>
      </c>
      <c r="G122" s="47">
        <v>9</v>
      </c>
      <c r="H122" s="47">
        <v>9</v>
      </c>
      <c r="I122" s="47">
        <v>10</v>
      </c>
      <c r="J122" s="47">
        <v>7</v>
      </c>
      <c r="K122" s="58">
        <f t="shared" si="144"/>
        <v>7.75</v>
      </c>
      <c r="L122" s="47">
        <v>8</v>
      </c>
      <c r="M122" s="47">
        <v>7</v>
      </c>
      <c r="N122" s="47">
        <v>8</v>
      </c>
      <c r="O122" s="47">
        <v>8</v>
      </c>
      <c r="P122" s="58">
        <f t="shared" si="145"/>
        <v>6.75</v>
      </c>
      <c r="Q122" s="47">
        <v>7</v>
      </c>
      <c r="R122" s="47">
        <v>7</v>
      </c>
      <c r="S122" s="47">
        <v>5</v>
      </c>
      <c r="T122" s="47">
        <v>8</v>
      </c>
      <c r="U122" s="58">
        <f t="shared" si="146"/>
        <v>7.5</v>
      </c>
      <c r="V122" s="47">
        <v>7</v>
      </c>
      <c r="W122" s="47">
        <v>8</v>
      </c>
      <c r="X122" s="58">
        <f t="shared" si="147"/>
        <v>6</v>
      </c>
      <c r="Y122" s="47">
        <v>6</v>
      </c>
      <c r="Z122" s="47">
        <v>5</v>
      </c>
      <c r="AA122" s="47">
        <v>7</v>
      </c>
      <c r="AB122" s="47">
        <v>6</v>
      </c>
      <c r="AC122" s="43">
        <f t="shared" si="148"/>
        <v>6.5</v>
      </c>
      <c r="AD122" s="57">
        <f t="shared" si="149"/>
        <v>5</v>
      </c>
      <c r="AE122" s="47">
        <v>5</v>
      </c>
      <c r="AF122" s="57">
        <f t="shared" si="150"/>
        <v>7</v>
      </c>
      <c r="AG122" s="47">
        <v>7</v>
      </c>
      <c r="AH122" s="47">
        <v>6</v>
      </c>
      <c r="AI122" s="47">
        <v>8</v>
      </c>
      <c r="AJ122" s="47">
        <v>7</v>
      </c>
      <c r="AK122" s="57">
        <f t="shared" si="151"/>
        <v>7.5</v>
      </c>
      <c r="AL122" s="47">
        <v>8</v>
      </c>
      <c r="AM122" s="47">
        <v>7</v>
      </c>
      <c r="AN122" s="57">
        <f t="shared" si="152"/>
        <v>6</v>
      </c>
      <c r="AO122" s="47">
        <v>6</v>
      </c>
      <c r="AP122" s="47">
        <v>6</v>
      </c>
      <c r="AQ122" s="57">
        <f t="shared" si="153"/>
        <v>6</v>
      </c>
      <c r="AR122" s="47">
        <v>6</v>
      </c>
      <c r="AS122" s="47">
        <v>6</v>
      </c>
      <c r="AT122" s="57">
        <f t="shared" si="154"/>
        <v>8</v>
      </c>
      <c r="AU122" s="47">
        <v>8</v>
      </c>
      <c r="AV122" s="57">
        <f t="shared" si="155"/>
        <v>6</v>
      </c>
      <c r="AW122" s="47">
        <v>5</v>
      </c>
      <c r="AX122" s="47">
        <v>7</v>
      </c>
      <c r="AY122" s="56">
        <f>IF(AZ122="-","?",RANK(AZ122,AZ2:AZ130,0))</f>
        <v>55</v>
      </c>
      <c r="AZ122" s="42">
        <f t="shared" si="156"/>
        <v>5.21</v>
      </c>
      <c r="BA122" s="41">
        <f t="shared" si="157"/>
        <v>4.041666666666667</v>
      </c>
      <c r="BB122" s="47">
        <v>5</v>
      </c>
      <c r="BC122" s="47">
        <v>5</v>
      </c>
      <c r="BD122" s="47">
        <v>4</v>
      </c>
      <c r="BE122" s="47">
        <v>6</v>
      </c>
      <c r="BF122" s="47">
        <v>1</v>
      </c>
      <c r="BG122" s="55">
        <f t="shared" si="158"/>
        <v>3.25</v>
      </c>
      <c r="BH122" s="54">
        <f t="shared" si="159"/>
        <v>5.9999999999999991</v>
      </c>
      <c r="BI122" s="41">
        <f t="shared" si="160"/>
        <v>6.333333333333333</v>
      </c>
      <c r="BJ122" s="47">
        <v>6</v>
      </c>
      <c r="BK122" s="47">
        <v>7</v>
      </c>
      <c r="BL122" s="47">
        <v>6</v>
      </c>
      <c r="BM122" s="41">
        <f t="shared" si="161"/>
        <v>4.333333333333333</v>
      </c>
      <c r="BN122" s="47">
        <v>4</v>
      </c>
      <c r="BO122" s="47">
        <v>5</v>
      </c>
      <c r="BP122" s="47">
        <v>4</v>
      </c>
      <c r="BQ122" s="41">
        <f t="shared" si="162"/>
        <v>6</v>
      </c>
      <c r="BR122" s="47">
        <v>7</v>
      </c>
      <c r="BS122" s="47">
        <v>7</v>
      </c>
      <c r="BT122" s="47">
        <v>7</v>
      </c>
      <c r="BU122" s="47">
        <v>5</v>
      </c>
      <c r="BV122" s="47">
        <v>4</v>
      </c>
      <c r="BW122" s="41">
        <f t="shared" si="163"/>
        <v>7.333333333333333</v>
      </c>
      <c r="BX122" s="47">
        <v>6</v>
      </c>
      <c r="BY122" s="47">
        <v>8</v>
      </c>
      <c r="BZ122" s="47">
        <v>8</v>
      </c>
      <c r="CA122" s="47" t="s">
        <v>78</v>
      </c>
      <c r="CB122" s="46" t="s">
        <v>78</v>
      </c>
      <c r="CC122" s="52">
        <v>7.1000000000000005</v>
      </c>
      <c r="CD122" s="52">
        <f t="shared" si="164"/>
        <v>7.35</v>
      </c>
      <c r="CE122" s="44">
        <f t="shared" si="165"/>
        <v>0.24999999999999911</v>
      </c>
      <c r="CF122" s="53" t="str">
        <f t="shared" si="166"/>
        <v>â</v>
      </c>
      <c r="CG122" s="52">
        <v>6.8214285714285721</v>
      </c>
      <c r="CH122" s="52">
        <f t="shared" si="167"/>
        <v>6.5</v>
      </c>
      <c r="CI122" s="43">
        <f t="shared" si="168"/>
        <v>-0.32142857142857206</v>
      </c>
      <c r="CJ122" s="51" t="str">
        <f t="shared" si="169"/>
        <v>â</v>
      </c>
      <c r="CK122" s="47" t="s">
        <v>78</v>
      </c>
      <c r="CL122" s="46" t="s">
        <v>78</v>
      </c>
      <c r="CM122" s="47">
        <v>8</v>
      </c>
      <c r="CN122" s="47">
        <v>7</v>
      </c>
      <c r="CO122" s="47">
        <v>8</v>
      </c>
      <c r="CP122" s="47">
        <v>8</v>
      </c>
      <c r="CQ122" s="47">
        <v>7</v>
      </c>
      <c r="CR122" s="47">
        <v>8</v>
      </c>
      <c r="CS122" s="49">
        <f t="shared" si="170"/>
        <v>8</v>
      </c>
      <c r="CT122" s="48">
        <f t="shared" si="171"/>
        <v>0</v>
      </c>
      <c r="CU122" s="44" t="str">
        <f t="shared" si="172"/>
        <v>Dem.</v>
      </c>
      <c r="CV122" s="47" t="s">
        <v>78</v>
      </c>
      <c r="CW122" s="46" t="s">
        <v>78</v>
      </c>
      <c r="CX122" s="45">
        <f t="shared" si="173"/>
        <v>6.93</v>
      </c>
      <c r="CY122" s="40">
        <f t="shared" si="174"/>
        <v>3</v>
      </c>
      <c r="CZ122" s="39" t="str">
        <f t="shared" si="175"/>
        <v>Limited</v>
      </c>
      <c r="DA122" s="44">
        <f t="shared" si="176"/>
        <v>7.35</v>
      </c>
      <c r="DB122" s="40">
        <f t="shared" si="177"/>
        <v>2</v>
      </c>
      <c r="DC122" s="39" t="str">
        <f t="shared" si="178"/>
        <v>Defective democracies</v>
      </c>
      <c r="DD122" s="43">
        <f t="shared" si="179"/>
        <v>6.5</v>
      </c>
      <c r="DE122" s="40">
        <f t="shared" si="180"/>
        <v>3</v>
      </c>
      <c r="DF122" s="39" t="str">
        <f t="shared" si="181"/>
        <v>Functional flaws</v>
      </c>
      <c r="DG122" s="42">
        <f t="shared" si="182"/>
        <v>5.21</v>
      </c>
      <c r="DH122" s="40">
        <f t="shared" si="183"/>
        <v>3</v>
      </c>
      <c r="DI122" s="39" t="str">
        <f t="shared" si="184"/>
        <v>Moderate</v>
      </c>
      <c r="DJ122" s="41">
        <f t="shared" si="185"/>
        <v>4</v>
      </c>
      <c r="DK122" s="40">
        <f t="shared" si="186"/>
        <v>4</v>
      </c>
      <c r="DL122" s="39" t="str">
        <f t="shared" si="187"/>
        <v>Minor</v>
      </c>
    </row>
    <row r="123" spans="1:116">
      <c r="A123" s="61" t="s">
        <v>222</v>
      </c>
      <c r="B123" s="60">
        <v>4</v>
      </c>
      <c r="C123" s="59">
        <f>IF(D123="-","?",RANK(D123,D2:D130,0))</f>
        <v>77</v>
      </c>
      <c r="D123" s="45">
        <f t="shared" si="141"/>
        <v>5.23</v>
      </c>
      <c r="E123" s="44">
        <f t="shared" si="142"/>
        <v>3.4666666666666663</v>
      </c>
      <c r="F123" s="58">
        <f t="shared" si="143"/>
        <v>7.5</v>
      </c>
      <c r="G123" s="47">
        <v>10</v>
      </c>
      <c r="H123" s="47">
        <v>6</v>
      </c>
      <c r="I123" s="47">
        <v>6</v>
      </c>
      <c r="J123" s="47">
        <v>8</v>
      </c>
      <c r="K123" s="58">
        <f t="shared" si="144"/>
        <v>2.25</v>
      </c>
      <c r="L123" s="47">
        <v>1</v>
      </c>
      <c r="M123" s="47">
        <v>1</v>
      </c>
      <c r="N123" s="47">
        <v>3</v>
      </c>
      <c r="O123" s="47">
        <v>4</v>
      </c>
      <c r="P123" s="58">
        <f t="shared" si="145"/>
        <v>4.25</v>
      </c>
      <c r="Q123" s="47">
        <v>2</v>
      </c>
      <c r="R123" s="47">
        <v>4</v>
      </c>
      <c r="S123" s="47">
        <v>5</v>
      </c>
      <c r="T123" s="47">
        <v>6</v>
      </c>
      <c r="U123" s="58">
        <f t="shared" si="146"/>
        <v>1</v>
      </c>
      <c r="V123" s="47">
        <v>1</v>
      </c>
      <c r="W123" s="47">
        <v>1</v>
      </c>
      <c r="X123" s="58">
        <f t="shared" si="147"/>
        <v>2.3333333333333335</v>
      </c>
      <c r="Y123" s="47">
        <v>1</v>
      </c>
      <c r="Z123" s="47">
        <v>2</v>
      </c>
      <c r="AA123" s="47" t="s">
        <v>100</v>
      </c>
      <c r="AB123" s="47">
        <v>4</v>
      </c>
      <c r="AC123" s="43">
        <f t="shared" si="148"/>
        <v>7</v>
      </c>
      <c r="AD123" s="57">
        <f t="shared" si="149"/>
        <v>7</v>
      </c>
      <c r="AE123" s="47">
        <v>7</v>
      </c>
      <c r="AF123" s="57">
        <f t="shared" si="150"/>
        <v>6.5</v>
      </c>
      <c r="AG123" s="47">
        <v>6</v>
      </c>
      <c r="AH123" s="47">
        <v>4</v>
      </c>
      <c r="AI123" s="47">
        <v>8</v>
      </c>
      <c r="AJ123" s="47">
        <v>8</v>
      </c>
      <c r="AK123" s="57">
        <f t="shared" si="151"/>
        <v>8</v>
      </c>
      <c r="AL123" s="47">
        <v>7</v>
      </c>
      <c r="AM123" s="47">
        <v>9</v>
      </c>
      <c r="AN123" s="57">
        <f t="shared" si="152"/>
        <v>6</v>
      </c>
      <c r="AO123" s="47">
        <v>6</v>
      </c>
      <c r="AP123" s="47">
        <v>6</v>
      </c>
      <c r="AQ123" s="57">
        <f t="shared" si="153"/>
        <v>6.5</v>
      </c>
      <c r="AR123" s="47">
        <v>8</v>
      </c>
      <c r="AS123" s="47">
        <v>5</v>
      </c>
      <c r="AT123" s="57">
        <f t="shared" si="154"/>
        <v>9</v>
      </c>
      <c r="AU123" s="47">
        <v>9</v>
      </c>
      <c r="AV123" s="57">
        <f t="shared" si="155"/>
        <v>6</v>
      </c>
      <c r="AW123" s="47">
        <v>4</v>
      </c>
      <c r="AX123" s="47">
        <v>8</v>
      </c>
      <c r="AY123" s="56">
        <f>IF(AZ123="-","?",RANK(AZ123,AZ2:AZ130,0))</f>
        <v>60</v>
      </c>
      <c r="AZ123" s="42">
        <f t="shared" si="156"/>
        <v>5.04</v>
      </c>
      <c r="BA123" s="41">
        <f t="shared" si="157"/>
        <v>4.1875</v>
      </c>
      <c r="BB123" s="47">
        <v>3</v>
      </c>
      <c r="BC123" s="47">
        <v>8</v>
      </c>
      <c r="BD123" s="47">
        <v>3</v>
      </c>
      <c r="BE123" s="47">
        <v>1</v>
      </c>
      <c r="BF123" s="47">
        <v>5</v>
      </c>
      <c r="BG123" s="55">
        <f t="shared" si="158"/>
        <v>5.125</v>
      </c>
      <c r="BH123" s="54">
        <f t="shared" si="159"/>
        <v>5.7916666666666661</v>
      </c>
      <c r="BI123" s="41">
        <f t="shared" si="160"/>
        <v>5</v>
      </c>
      <c r="BJ123" s="47">
        <v>5</v>
      </c>
      <c r="BK123" s="47">
        <v>5</v>
      </c>
      <c r="BL123" s="47">
        <v>5</v>
      </c>
      <c r="BM123" s="41">
        <f t="shared" si="161"/>
        <v>6.333333333333333</v>
      </c>
      <c r="BN123" s="47">
        <v>6</v>
      </c>
      <c r="BO123" s="47">
        <v>7</v>
      </c>
      <c r="BP123" s="47">
        <v>6</v>
      </c>
      <c r="BQ123" s="41">
        <f t="shared" si="162"/>
        <v>4.5</v>
      </c>
      <c r="BR123" s="47">
        <v>7</v>
      </c>
      <c r="BS123" s="47">
        <v>1</v>
      </c>
      <c r="BT123" s="47">
        <v>7</v>
      </c>
      <c r="BU123" s="47">
        <v>3</v>
      </c>
      <c r="BV123" s="47" t="s">
        <v>100</v>
      </c>
      <c r="BW123" s="41">
        <f t="shared" si="163"/>
        <v>7.333333333333333</v>
      </c>
      <c r="BX123" s="47">
        <v>7</v>
      </c>
      <c r="BY123" s="47">
        <v>7</v>
      </c>
      <c r="BZ123" s="47">
        <v>8</v>
      </c>
      <c r="CA123" s="47" t="s">
        <v>78</v>
      </c>
      <c r="CB123" s="46" t="s">
        <v>78</v>
      </c>
      <c r="CC123" s="52">
        <v>3.2</v>
      </c>
      <c r="CD123" s="52">
        <f t="shared" si="164"/>
        <v>3.4666666666666663</v>
      </c>
      <c r="CE123" s="44">
        <f t="shared" si="165"/>
        <v>0.26666666666666616</v>
      </c>
      <c r="CF123" s="53" t="str">
        <f t="shared" si="166"/>
        <v>â</v>
      </c>
      <c r="CG123" s="52">
        <v>6.8571428571428568</v>
      </c>
      <c r="CH123" s="52">
        <f t="shared" si="167"/>
        <v>7</v>
      </c>
      <c r="CI123" s="43">
        <f t="shared" si="168"/>
        <v>0.14285714285714324</v>
      </c>
      <c r="CJ123" s="51" t="str">
        <f t="shared" si="169"/>
        <v>â</v>
      </c>
      <c r="CK123" s="47" t="s">
        <v>78</v>
      </c>
      <c r="CL123" s="46" t="s">
        <v>78</v>
      </c>
      <c r="CM123" s="50">
        <v>1</v>
      </c>
      <c r="CN123" s="50">
        <v>1</v>
      </c>
      <c r="CO123" s="47">
        <v>3</v>
      </c>
      <c r="CP123" s="47">
        <v>4</v>
      </c>
      <c r="CQ123" s="50">
        <v>2</v>
      </c>
      <c r="CR123" s="47">
        <v>6</v>
      </c>
      <c r="CS123" s="49">
        <f t="shared" si="170"/>
        <v>9</v>
      </c>
      <c r="CT123" s="48">
        <f t="shared" si="171"/>
        <v>3</v>
      </c>
      <c r="CU123" s="44" t="str">
        <f t="shared" si="172"/>
        <v>Aut.</v>
      </c>
      <c r="CV123" s="47" t="s">
        <v>78</v>
      </c>
      <c r="CW123" s="46" t="s">
        <v>78</v>
      </c>
      <c r="CX123" s="45">
        <f t="shared" si="173"/>
        <v>5.23</v>
      </c>
      <c r="CY123" s="40">
        <f t="shared" si="174"/>
        <v>4</v>
      </c>
      <c r="CZ123" s="39" t="str">
        <f t="shared" si="175"/>
        <v>Very limited</v>
      </c>
      <c r="DA123" s="44">
        <f t="shared" si="176"/>
        <v>3.47</v>
      </c>
      <c r="DB123" s="40">
        <f t="shared" si="177"/>
        <v>5</v>
      </c>
      <c r="DC123" s="39" t="str">
        <f t="shared" si="178"/>
        <v>Hard-line autocracies</v>
      </c>
      <c r="DD123" s="43">
        <f t="shared" si="179"/>
        <v>7</v>
      </c>
      <c r="DE123" s="40">
        <f t="shared" si="180"/>
        <v>2</v>
      </c>
      <c r="DF123" s="39" t="str">
        <f t="shared" si="181"/>
        <v>Functioning</v>
      </c>
      <c r="DG123" s="42">
        <f t="shared" si="182"/>
        <v>5.04</v>
      </c>
      <c r="DH123" s="40">
        <f t="shared" si="183"/>
        <v>3</v>
      </c>
      <c r="DI123" s="39" t="str">
        <f t="shared" si="184"/>
        <v>Moderate</v>
      </c>
      <c r="DJ123" s="41">
        <f t="shared" si="185"/>
        <v>4.2</v>
      </c>
      <c r="DK123" s="40">
        <f t="shared" si="186"/>
        <v>4</v>
      </c>
      <c r="DL123" s="39" t="str">
        <f t="shared" si="187"/>
        <v>Minor</v>
      </c>
    </row>
    <row r="124" spans="1:116">
      <c r="A124" s="61" t="s">
        <v>223</v>
      </c>
      <c r="B124" s="60">
        <v>2</v>
      </c>
      <c r="C124" s="59">
        <f>IF(D124="-","?",RANK(D124,D2:D130,0))</f>
        <v>9</v>
      </c>
      <c r="D124" s="45">
        <f t="shared" si="141"/>
        <v>8.9</v>
      </c>
      <c r="E124" s="44">
        <f t="shared" si="142"/>
        <v>9.9</v>
      </c>
      <c r="F124" s="58">
        <f t="shared" si="143"/>
        <v>10</v>
      </c>
      <c r="G124" s="47">
        <v>10</v>
      </c>
      <c r="H124" s="47">
        <v>10</v>
      </c>
      <c r="I124" s="47">
        <v>10</v>
      </c>
      <c r="J124" s="47">
        <v>10</v>
      </c>
      <c r="K124" s="58">
        <f t="shared" si="144"/>
        <v>10</v>
      </c>
      <c r="L124" s="47">
        <v>10</v>
      </c>
      <c r="M124" s="47">
        <v>10</v>
      </c>
      <c r="N124" s="47">
        <v>10</v>
      </c>
      <c r="O124" s="47">
        <v>10</v>
      </c>
      <c r="P124" s="58">
        <f t="shared" si="145"/>
        <v>10</v>
      </c>
      <c r="Q124" s="47">
        <v>10</v>
      </c>
      <c r="R124" s="47">
        <v>10</v>
      </c>
      <c r="S124" s="47">
        <v>10</v>
      </c>
      <c r="T124" s="47">
        <v>10</v>
      </c>
      <c r="U124" s="58">
        <f t="shared" si="146"/>
        <v>10</v>
      </c>
      <c r="V124" s="47">
        <v>10</v>
      </c>
      <c r="W124" s="47">
        <v>10</v>
      </c>
      <c r="X124" s="58">
        <f t="shared" si="147"/>
        <v>9.5</v>
      </c>
      <c r="Y124" s="47">
        <v>9</v>
      </c>
      <c r="Z124" s="47">
        <v>10</v>
      </c>
      <c r="AA124" s="47">
        <v>10</v>
      </c>
      <c r="AB124" s="47">
        <v>9</v>
      </c>
      <c r="AC124" s="43">
        <f t="shared" si="148"/>
        <v>7.8928571428571432</v>
      </c>
      <c r="AD124" s="57">
        <f t="shared" si="149"/>
        <v>8</v>
      </c>
      <c r="AE124" s="47">
        <v>8</v>
      </c>
      <c r="AF124" s="57">
        <f t="shared" si="150"/>
        <v>7.75</v>
      </c>
      <c r="AG124" s="47">
        <v>7</v>
      </c>
      <c r="AH124" s="47">
        <v>8</v>
      </c>
      <c r="AI124" s="47">
        <v>8</v>
      </c>
      <c r="AJ124" s="47">
        <v>8</v>
      </c>
      <c r="AK124" s="57">
        <f t="shared" si="151"/>
        <v>8</v>
      </c>
      <c r="AL124" s="47">
        <v>8</v>
      </c>
      <c r="AM124" s="47">
        <v>8</v>
      </c>
      <c r="AN124" s="57">
        <f t="shared" si="152"/>
        <v>8.5</v>
      </c>
      <c r="AO124" s="47">
        <v>9</v>
      </c>
      <c r="AP124" s="47">
        <v>8</v>
      </c>
      <c r="AQ124" s="57">
        <f t="shared" si="153"/>
        <v>8.5</v>
      </c>
      <c r="AR124" s="47">
        <v>8</v>
      </c>
      <c r="AS124" s="47">
        <v>9</v>
      </c>
      <c r="AT124" s="57">
        <f t="shared" si="154"/>
        <v>8</v>
      </c>
      <c r="AU124" s="47">
        <v>8</v>
      </c>
      <c r="AV124" s="57">
        <f t="shared" si="155"/>
        <v>6.5</v>
      </c>
      <c r="AW124" s="47">
        <v>7</v>
      </c>
      <c r="AX124" s="47">
        <v>6</v>
      </c>
      <c r="AY124" s="56">
        <f>IF(AZ124="-","?",RANK(AZ124,AZ2:AZ130,0))</f>
        <v>8</v>
      </c>
      <c r="AZ124" s="42">
        <f t="shared" si="156"/>
        <v>6.93</v>
      </c>
      <c r="BA124" s="41">
        <f t="shared" si="157"/>
        <v>2</v>
      </c>
      <c r="BB124" s="47">
        <v>3</v>
      </c>
      <c r="BC124" s="47">
        <v>2</v>
      </c>
      <c r="BD124" s="47">
        <v>1</v>
      </c>
      <c r="BE124" s="47">
        <v>4</v>
      </c>
      <c r="BF124" s="47">
        <v>1</v>
      </c>
      <c r="BG124" s="55">
        <f t="shared" si="158"/>
        <v>1</v>
      </c>
      <c r="BH124" s="54">
        <f t="shared" si="159"/>
        <v>8.4333333333333336</v>
      </c>
      <c r="BI124" s="41">
        <f t="shared" si="160"/>
        <v>8</v>
      </c>
      <c r="BJ124" s="47">
        <v>9</v>
      </c>
      <c r="BK124" s="47">
        <v>8</v>
      </c>
      <c r="BL124" s="47">
        <v>7</v>
      </c>
      <c r="BM124" s="41">
        <f t="shared" si="161"/>
        <v>6.666666666666667</v>
      </c>
      <c r="BN124" s="47">
        <v>7</v>
      </c>
      <c r="BO124" s="47">
        <v>6</v>
      </c>
      <c r="BP124" s="47">
        <v>7</v>
      </c>
      <c r="BQ124" s="41">
        <f t="shared" si="162"/>
        <v>9.4</v>
      </c>
      <c r="BR124" s="47">
        <v>10</v>
      </c>
      <c r="BS124" s="47">
        <v>10</v>
      </c>
      <c r="BT124" s="47">
        <v>9</v>
      </c>
      <c r="BU124" s="47">
        <v>9</v>
      </c>
      <c r="BV124" s="47">
        <v>9</v>
      </c>
      <c r="BW124" s="41">
        <f t="shared" si="163"/>
        <v>9.6666666666666661</v>
      </c>
      <c r="BX124" s="47">
        <v>10</v>
      </c>
      <c r="BY124" s="47">
        <v>10</v>
      </c>
      <c r="BZ124" s="47">
        <v>9</v>
      </c>
      <c r="CA124" s="47" t="s">
        <v>78</v>
      </c>
      <c r="CB124" s="46" t="s">
        <v>78</v>
      </c>
      <c r="CC124" s="52">
        <v>9.9</v>
      </c>
      <c r="CD124" s="52">
        <f t="shared" si="164"/>
        <v>9.9</v>
      </c>
      <c r="CE124" s="44">
        <f t="shared" si="165"/>
        <v>0</v>
      </c>
      <c r="CF124" s="53" t="str">
        <f t="shared" si="166"/>
        <v>â</v>
      </c>
      <c r="CG124" s="52">
        <v>7.4285714285714288</v>
      </c>
      <c r="CH124" s="52">
        <f t="shared" si="167"/>
        <v>7.8928571428571432</v>
      </c>
      <c r="CI124" s="43">
        <f t="shared" si="168"/>
        <v>0.46428571428571441</v>
      </c>
      <c r="CJ124" s="51" t="str">
        <f t="shared" si="169"/>
        <v>â</v>
      </c>
      <c r="CK124" s="47" t="s">
        <v>78</v>
      </c>
      <c r="CL124" s="46" t="s">
        <v>78</v>
      </c>
      <c r="CM124" s="47">
        <v>10</v>
      </c>
      <c r="CN124" s="47">
        <v>10</v>
      </c>
      <c r="CO124" s="47">
        <v>10</v>
      </c>
      <c r="CP124" s="47">
        <v>10</v>
      </c>
      <c r="CQ124" s="47">
        <v>10</v>
      </c>
      <c r="CR124" s="47">
        <v>10</v>
      </c>
      <c r="CS124" s="49">
        <f t="shared" si="170"/>
        <v>10</v>
      </c>
      <c r="CT124" s="48">
        <f t="shared" si="171"/>
        <v>0</v>
      </c>
      <c r="CU124" s="44" t="str">
        <f t="shared" si="172"/>
        <v>Dem.</v>
      </c>
      <c r="CV124" s="47" t="s">
        <v>78</v>
      </c>
      <c r="CW124" s="46" t="s">
        <v>78</v>
      </c>
      <c r="CX124" s="45">
        <f t="shared" si="173"/>
        <v>8.9</v>
      </c>
      <c r="CY124" s="40">
        <f t="shared" si="174"/>
        <v>1</v>
      </c>
      <c r="CZ124" s="39" t="str">
        <f t="shared" si="175"/>
        <v>Highly advanced</v>
      </c>
      <c r="DA124" s="44">
        <f t="shared" si="176"/>
        <v>9.9</v>
      </c>
      <c r="DB124" s="40">
        <f t="shared" si="177"/>
        <v>1</v>
      </c>
      <c r="DC124" s="39" t="str">
        <f t="shared" si="178"/>
        <v>Democracies in consolidation</v>
      </c>
      <c r="DD124" s="43">
        <f t="shared" si="179"/>
        <v>7.89</v>
      </c>
      <c r="DE124" s="40">
        <f t="shared" si="180"/>
        <v>2</v>
      </c>
      <c r="DF124" s="39" t="str">
        <f t="shared" si="181"/>
        <v>Functioning</v>
      </c>
      <c r="DG124" s="42">
        <f t="shared" si="182"/>
        <v>6.93</v>
      </c>
      <c r="DH124" s="40">
        <f t="shared" si="183"/>
        <v>2</v>
      </c>
      <c r="DI124" s="39" t="str">
        <f t="shared" si="184"/>
        <v>Good</v>
      </c>
      <c r="DJ124" s="41">
        <f t="shared" si="185"/>
        <v>2</v>
      </c>
      <c r="DK124" s="40">
        <f t="shared" si="186"/>
        <v>5</v>
      </c>
      <c r="DL124" s="39" t="str">
        <f t="shared" si="187"/>
        <v>Negligible</v>
      </c>
    </row>
    <row r="125" spans="1:116">
      <c r="A125" s="61" t="s">
        <v>224</v>
      </c>
      <c r="B125" s="60">
        <v>6</v>
      </c>
      <c r="C125" s="59">
        <f>IF(D125="-","?",RANK(D125,D2:D130,0))</f>
        <v>111</v>
      </c>
      <c r="D125" s="45">
        <f t="shared" si="141"/>
        <v>3.68</v>
      </c>
      <c r="E125" s="44">
        <f t="shared" si="142"/>
        <v>3.2166666666666663</v>
      </c>
      <c r="F125" s="58">
        <f t="shared" si="143"/>
        <v>7.25</v>
      </c>
      <c r="G125" s="47">
        <v>7</v>
      </c>
      <c r="H125" s="47">
        <v>7</v>
      </c>
      <c r="I125" s="47">
        <v>9</v>
      </c>
      <c r="J125" s="47">
        <v>6</v>
      </c>
      <c r="K125" s="58">
        <f t="shared" si="144"/>
        <v>2.25</v>
      </c>
      <c r="L125" s="47">
        <v>2</v>
      </c>
      <c r="M125" s="47">
        <v>2</v>
      </c>
      <c r="N125" s="47">
        <v>3</v>
      </c>
      <c r="O125" s="47">
        <v>2</v>
      </c>
      <c r="P125" s="58">
        <f t="shared" si="145"/>
        <v>2.25</v>
      </c>
      <c r="Q125" s="47">
        <v>2</v>
      </c>
      <c r="R125" s="47">
        <v>3</v>
      </c>
      <c r="S125" s="47">
        <v>2</v>
      </c>
      <c r="T125" s="47">
        <v>2</v>
      </c>
      <c r="U125" s="58">
        <f t="shared" si="146"/>
        <v>2</v>
      </c>
      <c r="V125" s="47">
        <v>2</v>
      </c>
      <c r="W125" s="47">
        <v>2</v>
      </c>
      <c r="X125" s="58">
        <f t="shared" si="147"/>
        <v>2.3333333333333335</v>
      </c>
      <c r="Y125" s="47">
        <v>2</v>
      </c>
      <c r="Z125" s="47">
        <v>2</v>
      </c>
      <c r="AA125" s="47" t="s">
        <v>100</v>
      </c>
      <c r="AB125" s="47">
        <v>3</v>
      </c>
      <c r="AC125" s="43">
        <f t="shared" si="148"/>
        <v>4.1428571428571432</v>
      </c>
      <c r="AD125" s="57">
        <f t="shared" si="149"/>
        <v>3</v>
      </c>
      <c r="AE125" s="47">
        <v>3</v>
      </c>
      <c r="AF125" s="57">
        <f t="shared" si="150"/>
        <v>3</v>
      </c>
      <c r="AG125" s="47">
        <v>3</v>
      </c>
      <c r="AH125" s="47">
        <v>3</v>
      </c>
      <c r="AI125" s="47">
        <v>3</v>
      </c>
      <c r="AJ125" s="47">
        <v>3</v>
      </c>
      <c r="AK125" s="57">
        <f t="shared" si="151"/>
        <v>5</v>
      </c>
      <c r="AL125" s="47">
        <v>4</v>
      </c>
      <c r="AM125" s="47">
        <v>6</v>
      </c>
      <c r="AN125" s="57">
        <f t="shared" si="152"/>
        <v>3</v>
      </c>
      <c r="AO125" s="47">
        <v>3</v>
      </c>
      <c r="AP125" s="47">
        <v>3</v>
      </c>
      <c r="AQ125" s="57">
        <f t="shared" si="153"/>
        <v>4.5</v>
      </c>
      <c r="AR125" s="47">
        <v>5</v>
      </c>
      <c r="AS125" s="47">
        <v>4</v>
      </c>
      <c r="AT125" s="57">
        <f t="shared" si="154"/>
        <v>6</v>
      </c>
      <c r="AU125" s="47">
        <v>6</v>
      </c>
      <c r="AV125" s="57">
        <f t="shared" si="155"/>
        <v>4.5</v>
      </c>
      <c r="AW125" s="47">
        <v>4</v>
      </c>
      <c r="AX125" s="47">
        <v>5</v>
      </c>
      <c r="AY125" s="56">
        <f>IF(AZ125="-","?",RANK(AZ125,AZ2:AZ130,0))</f>
        <v>117</v>
      </c>
      <c r="AZ125" s="42">
        <f t="shared" si="156"/>
        <v>2.2400000000000002</v>
      </c>
      <c r="BA125" s="41">
        <f t="shared" si="157"/>
        <v>5.875</v>
      </c>
      <c r="BB125" s="47">
        <v>7</v>
      </c>
      <c r="BC125" s="47">
        <v>7</v>
      </c>
      <c r="BD125" s="47">
        <v>5</v>
      </c>
      <c r="BE125" s="47">
        <v>9</v>
      </c>
      <c r="BF125" s="47">
        <v>1</v>
      </c>
      <c r="BG125" s="55">
        <f t="shared" si="158"/>
        <v>6.25</v>
      </c>
      <c r="BH125" s="54">
        <f t="shared" si="159"/>
        <v>2.4666666666666668</v>
      </c>
      <c r="BI125" s="41">
        <f t="shared" si="160"/>
        <v>2.3333333333333335</v>
      </c>
      <c r="BJ125" s="47">
        <v>3</v>
      </c>
      <c r="BK125" s="47">
        <v>2</v>
      </c>
      <c r="BL125" s="47">
        <v>2</v>
      </c>
      <c r="BM125" s="41">
        <f t="shared" si="161"/>
        <v>2.6666666666666665</v>
      </c>
      <c r="BN125" s="47">
        <v>3</v>
      </c>
      <c r="BO125" s="47">
        <v>3</v>
      </c>
      <c r="BP125" s="47">
        <v>2</v>
      </c>
      <c r="BQ125" s="41">
        <f t="shared" si="162"/>
        <v>2.2000000000000002</v>
      </c>
      <c r="BR125" s="47">
        <v>2</v>
      </c>
      <c r="BS125" s="47">
        <v>2</v>
      </c>
      <c r="BT125" s="47">
        <v>3</v>
      </c>
      <c r="BU125" s="47">
        <v>2</v>
      </c>
      <c r="BV125" s="47">
        <v>2</v>
      </c>
      <c r="BW125" s="41">
        <f t="shared" si="163"/>
        <v>2.6666666666666665</v>
      </c>
      <c r="BX125" s="47">
        <v>3</v>
      </c>
      <c r="BY125" s="47">
        <v>2</v>
      </c>
      <c r="BZ125" s="47">
        <v>3</v>
      </c>
      <c r="CA125" s="47" t="s">
        <v>78</v>
      </c>
      <c r="CB125" s="46" t="s">
        <v>78</v>
      </c>
      <c r="CC125" s="52">
        <v>3.1333333333333333</v>
      </c>
      <c r="CD125" s="52">
        <f t="shared" si="164"/>
        <v>3.2166666666666663</v>
      </c>
      <c r="CE125" s="44">
        <f t="shared" si="165"/>
        <v>8.3333333333333037E-2</v>
      </c>
      <c r="CF125" s="53" t="str">
        <f t="shared" si="166"/>
        <v>â</v>
      </c>
      <c r="CG125" s="52">
        <v>3.7857142857142851</v>
      </c>
      <c r="CH125" s="52">
        <f t="shared" si="167"/>
        <v>4.1428571428571432</v>
      </c>
      <c r="CI125" s="43">
        <f t="shared" si="168"/>
        <v>0.35714285714285809</v>
      </c>
      <c r="CJ125" s="51" t="str">
        <f t="shared" si="169"/>
        <v>â</v>
      </c>
      <c r="CK125" s="47" t="s">
        <v>78</v>
      </c>
      <c r="CL125" s="46" t="s">
        <v>78</v>
      </c>
      <c r="CM125" s="50">
        <v>2</v>
      </c>
      <c r="CN125" s="50">
        <v>2</v>
      </c>
      <c r="CO125" s="47">
        <v>3</v>
      </c>
      <c r="CP125" s="50">
        <v>2</v>
      </c>
      <c r="CQ125" s="50">
        <v>2</v>
      </c>
      <c r="CR125" s="50">
        <v>2</v>
      </c>
      <c r="CS125" s="49">
        <f t="shared" si="170"/>
        <v>6.5</v>
      </c>
      <c r="CT125" s="48">
        <f t="shared" si="171"/>
        <v>5</v>
      </c>
      <c r="CU125" s="44" t="str">
        <f t="shared" si="172"/>
        <v>Aut.</v>
      </c>
      <c r="CV125" s="47" t="s">
        <v>78</v>
      </c>
      <c r="CW125" s="46" t="s">
        <v>78</v>
      </c>
      <c r="CX125" s="45">
        <f t="shared" si="173"/>
        <v>3.68</v>
      </c>
      <c r="CY125" s="40">
        <f t="shared" si="174"/>
        <v>5</v>
      </c>
      <c r="CZ125" s="39" t="str">
        <f t="shared" si="175"/>
        <v>Failed</v>
      </c>
      <c r="DA125" s="44">
        <f t="shared" si="176"/>
        <v>3.22</v>
      </c>
      <c r="DB125" s="40">
        <f t="shared" si="177"/>
        <v>5</v>
      </c>
      <c r="DC125" s="39" t="str">
        <f t="shared" si="178"/>
        <v>Hard-line autocracies</v>
      </c>
      <c r="DD125" s="43">
        <f t="shared" si="179"/>
        <v>4.1399999999999997</v>
      </c>
      <c r="DE125" s="40">
        <f t="shared" si="180"/>
        <v>4</v>
      </c>
      <c r="DF125" s="39" t="str">
        <f t="shared" si="181"/>
        <v>Poorly functioning</v>
      </c>
      <c r="DG125" s="42">
        <f t="shared" si="182"/>
        <v>2.2400000000000002</v>
      </c>
      <c r="DH125" s="40">
        <f t="shared" si="183"/>
        <v>5</v>
      </c>
      <c r="DI125" s="39" t="str">
        <f t="shared" si="184"/>
        <v>Failed</v>
      </c>
      <c r="DJ125" s="41">
        <f t="shared" si="185"/>
        <v>5.9</v>
      </c>
      <c r="DK125" s="40">
        <f t="shared" si="186"/>
        <v>3</v>
      </c>
      <c r="DL125" s="39" t="str">
        <f t="shared" si="187"/>
        <v>Moderate</v>
      </c>
    </row>
    <row r="126" spans="1:116">
      <c r="A126" s="74" t="s">
        <v>225</v>
      </c>
      <c r="B126" s="60">
        <v>2</v>
      </c>
      <c r="C126" s="59">
        <f>IF(D126="-","?",RANK(D126,D2:D130,0))</f>
        <v>79</v>
      </c>
      <c r="D126" s="45">
        <f t="shared" si="141"/>
        <v>5.15</v>
      </c>
      <c r="E126" s="44">
        <f t="shared" si="142"/>
        <v>5.65</v>
      </c>
      <c r="F126" s="58">
        <f t="shared" si="143"/>
        <v>8.5</v>
      </c>
      <c r="G126" s="47">
        <v>8</v>
      </c>
      <c r="H126" s="47">
        <v>9</v>
      </c>
      <c r="I126" s="47">
        <v>10</v>
      </c>
      <c r="J126" s="47">
        <v>7</v>
      </c>
      <c r="K126" s="58">
        <f t="shared" si="144"/>
        <v>6.5</v>
      </c>
      <c r="L126" s="47">
        <v>6</v>
      </c>
      <c r="M126" s="76">
        <v>9</v>
      </c>
      <c r="N126" s="47">
        <v>6</v>
      </c>
      <c r="O126" s="47">
        <v>5</v>
      </c>
      <c r="P126" s="58">
        <f t="shared" si="145"/>
        <v>3.75</v>
      </c>
      <c r="Q126" s="47">
        <v>3</v>
      </c>
      <c r="R126" s="47">
        <v>3</v>
      </c>
      <c r="S126" s="47">
        <v>3</v>
      </c>
      <c r="T126" s="47">
        <v>6</v>
      </c>
      <c r="U126" s="58">
        <f t="shared" si="146"/>
        <v>4.5</v>
      </c>
      <c r="V126" s="76">
        <v>5</v>
      </c>
      <c r="W126" s="76">
        <v>4</v>
      </c>
      <c r="X126" s="58">
        <f t="shared" si="147"/>
        <v>5</v>
      </c>
      <c r="Y126" s="47">
        <v>3</v>
      </c>
      <c r="Z126" s="47">
        <v>3</v>
      </c>
      <c r="AA126" s="76">
        <v>9</v>
      </c>
      <c r="AB126" s="47">
        <v>5</v>
      </c>
      <c r="AC126" s="43">
        <f t="shared" si="148"/>
        <v>4.6428571428571432</v>
      </c>
      <c r="AD126" s="57">
        <f t="shared" si="149"/>
        <v>5</v>
      </c>
      <c r="AE126" s="47">
        <v>5</v>
      </c>
      <c r="AF126" s="57">
        <f t="shared" si="150"/>
        <v>5</v>
      </c>
      <c r="AG126" s="47">
        <v>3</v>
      </c>
      <c r="AH126" s="47">
        <v>5</v>
      </c>
      <c r="AI126" s="47">
        <v>5</v>
      </c>
      <c r="AJ126" s="47">
        <v>7</v>
      </c>
      <c r="AK126" s="57">
        <f t="shared" si="151"/>
        <v>2.5</v>
      </c>
      <c r="AL126" s="47">
        <v>3</v>
      </c>
      <c r="AM126" s="47">
        <v>2</v>
      </c>
      <c r="AN126" s="57">
        <f t="shared" si="152"/>
        <v>3</v>
      </c>
      <c r="AO126" s="47">
        <v>3</v>
      </c>
      <c r="AP126" s="47">
        <v>3</v>
      </c>
      <c r="AQ126" s="57">
        <f t="shared" si="153"/>
        <v>6.5</v>
      </c>
      <c r="AR126" s="47">
        <v>6</v>
      </c>
      <c r="AS126" s="47">
        <v>7</v>
      </c>
      <c r="AT126" s="57">
        <f t="shared" si="154"/>
        <v>6</v>
      </c>
      <c r="AU126" s="47">
        <v>6</v>
      </c>
      <c r="AV126" s="57">
        <f t="shared" si="155"/>
        <v>4.5</v>
      </c>
      <c r="AW126" s="47">
        <v>3</v>
      </c>
      <c r="AX126" s="47">
        <v>6</v>
      </c>
      <c r="AY126" s="56">
        <f>IF(AZ126="-","?",RANK(AZ126,AZ2:AZ130,0))</f>
        <v>119</v>
      </c>
      <c r="AZ126" s="42">
        <f t="shared" si="156"/>
        <v>2.15</v>
      </c>
      <c r="BA126" s="41">
        <f t="shared" si="157"/>
        <v>3.9791666666666665</v>
      </c>
      <c r="BB126" s="47">
        <v>3</v>
      </c>
      <c r="BC126" s="47">
        <v>4</v>
      </c>
      <c r="BD126" s="47">
        <v>4</v>
      </c>
      <c r="BE126" s="47">
        <v>6</v>
      </c>
      <c r="BF126" s="47">
        <v>2</v>
      </c>
      <c r="BG126" s="55">
        <f t="shared" si="158"/>
        <v>4.875</v>
      </c>
      <c r="BH126" s="54">
        <f t="shared" si="159"/>
        <v>2.4791666666666665</v>
      </c>
      <c r="BI126" s="41">
        <f t="shared" si="160"/>
        <v>1.6666666666666667</v>
      </c>
      <c r="BJ126" s="47">
        <v>2</v>
      </c>
      <c r="BK126" s="47">
        <v>2</v>
      </c>
      <c r="BL126" s="47">
        <v>1</v>
      </c>
      <c r="BM126" s="41">
        <f t="shared" si="161"/>
        <v>2.6666666666666665</v>
      </c>
      <c r="BN126" s="47">
        <v>3</v>
      </c>
      <c r="BO126" s="47">
        <v>3</v>
      </c>
      <c r="BP126" s="47">
        <v>2</v>
      </c>
      <c r="BQ126" s="41">
        <f t="shared" si="162"/>
        <v>2.25</v>
      </c>
      <c r="BR126" s="47">
        <v>3</v>
      </c>
      <c r="BS126" s="47">
        <v>2</v>
      </c>
      <c r="BT126" s="47">
        <v>1</v>
      </c>
      <c r="BU126" s="47">
        <v>3</v>
      </c>
      <c r="BV126" s="47" t="s">
        <v>100</v>
      </c>
      <c r="BW126" s="41">
        <f t="shared" si="163"/>
        <v>3.3333333333333335</v>
      </c>
      <c r="BX126" s="47">
        <v>2</v>
      </c>
      <c r="BY126" s="47">
        <v>2</v>
      </c>
      <c r="BZ126" s="47">
        <v>6</v>
      </c>
      <c r="CA126" s="47" t="s">
        <v>78</v>
      </c>
      <c r="CB126" s="46" t="s">
        <v>78</v>
      </c>
      <c r="CC126" s="52">
        <v>6.1999999999999993</v>
      </c>
      <c r="CD126" s="52">
        <f t="shared" si="164"/>
        <v>5.65</v>
      </c>
      <c r="CE126" s="44">
        <f t="shared" si="165"/>
        <v>-0.54999999999999893</v>
      </c>
      <c r="CF126" s="53" t="str">
        <f t="shared" si="166"/>
        <v>è</v>
      </c>
      <c r="CG126" s="52">
        <v>4.8928571428571432</v>
      </c>
      <c r="CH126" s="52">
        <f t="shared" si="167"/>
        <v>4.6428571428571432</v>
      </c>
      <c r="CI126" s="43">
        <f t="shared" si="168"/>
        <v>-0.25</v>
      </c>
      <c r="CJ126" s="51" t="str">
        <f t="shared" si="169"/>
        <v>â</v>
      </c>
      <c r="CK126" s="47" t="s">
        <v>78</v>
      </c>
      <c r="CL126" s="46" t="s">
        <v>78</v>
      </c>
      <c r="CM126" s="47">
        <v>6</v>
      </c>
      <c r="CN126" s="47">
        <v>9</v>
      </c>
      <c r="CO126" s="47">
        <v>6</v>
      </c>
      <c r="CP126" s="47">
        <v>5</v>
      </c>
      <c r="CQ126" s="47">
        <v>3</v>
      </c>
      <c r="CR126" s="47">
        <v>6</v>
      </c>
      <c r="CS126" s="49">
        <f t="shared" si="170"/>
        <v>7.5</v>
      </c>
      <c r="CT126" s="48">
        <f t="shared" si="171"/>
        <v>0</v>
      </c>
      <c r="CU126" s="44" t="str">
        <f t="shared" si="172"/>
        <v>Dem.</v>
      </c>
      <c r="CV126" s="47" t="s">
        <v>78</v>
      </c>
      <c r="CW126" s="46" t="s">
        <v>78</v>
      </c>
      <c r="CX126" s="45">
        <f t="shared" si="173"/>
        <v>5.15</v>
      </c>
      <c r="CY126" s="40">
        <f t="shared" si="174"/>
        <v>4</v>
      </c>
      <c r="CZ126" s="39" t="str">
        <f t="shared" si="175"/>
        <v>Very limited</v>
      </c>
      <c r="DA126" s="44">
        <f t="shared" si="176"/>
        <v>5.65</v>
      </c>
      <c r="DB126" s="40">
        <f t="shared" si="177"/>
        <v>3</v>
      </c>
      <c r="DC126" s="39" t="str">
        <f t="shared" si="178"/>
        <v>Highly defective democracies</v>
      </c>
      <c r="DD126" s="43">
        <f t="shared" si="179"/>
        <v>4.6399999999999997</v>
      </c>
      <c r="DE126" s="40">
        <f t="shared" si="180"/>
        <v>4</v>
      </c>
      <c r="DF126" s="39" t="str">
        <f t="shared" si="181"/>
        <v>Poorly functioning</v>
      </c>
      <c r="DG126" s="42">
        <f t="shared" si="182"/>
        <v>2.15</v>
      </c>
      <c r="DH126" s="40">
        <f t="shared" si="183"/>
        <v>5</v>
      </c>
      <c r="DI126" s="39" t="str">
        <f t="shared" si="184"/>
        <v>Failed</v>
      </c>
      <c r="DJ126" s="41">
        <f t="shared" si="185"/>
        <v>4</v>
      </c>
      <c r="DK126" s="40">
        <f t="shared" si="186"/>
        <v>4</v>
      </c>
      <c r="DL126" s="39" t="str">
        <f t="shared" si="187"/>
        <v>Minor</v>
      </c>
    </row>
    <row r="127" spans="1:116">
      <c r="A127" s="61" t="s">
        <v>226</v>
      </c>
      <c r="B127" s="60">
        <v>7</v>
      </c>
      <c r="C127" s="59">
        <f>IF(D127="-","?",RANK(D127,D2:D130,0))</f>
        <v>92</v>
      </c>
      <c r="D127" s="45">
        <f t="shared" si="141"/>
        <v>4.45</v>
      </c>
      <c r="E127" s="44">
        <f t="shared" si="142"/>
        <v>3.15</v>
      </c>
      <c r="F127" s="58">
        <f t="shared" si="143"/>
        <v>8.5</v>
      </c>
      <c r="G127" s="47">
        <v>9</v>
      </c>
      <c r="H127" s="47">
        <v>8</v>
      </c>
      <c r="I127" s="47">
        <v>10</v>
      </c>
      <c r="J127" s="47">
        <v>7</v>
      </c>
      <c r="K127" s="58">
        <f t="shared" si="144"/>
        <v>1.75</v>
      </c>
      <c r="L127" s="47">
        <v>1</v>
      </c>
      <c r="M127" s="47">
        <v>2</v>
      </c>
      <c r="N127" s="47">
        <v>2</v>
      </c>
      <c r="O127" s="47">
        <v>2</v>
      </c>
      <c r="P127" s="58">
        <f t="shared" si="145"/>
        <v>2</v>
      </c>
      <c r="Q127" s="47">
        <v>1</v>
      </c>
      <c r="R127" s="47">
        <v>2</v>
      </c>
      <c r="S127" s="47">
        <v>2</v>
      </c>
      <c r="T127" s="47">
        <v>3</v>
      </c>
      <c r="U127" s="58">
        <f t="shared" si="146"/>
        <v>1.5</v>
      </c>
      <c r="V127" s="47">
        <v>1</v>
      </c>
      <c r="W127" s="47">
        <v>2</v>
      </c>
      <c r="X127" s="58">
        <f t="shared" si="147"/>
        <v>2</v>
      </c>
      <c r="Y127" s="47">
        <v>1</v>
      </c>
      <c r="Z127" s="47">
        <v>2</v>
      </c>
      <c r="AA127" s="47" t="s">
        <v>100</v>
      </c>
      <c r="AB127" s="47">
        <v>3</v>
      </c>
      <c r="AC127" s="43">
        <f t="shared" si="148"/>
        <v>5.75</v>
      </c>
      <c r="AD127" s="57">
        <f t="shared" si="149"/>
        <v>5</v>
      </c>
      <c r="AE127" s="47">
        <v>5</v>
      </c>
      <c r="AF127" s="57">
        <f t="shared" si="150"/>
        <v>5.25</v>
      </c>
      <c r="AG127" s="47">
        <v>4</v>
      </c>
      <c r="AH127" s="47">
        <v>6</v>
      </c>
      <c r="AI127" s="47">
        <v>7</v>
      </c>
      <c r="AJ127" s="47">
        <v>4</v>
      </c>
      <c r="AK127" s="57">
        <f t="shared" si="151"/>
        <v>7.5</v>
      </c>
      <c r="AL127" s="47">
        <v>7</v>
      </c>
      <c r="AM127" s="47">
        <v>8</v>
      </c>
      <c r="AN127" s="57">
        <f t="shared" si="152"/>
        <v>4.5</v>
      </c>
      <c r="AO127" s="47">
        <v>5</v>
      </c>
      <c r="AP127" s="47">
        <v>4</v>
      </c>
      <c r="AQ127" s="57">
        <f t="shared" si="153"/>
        <v>5</v>
      </c>
      <c r="AR127" s="47">
        <v>5</v>
      </c>
      <c r="AS127" s="47">
        <v>5</v>
      </c>
      <c r="AT127" s="57">
        <f t="shared" si="154"/>
        <v>9</v>
      </c>
      <c r="AU127" s="47">
        <v>9</v>
      </c>
      <c r="AV127" s="57">
        <f t="shared" si="155"/>
        <v>4</v>
      </c>
      <c r="AW127" s="47">
        <v>3</v>
      </c>
      <c r="AX127" s="47">
        <v>5</v>
      </c>
      <c r="AY127" s="56">
        <f>IF(AZ127="-","?",RANK(AZ127,AZ2:AZ130,0))</f>
        <v>74</v>
      </c>
      <c r="AZ127" s="42">
        <f t="shared" si="156"/>
        <v>4.7300000000000004</v>
      </c>
      <c r="BA127" s="41">
        <f t="shared" si="157"/>
        <v>5.958333333333333</v>
      </c>
      <c r="BB127" s="47">
        <v>5</v>
      </c>
      <c r="BC127" s="47">
        <v>9</v>
      </c>
      <c r="BD127" s="47">
        <v>5</v>
      </c>
      <c r="BE127" s="47">
        <v>8</v>
      </c>
      <c r="BF127" s="47">
        <v>3</v>
      </c>
      <c r="BG127" s="55">
        <f t="shared" si="158"/>
        <v>5.75</v>
      </c>
      <c r="BH127" s="54">
        <f t="shared" si="159"/>
        <v>5.2</v>
      </c>
      <c r="BI127" s="41">
        <f t="shared" si="160"/>
        <v>5</v>
      </c>
      <c r="BJ127" s="47">
        <v>5</v>
      </c>
      <c r="BK127" s="47">
        <v>5</v>
      </c>
      <c r="BL127" s="47">
        <v>5</v>
      </c>
      <c r="BM127" s="41">
        <f t="shared" si="161"/>
        <v>4.666666666666667</v>
      </c>
      <c r="BN127" s="47">
        <v>5</v>
      </c>
      <c r="BO127" s="47">
        <v>6</v>
      </c>
      <c r="BP127" s="47">
        <v>3</v>
      </c>
      <c r="BQ127" s="41">
        <f t="shared" si="162"/>
        <v>3.8</v>
      </c>
      <c r="BR127" s="47">
        <v>6</v>
      </c>
      <c r="BS127" s="47">
        <v>1</v>
      </c>
      <c r="BT127" s="47">
        <v>7</v>
      </c>
      <c r="BU127" s="47">
        <v>2</v>
      </c>
      <c r="BV127" s="47">
        <v>3</v>
      </c>
      <c r="BW127" s="41">
        <f t="shared" si="163"/>
        <v>7.333333333333333</v>
      </c>
      <c r="BX127" s="47">
        <v>6</v>
      </c>
      <c r="BY127" s="47">
        <v>8</v>
      </c>
      <c r="BZ127" s="47">
        <v>8</v>
      </c>
      <c r="CA127" s="47" t="s">
        <v>78</v>
      </c>
      <c r="CB127" s="46" t="s">
        <v>78</v>
      </c>
      <c r="CC127" s="52">
        <v>3.0999999999999996</v>
      </c>
      <c r="CD127" s="52">
        <f t="shared" si="164"/>
        <v>3.15</v>
      </c>
      <c r="CE127" s="44">
        <f t="shared" si="165"/>
        <v>5.0000000000000266E-2</v>
      </c>
      <c r="CF127" s="53" t="str">
        <f t="shared" si="166"/>
        <v>â</v>
      </c>
      <c r="CG127" s="52">
        <v>5.5714285714285721</v>
      </c>
      <c r="CH127" s="52">
        <f t="shared" si="167"/>
        <v>5.75</v>
      </c>
      <c r="CI127" s="43">
        <f t="shared" si="168"/>
        <v>0.17857142857142794</v>
      </c>
      <c r="CJ127" s="51" t="str">
        <f t="shared" si="169"/>
        <v>â</v>
      </c>
      <c r="CK127" s="47" t="s">
        <v>78</v>
      </c>
      <c r="CL127" s="46" t="s">
        <v>78</v>
      </c>
      <c r="CM127" s="50">
        <v>1</v>
      </c>
      <c r="CN127" s="50">
        <v>2</v>
      </c>
      <c r="CO127" s="50">
        <v>2</v>
      </c>
      <c r="CP127" s="50">
        <v>2</v>
      </c>
      <c r="CQ127" s="50">
        <v>1</v>
      </c>
      <c r="CR127" s="47">
        <v>3</v>
      </c>
      <c r="CS127" s="49">
        <f t="shared" si="170"/>
        <v>8</v>
      </c>
      <c r="CT127" s="48">
        <f t="shared" si="171"/>
        <v>5</v>
      </c>
      <c r="CU127" s="44" t="str">
        <f t="shared" si="172"/>
        <v>Aut.</v>
      </c>
      <c r="CV127" s="47" t="s">
        <v>78</v>
      </c>
      <c r="CW127" s="46" t="s">
        <v>78</v>
      </c>
      <c r="CX127" s="45">
        <f t="shared" si="173"/>
        <v>4.45</v>
      </c>
      <c r="CY127" s="40">
        <f t="shared" si="174"/>
        <v>4</v>
      </c>
      <c r="CZ127" s="39" t="str">
        <f t="shared" si="175"/>
        <v>Very limited</v>
      </c>
      <c r="DA127" s="44">
        <f t="shared" si="176"/>
        <v>3.15</v>
      </c>
      <c r="DB127" s="40">
        <f t="shared" si="177"/>
        <v>5</v>
      </c>
      <c r="DC127" s="39" t="str">
        <f t="shared" si="178"/>
        <v>Hard-line autocracies</v>
      </c>
      <c r="DD127" s="43">
        <f t="shared" si="179"/>
        <v>5.75</v>
      </c>
      <c r="DE127" s="40">
        <f t="shared" si="180"/>
        <v>3</v>
      </c>
      <c r="DF127" s="39" t="str">
        <f t="shared" si="181"/>
        <v>Functional flaws</v>
      </c>
      <c r="DG127" s="42">
        <f t="shared" si="182"/>
        <v>4.7300000000000004</v>
      </c>
      <c r="DH127" s="40">
        <f t="shared" si="183"/>
        <v>3</v>
      </c>
      <c r="DI127" s="39" t="str">
        <f t="shared" si="184"/>
        <v>Moderate</v>
      </c>
      <c r="DJ127" s="41">
        <f t="shared" si="185"/>
        <v>6</v>
      </c>
      <c r="DK127" s="40">
        <f t="shared" si="186"/>
        <v>3</v>
      </c>
      <c r="DL127" s="39" t="str">
        <f t="shared" si="187"/>
        <v>Moderate</v>
      </c>
    </row>
    <row r="128" spans="1:116">
      <c r="A128" s="61" t="s">
        <v>227</v>
      </c>
      <c r="B128" s="60">
        <v>4</v>
      </c>
      <c r="C128" s="59">
        <f>IF(D128="-","?",RANK(D128,D2:D130,0))</f>
        <v>103</v>
      </c>
      <c r="D128" s="45">
        <f t="shared" si="141"/>
        <v>3.91</v>
      </c>
      <c r="E128" s="44">
        <f t="shared" si="142"/>
        <v>3.9</v>
      </c>
      <c r="F128" s="58">
        <f t="shared" si="143"/>
        <v>5.75</v>
      </c>
      <c r="G128" s="47">
        <v>5</v>
      </c>
      <c r="H128" s="47">
        <v>8</v>
      </c>
      <c r="I128" s="47">
        <v>6</v>
      </c>
      <c r="J128" s="47">
        <v>4</v>
      </c>
      <c r="K128" s="58">
        <f t="shared" si="144"/>
        <v>3.75</v>
      </c>
      <c r="L128" s="47">
        <v>5</v>
      </c>
      <c r="M128" s="47">
        <v>1</v>
      </c>
      <c r="N128" s="47">
        <v>5</v>
      </c>
      <c r="O128" s="47">
        <v>4</v>
      </c>
      <c r="P128" s="58">
        <f t="shared" si="145"/>
        <v>4</v>
      </c>
      <c r="Q128" s="47">
        <v>4</v>
      </c>
      <c r="R128" s="47">
        <v>4</v>
      </c>
      <c r="S128" s="47">
        <v>4</v>
      </c>
      <c r="T128" s="47">
        <v>4</v>
      </c>
      <c r="U128" s="58">
        <f t="shared" si="146"/>
        <v>2</v>
      </c>
      <c r="V128" s="47">
        <v>2</v>
      </c>
      <c r="W128" s="47">
        <v>2</v>
      </c>
      <c r="X128" s="58">
        <f t="shared" si="147"/>
        <v>4</v>
      </c>
      <c r="Y128" s="47">
        <v>4</v>
      </c>
      <c r="Z128" s="47">
        <v>3</v>
      </c>
      <c r="AA128" s="47" t="s">
        <v>100</v>
      </c>
      <c r="AB128" s="47">
        <v>5</v>
      </c>
      <c r="AC128" s="43">
        <f t="shared" si="148"/>
        <v>3.9285714285714284</v>
      </c>
      <c r="AD128" s="57">
        <f t="shared" si="149"/>
        <v>1</v>
      </c>
      <c r="AE128" s="47">
        <v>1</v>
      </c>
      <c r="AF128" s="57">
        <f t="shared" si="150"/>
        <v>4</v>
      </c>
      <c r="AG128" s="47">
        <v>4</v>
      </c>
      <c r="AH128" s="47">
        <v>3</v>
      </c>
      <c r="AI128" s="47">
        <v>6</v>
      </c>
      <c r="AJ128" s="47">
        <v>3</v>
      </c>
      <c r="AK128" s="57">
        <f t="shared" si="151"/>
        <v>6.5</v>
      </c>
      <c r="AL128" s="47">
        <v>6</v>
      </c>
      <c r="AM128" s="47">
        <v>7</v>
      </c>
      <c r="AN128" s="57">
        <f t="shared" si="152"/>
        <v>4.5</v>
      </c>
      <c r="AO128" s="47">
        <v>4</v>
      </c>
      <c r="AP128" s="47">
        <v>5</v>
      </c>
      <c r="AQ128" s="57">
        <f t="shared" si="153"/>
        <v>3</v>
      </c>
      <c r="AR128" s="47">
        <v>3</v>
      </c>
      <c r="AS128" s="47">
        <v>3</v>
      </c>
      <c r="AT128" s="57">
        <f t="shared" si="154"/>
        <v>5</v>
      </c>
      <c r="AU128" s="47">
        <v>5</v>
      </c>
      <c r="AV128" s="57">
        <f t="shared" si="155"/>
        <v>3.5</v>
      </c>
      <c r="AW128" s="47">
        <v>2</v>
      </c>
      <c r="AX128" s="47">
        <v>5</v>
      </c>
      <c r="AY128" s="56">
        <f>IF(AZ128="-","?",RANK(AZ128,AZ2:AZ130,0))</f>
        <v>94</v>
      </c>
      <c r="AZ128" s="42">
        <f t="shared" si="156"/>
        <v>3.97</v>
      </c>
      <c r="BA128" s="41">
        <f t="shared" si="157"/>
        <v>7.354166666666667</v>
      </c>
      <c r="BB128" s="47">
        <v>7</v>
      </c>
      <c r="BC128" s="47">
        <v>7</v>
      </c>
      <c r="BD128" s="47">
        <v>5</v>
      </c>
      <c r="BE128" s="47">
        <v>10</v>
      </c>
      <c r="BF128" s="47">
        <v>9</v>
      </c>
      <c r="BG128" s="55">
        <f t="shared" si="158"/>
        <v>6.125</v>
      </c>
      <c r="BH128" s="54">
        <f t="shared" si="159"/>
        <v>4.2166666666666668</v>
      </c>
      <c r="BI128" s="41">
        <f t="shared" si="160"/>
        <v>3.3333333333333335</v>
      </c>
      <c r="BJ128" s="47">
        <v>3</v>
      </c>
      <c r="BK128" s="47">
        <v>3</v>
      </c>
      <c r="BL128" s="47">
        <v>4</v>
      </c>
      <c r="BM128" s="41">
        <f t="shared" si="161"/>
        <v>3</v>
      </c>
      <c r="BN128" s="47">
        <v>4</v>
      </c>
      <c r="BO128" s="47">
        <v>3</v>
      </c>
      <c r="BP128" s="47">
        <v>2</v>
      </c>
      <c r="BQ128" s="41">
        <f t="shared" si="162"/>
        <v>4.2</v>
      </c>
      <c r="BR128" s="47">
        <v>5</v>
      </c>
      <c r="BS128" s="47">
        <v>2</v>
      </c>
      <c r="BT128" s="47">
        <v>4</v>
      </c>
      <c r="BU128" s="47">
        <v>4</v>
      </c>
      <c r="BV128" s="47">
        <v>6</v>
      </c>
      <c r="BW128" s="41">
        <f t="shared" si="163"/>
        <v>6.333333333333333</v>
      </c>
      <c r="BX128" s="47">
        <v>5</v>
      </c>
      <c r="BY128" s="47">
        <v>6</v>
      </c>
      <c r="BZ128" s="47">
        <v>8</v>
      </c>
      <c r="CA128" s="47" t="s">
        <v>78</v>
      </c>
      <c r="CB128" s="46" t="s">
        <v>78</v>
      </c>
      <c r="CC128" s="52">
        <v>4.0666666666666664</v>
      </c>
      <c r="CD128" s="52">
        <f t="shared" si="164"/>
        <v>3.9</v>
      </c>
      <c r="CE128" s="44">
        <f t="shared" si="165"/>
        <v>-0.16666666666666652</v>
      </c>
      <c r="CF128" s="53" t="str">
        <f t="shared" si="166"/>
        <v>â</v>
      </c>
      <c r="CG128" s="52">
        <v>3.5714285714285712</v>
      </c>
      <c r="CH128" s="52">
        <f t="shared" si="167"/>
        <v>3.9285714285714284</v>
      </c>
      <c r="CI128" s="43">
        <f t="shared" si="168"/>
        <v>0.35714285714285721</v>
      </c>
      <c r="CJ128" s="51" t="str">
        <f t="shared" si="169"/>
        <v>â</v>
      </c>
      <c r="CK128" s="47" t="s">
        <v>78</v>
      </c>
      <c r="CL128" s="46" t="s">
        <v>78</v>
      </c>
      <c r="CM128" s="50">
        <v>5</v>
      </c>
      <c r="CN128" s="50">
        <v>1</v>
      </c>
      <c r="CO128" s="47">
        <v>5</v>
      </c>
      <c r="CP128" s="47">
        <v>4</v>
      </c>
      <c r="CQ128" s="47">
        <v>4</v>
      </c>
      <c r="CR128" s="47">
        <v>4</v>
      </c>
      <c r="CS128" s="49">
        <f t="shared" si="170"/>
        <v>4.5</v>
      </c>
      <c r="CT128" s="48">
        <f t="shared" si="171"/>
        <v>2</v>
      </c>
      <c r="CU128" s="44" t="str">
        <f t="shared" si="172"/>
        <v>Aut.</v>
      </c>
      <c r="CV128" s="47" t="s">
        <v>78</v>
      </c>
      <c r="CW128" s="46" t="s">
        <v>78</v>
      </c>
      <c r="CX128" s="45">
        <f t="shared" si="173"/>
        <v>3.91</v>
      </c>
      <c r="CY128" s="40">
        <f t="shared" si="174"/>
        <v>5</v>
      </c>
      <c r="CZ128" s="39" t="str">
        <f t="shared" si="175"/>
        <v>Failed</v>
      </c>
      <c r="DA128" s="44">
        <f t="shared" si="176"/>
        <v>3.9</v>
      </c>
      <c r="DB128" s="40">
        <f t="shared" si="177"/>
        <v>5</v>
      </c>
      <c r="DC128" s="39" t="str">
        <f t="shared" si="178"/>
        <v>Hard-line autocracies</v>
      </c>
      <c r="DD128" s="43">
        <f t="shared" si="179"/>
        <v>3.93</v>
      </c>
      <c r="DE128" s="40">
        <f t="shared" si="180"/>
        <v>4</v>
      </c>
      <c r="DF128" s="39" t="str">
        <f t="shared" si="181"/>
        <v>Poorly functioning</v>
      </c>
      <c r="DG128" s="42">
        <f t="shared" si="182"/>
        <v>3.97</v>
      </c>
      <c r="DH128" s="40">
        <f t="shared" si="183"/>
        <v>4</v>
      </c>
      <c r="DI128" s="39" t="str">
        <f t="shared" si="184"/>
        <v>Weak</v>
      </c>
      <c r="DJ128" s="41">
        <f t="shared" si="185"/>
        <v>7.4</v>
      </c>
      <c r="DK128" s="40">
        <f t="shared" si="186"/>
        <v>2</v>
      </c>
      <c r="DL128" s="39" t="str">
        <f t="shared" si="187"/>
        <v>Substantial</v>
      </c>
    </row>
    <row r="129" spans="1:116">
      <c r="A129" s="61" t="s">
        <v>228</v>
      </c>
      <c r="B129" s="60">
        <v>5</v>
      </c>
      <c r="C129" s="59">
        <f>IF(D129="-","?",RANK(D129,D2:D130,0))</f>
        <v>58</v>
      </c>
      <c r="D129" s="45">
        <f t="shared" si="141"/>
        <v>5.97</v>
      </c>
      <c r="E129" s="44">
        <f t="shared" si="142"/>
        <v>6.8</v>
      </c>
      <c r="F129" s="58">
        <f t="shared" si="143"/>
        <v>8.25</v>
      </c>
      <c r="G129" s="47">
        <v>9</v>
      </c>
      <c r="H129" s="47">
        <v>9</v>
      </c>
      <c r="I129" s="47">
        <v>9</v>
      </c>
      <c r="J129" s="47">
        <v>6</v>
      </c>
      <c r="K129" s="58">
        <f t="shared" si="144"/>
        <v>7</v>
      </c>
      <c r="L129" s="47">
        <v>7</v>
      </c>
      <c r="M129" s="47">
        <v>8</v>
      </c>
      <c r="N129" s="47">
        <v>6</v>
      </c>
      <c r="O129" s="47">
        <v>7</v>
      </c>
      <c r="P129" s="58">
        <f t="shared" si="145"/>
        <v>6</v>
      </c>
      <c r="Q129" s="47">
        <v>6</v>
      </c>
      <c r="R129" s="47">
        <v>7</v>
      </c>
      <c r="S129" s="47">
        <v>5</v>
      </c>
      <c r="T129" s="47">
        <v>6</v>
      </c>
      <c r="U129" s="58">
        <f t="shared" si="146"/>
        <v>7</v>
      </c>
      <c r="V129" s="47">
        <v>6</v>
      </c>
      <c r="W129" s="47">
        <v>8</v>
      </c>
      <c r="X129" s="58">
        <f t="shared" si="147"/>
        <v>5.75</v>
      </c>
      <c r="Y129" s="47">
        <v>4</v>
      </c>
      <c r="Z129" s="47">
        <v>6</v>
      </c>
      <c r="AA129" s="47">
        <v>7</v>
      </c>
      <c r="AB129" s="47">
        <v>6</v>
      </c>
      <c r="AC129" s="43">
        <f t="shared" si="148"/>
        <v>5.1428571428571432</v>
      </c>
      <c r="AD129" s="57">
        <f t="shared" si="149"/>
        <v>2</v>
      </c>
      <c r="AE129" s="47">
        <v>2</v>
      </c>
      <c r="AF129" s="57">
        <f t="shared" si="150"/>
        <v>6.5</v>
      </c>
      <c r="AG129" s="47">
        <v>6</v>
      </c>
      <c r="AH129" s="47">
        <v>6</v>
      </c>
      <c r="AI129" s="47">
        <v>7</v>
      </c>
      <c r="AJ129" s="47">
        <v>7</v>
      </c>
      <c r="AK129" s="57">
        <f t="shared" si="151"/>
        <v>7</v>
      </c>
      <c r="AL129" s="47">
        <v>7</v>
      </c>
      <c r="AM129" s="47">
        <v>7</v>
      </c>
      <c r="AN129" s="57">
        <f t="shared" si="152"/>
        <v>7</v>
      </c>
      <c r="AO129" s="47">
        <v>6</v>
      </c>
      <c r="AP129" s="47">
        <v>8</v>
      </c>
      <c r="AQ129" s="57">
        <f t="shared" si="153"/>
        <v>3.5</v>
      </c>
      <c r="AR129" s="47">
        <v>3</v>
      </c>
      <c r="AS129" s="47">
        <v>4</v>
      </c>
      <c r="AT129" s="57">
        <f t="shared" si="154"/>
        <v>6</v>
      </c>
      <c r="AU129" s="47">
        <v>6</v>
      </c>
      <c r="AV129" s="57">
        <f t="shared" si="155"/>
        <v>4</v>
      </c>
      <c r="AW129" s="47">
        <v>4</v>
      </c>
      <c r="AX129" s="47">
        <v>4</v>
      </c>
      <c r="AY129" s="56">
        <f>IF(AZ129="-","?",RANK(AZ129,AZ2:AZ130,0))</f>
        <v>38</v>
      </c>
      <c r="AZ129" s="42">
        <f t="shared" si="156"/>
        <v>5.8</v>
      </c>
      <c r="BA129" s="41">
        <f t="shared" si="157"/>
        <v>6.3125</v>
      </c>
      <c r="BB129" s="47">
        <v>8</v>
      </c>
      <c r="BC129" s="47">
        <v>6</v>
      </c>
      <c r="BD129" s="47">
        <v>3</v>
      </c>
      <c r="BE129" s="47">
        <v>10</v>
      </c>
      <c r="BF129" s="47">
        <v>7</v>
      </c>
      <c r="BG129" s="55">
        <f t="shared" si="158"/>
        <v>3.875</v>
      </c>
      <c r="BH129" s="54">
        <f t="shared" si="159"/>
        <v>6.3125000000000009</v>
      </c>
      <c r="BI129" s="41">
        <f t="shared" si="160"/>
        <v>5.666666666666667</v>
      </c>
      <c r="BJ129" s="47">
        <v>6</v>
      </c>
      <c r="BK129" s="47">
        <v>6</v>
      </c>
      <c r="BL129" s="47">
        <v>5</v>
      </c>
      <c r="BM129" s="41">
        <f t="shared" si="161"/>
        <v>4.666666666666667</v>
      </c>
      <c r="BN129" s="47">
        <v>5</v>
      </c>
      <c r="BO129" s="47">
        <v>5</v>
      </c>
      <c r="BP129" s="47">
        <v>4</v>
      </c>
      <c r="BQ129" s="41">
        <f t="shared" si="162"/>
        <v>7.25</v>
      </c>
      <c r="BR129" s="47">
        <v>7</v>
      </c>
      <c r="BS129" s="47">
        <v>9</v>
      </c>
      <c r="BT129" s="47">
        <v>7</v>
      </c>
      <c r="BU129" s="47">
        <v>6</v>
      </c>
      <c r="BV129" s="47" t="s">
        <v>100</v>
      </c>
      <c r="BW129" s="41">
        <f t="shared" si="163"/>
        <v>7.666666666666667</v>
      </c>
      <c r="BX129" s="47">
        <v>8</v>
      </c>
      <c r="BY129" s="47">
        <v>8</v>
      </c>
      <c r="BZ129" s="47">
        <v>7</v>
      </c>
      <c r="CA129" s="47" t="s">
        <v>78</v>
      </c>
      <c r="CB129" s="46" t="s">
        <v>78</v>
      </c>
      <c r="CC129" s="52">
        <v>6.5</v>
      </c>
      <c r="CD129" s="52">
        <f t="shared" si="164"/>
        <v>6.8</v>
      </c>
      <c r="CE129" s="44">
        <f t="shared" si="165"/>
        <v>0.29999999999999982</v>
      </c>
      <c r="CF129" s="53" t="str">
        <f t="shared" si="166"/>
        <v>â</v>
      </c>
      <c r="CG129" s="52">
        <v>5.6428571428571432</v>
      </c>
      <c r="CH129" s="52">
        <f t="shared" si="167"/>
        <v>5.1428571428571432</v>
      </c>
      <c r="CI129" s="43">
        <f t="shared" si="168"/>
        <v>-0.5</v>
      </c>
      <c r="CJ129" s="51" t="str">
        <f t="shared" si="169"/>
        <v>è</v>
      </c>
      <c r="CK129" s="47" t="s">
        <v>78</v>
      </c>
      <c r="CL129" s="46" t="s">
        <v>78</v>
      </c>
      <c r="CM129" s="47">
        <v>7</v>
      </c>
      <c r="CN129" s="47">
        <v>8</v>
      </c>
      <c r="CO129" s="47">
        <v>6</v>
      </c>
      <c r="CP129" s="47">
        <v>7</v>
      </c>
      <c r="CQ129" s="47">
        <v>6</v>
      </c>
      <c r="CR129" s="47">
        <v>6</v>
      </c>
      <c r="CS129" s="49">
        <f t="shared" si="170"/>
        <v>7.5</v>
      </c>
      <c r="CT129" s="48">
        <f t="shared" si="171"/>
        <v>0</v>
      </c>
      <c r="CU129" s="44" t="str">
        <f t="shared" si="172"/>
        <v>Dem.</v>
      </c>
      <c r="CV129" s="47" t="s">
        <v>78</v>
      </c>
      <c r="CW129" s="46" t="s">
        <v>78</v>
      </c>
      <c r="CX129" s="45">
        <f t="shared" si="173"/>
        <v>5.97</v>
      </c>
      <c r="CY129" s="40">
        <f t="shared" si="174"/>
        <v>3</v>
      </c>
      <c r="CZ129" s="39" t="str">
        <f t="shared" si="175"/>
        <v>Limited</v>
      </c>
      <c r="DA129" s="44">
        <f t="shared" si="176"/>
        <v>6.8</v>
      </c>
      <c r="DB129" s="40">
        <f t="shared" si="177"/>
        <v>2</v>
      </c>
      <c r="DC129" s="39" t="str">
        <f t="shared" si="178"/>
        <v>Defective democracies</v>
      </c>
      <c r="DD129" s="43">
        <f t="shared" si="179"/>
        <v>5.14</v>
      </c>
      <c r="DE129" s="40">
        <f t="shared" si="180"/>
        <v>3</v>
      </c>
      <c r="DF129" s="39" t="str">
        <f t="shared" si="181"/>
        <v>Functional flaws</v>
      </c>
      <c r="DG129" s="42">
        <f t="shared" si="182"/>
        <v>5.8</v>
      </c>
      <c r="DH129" s="40">
        <f t="shared" si="183"/>
        <v>2</v>
      </c>
      <c r="DI129" s="39" t="str">
        <f t="shared" si="184"/>
        <v>Good</v>
      </c>
      <c r="DJ129" s="41">
        <f t="shared" si="185"/>
        <v>6.3</v>
      </c>
      <c r="DK129" s="40">
        <f t="shared" si="186"/>
        <v>3</v>
      </c>
      <c r="DL129" s="39" t="str">
        <f t="shared" si="187"/>
        <v>Moderate</v>
      </c>
    </row>
    <row r="130" spans="1:116">
      <c r="A130" s="61" t="s">
        <v>229</v>
      </c>
      <c r="B130" s="60">
        <v>5</v>
      </c>
      <c r="C130" s="59">
        <f>IF(D130="-","?",RANK(D130,D2:D130,0))</f>
        <v>113</v>
      </c>
      <c r="D130" s="45">
        <f>IF(ISERROR(ROUND(AVERAGE(E130,AC130),2)),"-",ROUND(AVERAGE(E130,AC130),2))</f>
        <v>3.39</v>
      </c>
      <c r="E130" s="44">
        <f>IF(ISERROR(AVERAGE(F130,K130,P130,U130,X130)),"-",AVERAGE(F130,K130,P130,U130,X130))</f>
        <v>3.9666666666666663</v>
      </c>
      <c r="F130" s="58">
        <f>IF(ISERROR(AVERAGE(G130:J130)),"-",AVERAGE(G130:J130))</f>
        <v>7</v>
      </c>
      <c r="G130" s="47">
        <v>6</v>
      </c>
      <c r="H130" s="47">
        <v>8</v>
      </c>
      <c r="I130" s="47">
        <v>10</v>
      </c>
      <c r="J130" s="47">
        <v>4</v>
      </c>
      <c r="K130" s="58">
        <f>IF(ISERROR(AVERAGE(L130:O130)),"-",AVERAGE(L130:O130))</f>
        <v>2.75</v>
      </c>
      <c r="L130" s="47">
        <v>3</v>
      </c>
      <c r="M130" s="47">
        <v>2</v>
      </c>
      <c r="N130" s="47">
        <v>3</v>
      </c>
      <c r="O130" s="47">
        <v>3</v>
      </c>
      <c r="P130" s="58">
        <f>IF(ISERROR(AVERAGE(Q130:T130)),"-",AVERAGE(Q130:T130))</f>
        <v>2.75</v>
      </c>
      <c r="Q130" s="47">
        <v>3</v>
      </c>
      <c r="R130" s="47">
        <v>3</v>
      </c>
      <c r="S130" s="47">
        <v>3</v>
      </c>
      <c r="T130" s="47">
        <v>2</v>
      </c>
      <c r="U130" s="58">
        <f>IF(ISERROR(AVERAGE(V130:W130)),"-",AVERAGE(V130:W130))</f>
        <v>2</v>
      </c>
      <c r="V130" s="47">
        <v>2</v>
      </c>
      <c r="W130" s="47">
        <v>2</v>
      </c>
      <c r="X130" s="58">
        <f>IF(ISERROR(AVERAGE(Y130:AB130)),"-",AVERAGE(Y130:AB130))</f>
        <v>5.333333333333333</v>
      </c>
      <c r="Y130" s="47">
        <v>6</v>
      </c>
      <c r="Z130" s="47">
        <v>5</v>
      </c>
      <c r="AA130" s="47" t="s">
        <v>100</v>
      </c>
      <c r="AB130" s="47">
        <v>5</v>
      </c>
      <c r="AC130" s="43">
        <f>IF(ISERROR(AVERAGE(AD130,AF130,AK130,AN130,AQ130,AT130,AV130)),"-",AVERAGE(AD130,AF130,AK130,AN130,AQ130,AT130,AV130))</f>
        <v>2.8214285714285716</v>
      </c>
      <c r="AD130" s="57">
        <f>IF(ISERROR(AVERAGE(AE130)),"-",AVERAGE(AE130))</f>
        <v>3</v>
      </c>
      <c r="AE130" s="47">
        <v>3</v>
      </c>
      <c r="AF130" s="57">
        <f>IF(ISERROR(AVERAGE(AG130:AJ130)),"-",AVERAGE(AG130:AJ130))</f>
        <v>3.75</v>
      </c>
      <c r="AG130" s="47">
        <v>3</v>
      </c>
      <c r="AH130" s="47">
        <v>4</v>
      </c>
      <c r="AI130" s="47">
        <v>3</v>
      </c>
      <c r="AJ130" s="47">
        <v>5</v>
      </c>
      <c r="AK130" s="57">
        <f>IF(ISERROR(AVERAGE(AL130:AM130)),"-",AVERAGE(AL130:AM130))</f>
        <v>1.5</v>
      </c>
      <c r="AL130" s="47">
        <v>1</v>
      </c>
      <c r="AM130" s="47">
        <v>2</v>
      </c>
      <c r="AN130" s="57">
        <f>IF(ISERROR(AVERAGE(AO130:AP130)),"-",AVERAGE(AO130:AP130))</f>
        <v>3.5</v>
      </c>
      <c r="AO130" s="47">
        <v>3</v>
      </c>
      <c r="AP130" s="47">
        <v>4</v>
      </c>
      <c r="AQ130" s="57">
        <f>IF(ISERROR(AVERAGE(AR130:AS130)),"-",AVERAGE(AR130:AS130))</f>
        <v>3.5</v>
      </c>
      <c r="AR130" s="47">
        <v>3</v>
      </c>
      <c r="AS130" s="47">
        <v>4</v>
      </c>
      <c r="AT130" s="57">
        <f>IF(ISERROR(AVERAGE(AU130)),"-",AVERAGE(AU130))</f>
        <v>1</v>
      </c>
      <c r="AU130" s="47">
        <v>1</v>
      </c>
      <c r="AV130" s="57">
        <f>IF(ISERROR(AVERAGE(AW130:AX130)),"-",AVERAGE(AW130:AX130))</f>
        <v>3.5</v>
      </c>
      <c r="AW130" s="47">
        <v>4</v>
      </c>
      <c r="AX130" s="47">
        <v>3</v>
      </c>
      <c r="AY130" s="56">
        <f>IF(AZ130="-","?",RANK(AZ130,AZ2:AZ130,0))</f>
        <v>123</v>
      </c>
      <c r="AZ130" s="42">
        <f>IF(OR(ISERROR(AVERAGE(BA130)),ISERROR(AVERAGE(BH130))),"-",ROUND(BH130*(1+(BA130-1)*(0.25/9))*10/12.5,2))</f>
        <v>1.85</v>
      </c>
      <c r="BA130" s="41">
        <f>IF(ISERROR(AVERAGE(BB130:BG130)),"-",AVERAGE(BB130:BG130))</f>
        <v>6.520833333333333</v>
      </c>
      <c r="BB130" s="47">
        <v>8</v>
      </c>
      <c r="BC130" s="47">
        <v>6</v>
      </c>
      <c r="BD130" s="47">
        <v>6</v>
      </c>
      <c r="BE130" s="47">
        <v>9</v>
      </c>
      <c r="BF130" s="47">
        <v>4</v>
      </c>
      <c r="BG130" s="55">
        <f t="shared" si="158"/>
        <v>6.125</v>
      </c>
      <c r="BH130" s="54">
        <f>IF(ISERROR(AVERAGE(BI130,BM130,BQ130,BW130)),"-",AVERAGE(BI130,BM130,BQ130,BW130))</f>
        <v>2</v>
      </c>
      <c r="BI130" s="41">
        <f>IF(ISERROR(AVERAGE(BJ130:BL130)),"-",AVERAGE(BJ130:BL130))</f>
        <v>1.3333333333333333</v>
      </c>
      <c r="BJ130" s="47">
        <v>2</v>
      </c>
      <c r="BK130" s="47">
        <v>1</v>
      </c>
      <c r="BL130" s="47">
        <v>1</v>
      </c>
      <c r="BM130" s="41">
        <f>IF(ISERROR(AVERAGE(BN130:BP130)),"-",AVERAGE(BN130:BP130))</f>
        <v>2.3333333333333335</v>
      </c>
      <c r="BN130" s="47">
        <v>2</v>
      </c>
      <c r="BO130" s="47">
        <v>2</v>
      </c>
      <c r="BP130" s="47">
        <v>3</v>
      </c>
      <c r="BQ130" s="41">
        <f>IF(ISERROR(AVERAGE(BR130:BV130)),"-",AVERAGE(BR130:BV130))</f>
        <v>2</v>
      </c>
      <c r="BR130" s="47">
        <v>3</v>
      </c>
      <c r="BS130" s="47">
        <v>3</v>
      </c>
      <c r="BT130" s="47">
        <v>1</v>
      </c>
      <c r="BU130" s="47">
        <v>2</v>
      </c>
      <c r="BV130" s="47">
        <v>1</v>
      </c>
      <c r="BW130" s="41">
        <f>IF(ISERROR(AVERAGE(BX130:BZ130)),"-",AVERAGE(BX130:BZ130))</f>
        <v>2.3333333333333335</v>
      </c>
      <c r="BX130" s="47">
        <v>2</v>
      </c>
      <c r="BY130" s="47">
        <v>2</v>
      </c>
      <c r="BZ130" s="47">
        <v>3</v>
      </c>
      <c r="CA130" s="47" t="s">
        <v>78</v>
      </c>
      <c r="CB130" s="46" t="s">
        <v>78</v>
      </c>
      <c r="CC130" s="52">
        <v>3.9666666666666663</v>
      </c>
      <c r="CD130" s="52">
        <f t="shared" si="164"/>
        <v>3.9666666666666663</v>
      </c>
      <c r="CE130" s="44">
        <f>IF(OR(CC130="-",CD130="-"),"-",(SUM(CD130-CC130)))</f>
        <v>0</v>
      </c>
      <c r="CF130" s="53" t="str">
        <f>IF(CE130="-","",IF(CE130&gt;=1,"ã",IF(CE130&gt;=0.5,"æ",IF(CE130&gt;=-0.49,"â",IF(CE130&gt;=-0.99,"è","ä")))))</f>
        <v>â</v>
      </c>
      <c r="CG130" s="52">
        <v>2.7857142857142856</v>
      </c>
      <c r="CH130" s="52">
        <f t="shared" si="167"/>
        <v>2.8214285714285716</v>
      </c>
      <c r="CI130" s="43">
        <f>IF(OR(CG130="-",CH130="-"),"-",(SUM(CH130-CG130)))</f>
        <v>3.5714285714286031E-2</v>
      </c>
      <c r="CJ130" s="51" t="str">
        <f>IF(CI130="-","",IF(CI130&gt;=1,"ã",IF(CI130&gt;=0.5,"æ",IF(CI130&gt;=-0.49,"â",IF(CI130&gt;=-0.99,"è","ä")))))</f>
        <v>â</v>
      </c>
      <c r="CK130" s="47" t="s">
        <v>78</v>
      </c>
      <c r="CL130" s="46" t="s">
        <v>78</v>
      </c>
      <c r="CM130" s="50">
        <v>3</v>
      </c>
      <c r="CN130" s="50">
        <v>2</v>
      </c>
      <c r="CO130" s="47">
        <v>3</v>
      </c>
      <c r="CP130" s="47">
        <v>3</v>
      </c>
      <c r="CQ130" s="47">
        <v>3</v>
      </c>
      <c r="CR130" s="50">
        <v>2</v>
      </c>
      <c r="CS130" s="49">
        <f t="shared" si="170"/>
        <v>5</v>
      </c>
      <c r="CT130" s="48">
        <f>IF(CM130="-","-",(IF(CM130&lt;6,1,0)+IF(CN130&lt;3,1,0)+IF(CO130&lt;3,1,0)+IF(CP130&lt;3,1,0)+IF(CQ130&lt;3,1,0)+IF(CR130&lt;3,1,0)+IF(CS130&lt;3,1,0)))</f>
        <v>3</v>
      </c>
      <c r="CU130" s="44" t="str">
        <f>IF(CT130="-","",IF(CT130=0,"Dem.","Aut."))</f>
        <v>Aut.</v>
      </c>
      <c r="CV130" s="47" t="s">
        <v>78</v>
      </c>
      <c r="CW130" s="46" t="s">
        <v>78</v>
      </c>
      <c r="CX130" s="45">
        <f t="shared" si="173"/>
        <v>3.39</v>
      </c>
      <c r="CY130" s="40">
        <f>IF(CX130="-","-",IF(CX130&gt;=8.5,1,IF(CX130&gt;=7,2,IF(CX130&gt;=5.5,3,IF(CX130&gt;=4,4,5)))))</f>
        <v>5</v>
      </c>
      <c r="CZ130" s="39" t="str">
        <f>IF(CY130="-","",IF(CY130=1,"Highly advanced",IF(CY130=2,"Advanced",IF(CY130=3,"Limited",IF(CY130=4,"Very limited","Failed")))))</f>
        <v>Failed</v>
      </c>
      <c r="DA130" s="44">
        <f t="shared" si="176"/>
        <v>3.97</v>
      </c>
      <c r="DB130" s="40">
        <f>IF(OR(DA130="-",CT130="-"),"-",IF(AND(DA130&gt;=8,CT130=0),1,IF(AND(DA130&gt;=6,CT130=0),2,IF(AND(DA130&gt;=1,CT130=0),3,IF(AND(DA130&gt;=4,CT130&gt;0),4,5)))))</f>
        <v>5</v>
      </c>
      <c r="DC130" s="39" t="str">
        <f>IF(DB130="-","",IF(DB130=1,"Democracies in consolidation",IF(DB130=2,"Defective democracies",IF(DB130=3,"Highly defective democracies",IF(DB130=4,"Moderate autocracies","Hard-line autocracies")))))</f>
        <v>Hard-line autocracies</v>
      </c>
      <c r="DD130" s="43">
        <f t="shared" si="179"/>
        <v>2.82</v>
      </c>
      <c r="DE130" s="40">
        <f>IF(DD130="-","-",IF(DD130&gt;=8,1,IF(DD130&gt;=7,2,IF(DD130&gt;=5,3,IF(DD130&gt;=3,4,5)))))</f>
        <v>5</v>
      </c>
      <c r="DF130" s="39" t="str">
        <f>IF(DE130="-","",IF(DE130=1,"Developed",IF(DE130=2,"Functioning",IF(DE130=3,"Functional flaws",IF(DE130=4,"Poorly functioning","Rudimentary")))))</f>
        <v>Rudimentary</v>
      </c>
      <c r="DG130" s="42">
        <f t="shared" si="182"/>
        <v>1.85</v>
      </c>
      <c r="DH130" s="40">
        <f>IF(DG130="-","-",IF(DG130&gt;=7,1,IF(DG130&gt;=5.6,2,IF(DG130&gt;=4.3,3,IF(DG130&gt;=3,4,5)))))</f>
        <v>5</v>
      </c>
      <c r="DI130" s="39" t="str">
        <f>IF(DH130="-","",IF(DH130=1,"Very good",IF(DH130=2,"Good",IF(DH130=3,"Moderate",IF(DH130=4,"Weak","Failed")))))</f>
        <v>Failed</v>
      </c>
      <c r="DJ130" s="41">
        <f t="shared" si="185"/>
        <v>6.5</v>
      </c>
      <c r="DK130" s="40">
        <f>IF(DJ130="-","-",IF(DJ130&gt;=8.5,1,IF(DJ130&gt;=6.5,2,IF(DJ130&gt;=4.5,3,IF(DJ130&gt;=2.5,4,5)))))</f>
        <v>2</v>
      </c>
      <c r="DL130" s="39" t="str">
        <f>IF(DK130="-","",IF(DK130=1,"Massive",IF(DK130=2,"Substantial",IF(DK130=3,"Moderate",IF(DK130=4,"Minor","Negligible")))))</f>
        <v>Substantial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M131"/>
  <sheetViews>
    <sheetView workbookViewId="0" xr3:uid="{F9CF3CF3-643B-5BE6-8B46-32C596A47465}">
      <pane xSplit="1" ySplit="1" topLeftCell="B2" activePane="bottomRight" state="frozenSplit"/>
      <selection pane="bottomLeft"/>
      <selection pane="topRight"/>
      <selection pane="bottomRight" activeCell="M23" sqref="M23"/>
    </sheetView>
  </sheetViews>
  <sheetFormatPr defaultColWidth="11.42578125" defaultRowHeight="12.75"/>
  <cols>
    <col min="1" max="1" width="25.7109375" style="38" customWidth="1"/>
    <col min="2" max="2" width="2.7109375" style="38" customWidth="1"/>
    <col min="3" max="3" width="4.7109375" style="38" customWidth="1"/>
    <col min="4" max="5" width="7.7109375" style="38" customWidth="1"/>
    <col min="6" max="6" width="5.7109375" style="38" customWidth="1"/>
    <col min="7" max="10" width="3.7109375" style="38" customWidth="1"/>
    <col min="11" max="11" width="5.7109375" style="38" customWidth="1"/>
    <col min="12" max="15" width="3.7109375" style="38" customWidth="1"/>
    <col min="16" max="16" width="5.7109375" style="38" customWidth="1"/>
    <col min="17" max="20" width="3.7109375" style="38" customWidth="1"/>
    <col min="21" max="21" width="5.7109375" style="38" customWidth="1"/>
    <col min="22" max="23" width="3.7109375" style="38" customWidth="1"/>
    <col min="24" max="24" width="5.7109375" style="38" customWidth="1"/>
    <col min="25" max="28" width="3.7109375" style="38" customWidth="1"/>
    <col min="29" max="29" width="7.7109375" style="38" customWidth="1"/>
    <col min="30" max="30" width="5.7109375" style="38" customWidth="1"/>
    <col min="31" max="31" width="3.7109375" style="38" customWidth="1"/>
    <col min="32" max="32" width="5.7109375" style="38" customWidth="1"/>
    <col min="33" max="36" width="3.7109375" style="38" customWidth="1"/>
    <col min="37" max="37" width="5.7109375" style="38" customWidth="1"/>
    <col min="38" max="39" width="3.7109375" style="38" customWidth="1"/>
    <col min="40" max="40" width="5.7109375" style="38" customWidth="1"/>
    <col min="41" max="42" width="3.7109375" style="38" customWidth="1"/>
    <col min="43" max="43" width="5.7109375" style="38" customWidth="1"/>
    <col min="44" max="45" width="3.7109375" style="38" customWidth="1"/>
    <col min="46" max="46" width="5.7109375" style="38" customWidth="1"/>
    <col min="47" max="47" width="3.7109375" style="38" customWidth="1"/>
    <col min="48" max="48" width="5.7109375" style="38" customWidth="1"/>
    <col min="49" max="50" width="3.7109375" style="38" customWidth="1"/>
    <col min="51" max="51" width="4.7109375" style="38" customWidth="1"/>
    <col min="52" max="52" width="7.7109375" style="38" customWidth="1"/>
    <col min="53" max="53" width="5.7109375" style="38" customWidth="1"/>
    <col min="54" max="58" width="3.7109375" style="38" customWidth="1"/>
    <col min="59" max="59" width="4.7109375" style="38" customWidth="1"/>
    <col min="60" max="60" width="7.7109375" style="38" customWidth="1"/>
    <col min="61" max="61" width="5.7109375" style="38" customWidth="1"/>
    <col min="62" max="64" width="3.7109375" style="38" customWidth="1"/>
    <col min="65" max="65" width="5.7109375" style="38" customWidth="1"/>
    <col min="66" max="68" width="3.7109375" style="38" customWidth="1"/>
    <col min="69" max="69" width="5.7109375" style="38" customWidth="1"/>
    <col min="70" max="75" width="3.7109375" style="38" customWidth="1"/>
    <col min="76" max="76" width="5.7109375" style="38" customWidth="1"/>
    <col min="77" max="79" width="3.7109375" style="38" customWidth="1"/>
    <col min="80" max="80" width="10.7109375" style="38" customWidth="1"/>
    <col min="81" max="81" width="7.7109375" style="38" customWidth="1"/>
    <col min="82" max="89" width="5.7109375" style="38" customWidth="1"/>
    <col min="90" max="90" width="10.7109375" style="38" customWidth="1"/>
    <col min="91" max="91" width="7.7109375" style="38" customWidth="1"/>
    <col min="92" max="98" width="3.7109375" style="38" customWidth="1"/>
    <col min="99" max="100" width="5.7109375" style="38" customWidth="1"/>
    <col min="101" max="101" width="10.7109375" style="38" customWidth="1"/>
    <col min="102" max="103" width="7.7109375" style="38" customWidth="1"/>
    <col min="104" max="104" width="5.7109375" style="38" customWidth="1"/>
    <col min="105" max="105" width="15.7109375" style="38" customWidth="1"/>
    <col min="106" max="106" width="7.7109375" style="38" customWidth="1"/>
    <col min="107" max="107" width="5.7109375" style="38" customWidth="1"/>
    <col min="108" max="108" width="15.7109375" style="38" customWidth="1"/>
    <col min="109" max="109" width="7.7109375" style="38" customWidth="1"/>
    <col min="110" max="110" width="5.7109375" style="38" customWidth="1"/>
    <col min="111" max="111" width="15.7109375" style="38" customWidth="1"/>
    <col min="112" max="112" width="7.7109375" style="38" customWidth="1"/>
    <col min="113" max="113" width="5.7109375" style="38" customWidth="1"/>
    <col min="114" max="114" width="15.7109375" style="38" customWidth="1"/>
    <col min="115" max="115" width="7.7109375" style="38" customWidth="1"/>
    <col min="116" max="116" width="5.7109375" style="38" customWidth="1"/>
    <col min="117" max="117" width="15.7109375" style="38" customWidth="1"/>
    <col min="118" max="16384" width="11.42578125" style="38"/>
  </cols>
  <sheetData>
    <row r="1" spans="1:117" ht="200.1" customHeight="1" thickBot="1">
      <c r="A1" s="73" t="s">
        <v>0</v>
      </c>
      <c r="B1" s="72" t="s">
        <v>1</v>
      </c>
      <c r="C1" s="66" t="s">
        <v>2</v>
      </c>
      <c r="D1" s="66" t="s">
        <v>3</v>
      </c>
      <c r="E1" s="65" t="s">
        <v>4</v>
      </c>
      <c r="F1" s="71" t="s">
        <v>5</v>
      </c>
      <c r="G1" s="68" t="s">
        <v>6</v>
      </c>
      <c r="H1" s="68" t="s">
        <v>7</v>
      </c>
      <c r="I1" s="68" t="s">
        <v>8</v>
      </c>
      <c r="J1" s="68" t="s">
        <v>9</v>
      </c>
      <c r="K1" s="71" t="s">
        <v>10</v>
      </c>
      <c r="L1" s="68" t="s">
        <v>11</v>
      </c>
      <c r="M1" s="68" t="s">
        <v>12</v>
      </c>
      <c r="N1" s="68" t="s">
        <v>13</v>
      </c>
      <c r="O1" s="68" t="s">
        <v>14</v>
      </c>
      <c r="P1" s="71" t="s">
        <v>15</v>
      </c>
      <c r="Q1" s="68" t="s">
        <v>16</v>
      </c>
      <c r="R1" s="68" t="s">
        <v>17</v>
      </c>
      <c r="S1" s="68" t="s">
        <v>18</v>
      </c>
      <c r="T1" s="68" t="s">
        <v>19</v>
      </c>
      <c r="U1" s="71" t="s">
        <v>20</v>
      </c>
      <c r="V1" s="68" t="s">
        <v>21</v>
      </c>
      <c r="W1" s="68" t="s">
        <v>22</v>
      </c>
      <c r="X1" s="71" t="s">
        <v>23</v>
      </c>
      <c r="Y1" s="68" t="s">
        <v>24</v>
      </c>
      <c r="Z1" s="68" t="s">
        <v>25</v>
      </c>
      <c r="AA1" s="68" t="s">
        <v>26</v>
      </c>
      <c r="AB1" s="68" t="s">
        <v>27</v>
      </c>
      <c r="AC1" s="64" t="s">
        <v>28</v>
      </c>
      <c r="AD1" s="70" t="s">
        <v>29</v>
      </c>
      <c r="AE1" s="68" t="s">
        <v>30</v>
      </c>
      <c r="AF1" s="70" t="s">
        <v>31</v>
      </c>
      <c r="AG1" s="68" t="s">
        <v>32</v>
      </c>
      <c r="AH1" s="68" t="s">
        <v>33</v>
      </c>
      <c r="AI1" s="68" t="s">
        <v>34</v>
      </c>
      <c r="AJ1" s="68" t="s">
        <v>35</v>
      </c>
      <c r="AK1" s="70" t="s">
        <v>36</v>
      </c>
      <c r="AL1" s="68" t="s">
        <v>37</v>
      </c>
      <c r="AM1" s="68" t="s">
        <v>38</v>
      </c>
      <c r="AN1" s="70" t="s">
        <v>39</v>
      </c>
      <c r="AO1" s="68" t="s">
        <v>40</v>
      </c>
      <c r="AP1" s="68" t="s">
        <v>41</v>
      </c>
      <c r="AQ1" s="70" t="s">
        <v>42</v>
      </c>
      <c r="AR1" s="68" t="s">
        <v>43</v>
      </c>
      <c r="AS1" s="68" t="s">
        <v>44</v>
      </c>
      <c r="AT1" s="70" t="s">
        <v>45</v>
      </c>
      <c r="AU1" s="68" t="s">
        <v>46</v>
      </c>
      <c r="AV1" s="70" t="s">
        <v>47</v>
      </c>
      <c r="AW1" s="68" t="s">
        <v>48</v>
      </c>
      <c r="AX1" s="68" t="s">
        <v>49</v>
      </c>
      <c r="AY1" s="63" t="s">
        <v>50</v>
      </c>
      <c r="AZ1" s="63" t="s">
        <v>51</v>
      </c>
      <c r="BA1" s="62" t="s">
        <v>52</v>
      </c>
      <c r="BB1" s="68" t="s">
        <v>53</v>
      </c>
      <c r="BC1" s="68" t="s">
        <v>54</v>
      </c>
      <c r="BD1" s="68" t="s">
        <v>55</v>
      </c>
      <c r="BE1" s="68" t="s">
        <v>56</v>
      </c>
      <c r="BF1" s="68" t="s">
        <v>57</v>
      </c>
      <c r="BG1" s="68" t="s">
        <v>58</v>
      </c>
      <c r="BH1" s="69" t="s">
        <v>59</v>
      </c>
      <c r="BI1" s="62" t="s">
        <v>60</v>
      </c>
      <c r="BJ1" s="68" t="s">
        <v>61</v>
      </c>
      <c r="BK1" s="68" t="s">
        <v>62</v>
      </c>
      <c r="BL1" s="68" t="s">
        <v>63</v>
      </c>
      <c r="BM1" s="62" t="s">
        <v>64</v>
      </c>
      <c r="BN1" s="68" t="s">
        <v>65</v>
      </c>
      <c r="BO1" s="68" t="s">
        <v>66</v>
      </c>
      <c r="BP1" s="68" t="s">
        <v>67</v>
      </c>
      <c r="BQ1" s="62" t="s">
        <v>68</v>
      </c>
      <c r="BR1" s="68" t="s">
        <v>69</v>
      </c>
      <c r="BS1" s="68" t="s">
        <v>70</v>
      </c>
      <c r="BT1" s="68" t="s">
        <v>71</v>
      </c>
      <c r="BU1" s="68" t="s">
        <v>239</v>
      </c>
      <c r="BV1" s="68" t="s">
        <v>240</v>
      </c>
      <c r="BW1" s="68" t="s">
        <v>241</v>
      </c>
      <c r="BX1" s="62" t="s">
        <v>74</v>
      </c>
      <c r="BY1" s="68" t="s">
        <v>75</v>
      </c>
      <c r="BZ1" s="68" t="s">
        <v>76</v>
      </c>
      <c r="CA1" s="68" t="s">
        <v>77</v>
      </c>
      <c r="CB1" s="68" t="s">
        <v>78</v>
      </c>
      <c r="CC1" s="67" t="s">
        <v>79</v>
      </c>
      <c r="CD1" s="68" t="s">
        <v>242</v>
      </c>
      <c r="CE1" s="68" t="s">
        <v>236</v>
      </c>
      <c r="CF1" s="65" t="s">
        <v>82</v>
      </c>
      <c r="CG1" s="65" t="s">
        <v>78</v>
      </c>
      <c r="CH1" s="68" t="s">
        <v>243</v>
      </c>
      <c r="CI1" s="68" t="s">
        <v>244</v>
      </c>
      <c r="CJ1" s="64" t="s">
        <v>85</v>
      </c>
      <c r="CK1" s="64" t="s">
        <v>78</v>
      </c>
      <c r="CL1" s="68" t="s">
        <v>78</v>
      </c>
      <c r="CM1" s="67" t="s">
        <v>86</v>
      </c>
      <c r="CN1" s="68" t="s">
        <v>87</v>
      </c>
      <c r="CO1" s="68" t="s">
        <v>88</v>
      </c>
      <c r="CP1" s="68" t="s">
        <v>89</v>
      </c>
      <c r="CQ1" s="68" t="s">
        <v>90</v>
      </c>
      <c r="CR1" s="68" t="s">
        <v>91</v>
      </c>
      <c r="CS1" s="68" t="s">
        <v>92</v>
      </c>
      <c r="CT1" s="68" t="s">
        <v>93</v>
      </c>
      <c r="CU1" s="65" t="s">
        <v>94</v>
      </c>
      <c r="CV1" s="65" t="s">
        <v>95</v>
      </c>
      <c r="CW1" s="68" t="s">
        <v>78</v>
      </c>
      <c r="CX1" s="67" t="s">
        <v>96</v>
      </c>
      <c r="CY1" s="66" t="s">
        <v>3</v>
      </c>
      <c r="CZ1" s="66" t="s">
        <v>97</v>
      </c>
      <c r="DA1" s="66" t="s">
        <v>98</v>
      </c>
      <c r="DB1" s="65" t="s">
        <v>4</v>
      </c>
      <c r="DC1" s="65" t="s">
        <v>97</v>
      </c>
      <c r="DD1" s="65" t="s">
        <v>98</v>
      </c>
      <c r="DE1" s="64" t="s">
        <v>28</v>
      </c>
      <c r="DF1" s="64" t="s">
        <v>97</v>
      </c>
      <c r="DG1" s="64" t="s">
        <v>98</v>
      </c>
      <c r="DH1" s="63" t="s">
        <v>51</v>
      </c>
      <c r="DI1" s="63" t="s">
        <v>97</v>
      </c>
      <c r="DJ1" s="63" t="s">
        <v>98</v>
      </c>
      <c r="DK1" s="62" t="s">
        <v>52</v>
      </c>
      <c r="DL1" s="62" t="s">
        <v>97</v>
      </c>
      <c r="DM1" s="62" t="s">
        <v>98</v>
      </c>
    </row>
    <row r="2" spans="1:117">
      <c r="A2" s="75" t="s">
        <v>99</v>
      </c>
      <c r="B2" s="60">
        <v>7</v>
      </c>
      <c r="C2" s="59">
        <f>IF(D2="-","?",RANK(D2,D2:D131,0))</f>
        <v>112</v>
      </c>
      <c r="D2" s="45">
        <f t="shared" ref="D2:D33" si="0">IF(ISERROR(ROUND(AVERAGE(E2,AC2),2)),"-",ROUND(AVERAGE(E2,AC2),2))</f>
        <v>3.02</v>
      </c>
      <c r="E2" s="44">
        <f t="shared" ref="E2:E33" si="1">IF(ISERROR(AVERAGE(F2,K2,P2,U2,X2)),"-",AVERAGE(F2,K2,P2,U2,X2))</f>
        <v>2.9666666666666668</v>
      </c>
      <c r="F2" s="58">
        <f t="shared" ref="F2:F33" si="2">IF(ISERROR(AVERAGE(G2:J2)),"-",AVERAGE(G2:J2))</f>
        <v>3</v>
      </c>
      <c r="G2" s="47">
        <v>2</v>
      </c>
      <c r="H2" s="47">
        <v>6</v>
      </c>
      <c r="I2" s="47">
        <v>2</v>
      </c>
      <c r="J2" s="47">
        <v>2</v>
      </c>
      <c r="K2" s="58">
        <f t="shared" ref="K2:K33" si="3">IF(ISERROR(AVERAGE(L2:O2)),"-",AVERAGE(L2:O2))</f>
        <v>4.25</v>
      </c>
      <c r="L2" s="47">
        <v>4</v>
      </c>
      <c r="M2" s="47">
        <v>3</v>
      </c>
      <c r="N2" s="47">
        <v>6</v>
      </c>
      <c r="O2" s="47">
        <v>4</v>
      </c>
      <c r="P2" s="58">
        <f t="shared" ref="P2:P33" si="4">IF(ISERROR(AVERAGE(Q2:T2)),"-",AVERAGE(Q2:T2))</f>
        <v>2.25</v>
      </c>
      <c r="Q2" s="47">
        <v>3</v>
      </c>
      <c r="R2" s="47">
        <v>1</v>
      </c>
      <c r="S2" s="47">
        <v>3</v>
      </c>
      <c r="T2" s="47">
        <v>2</v>
      </c>
      <c r="U2" s="58">
        <f t="shared" ref="U2:U33" si="5">IF(ISERROR(AVERAGE(V2:W2)),"-",AVERAGE(V2:W2))</f>
        <v>3</v>
      </c>
      <c r="V2" s="47">
        <v>3</v>
      </c>
      <c r="W2" s="47">
        <v>3</v>
      </c>
      <c r="X2" s="58">
        <f t="shared" ref="X2:X33" si="6">IF(ISERROR(AVERAGE(Y2:AB2)),"-",AVERAGE(Y2:AB2))</f>
        <v>2.3333333333333335</v>
      </c>
      <c r="Y2" s="47">
        <v>2</v>
      </c>
      <c r="Z2" s="47">
        <v>1</v>
      </c>
      <c r="AA2" s="47" t="s">
        <v>100</v>
      </c>
      <c r="AB2" s="47">
        <v>4</v>
      </c>
      <c r="AC2" s="43">
        <f t="shared" ref="AC2:AC33" si="7">IF(ISERROR(AVERAGE(AD2,AF2,AK2,AN2,AQ2,AT2,AV2)),"-",AVERAGE(AD2,AF2,AK2,AN2,AQ2,AT2,AV2))</f>
        <v>3.0714285714285716</v>
      </c>
      <c r="AD2" s="57">
        <f t="shared" ref="AD2:AD33" si="8">IF(ISERROR(AVERAGE(AE2)),"-",AVERAGE(AE2))</f>
        <v>1</v>
      </c>
      <c r="AE2" s="47">
        <v>1</v>
      </c>
      <c r="AF2" s="57">
        <f t="shared" ref="AF2:AF33" si="9">IF(ISERROR(AVERAGE(AG2:AJ2)),"-",AVERAGE(AG2:AJ2))</f>
        <v>3.5</v>
      </c>
      <c r="AG2" s="47">
        <v>2</v>
      </c>
      <c r="AH2" s="47">
        <v>1</v>
      </c>
      <c r="AI2" s="47">
        <v>9</v>
      </c>
      <c r="AJ2" s="47">
        <v>2</v>
      </c>
      <c r="AK2" s="57">
        <f t="shared" ref="AK2:AK33" si="10">IF(ISERROR(AVERAGE(AL2:AM2)),"-",AVERAGE(AL2:AM2))</f>
        <v>5</v>
      </c>
      <c r="AL2" s="47">
        <v>5</v>
      </c>
      <c r="AM2" s="47">
        <v>5</v>
      </c>
      <c r="AN2" s="57">
        <f t="shared" ref="AN2:AN33" si="11">IF(ISERROR(AVERAGE(AO2:AP2)),"-",AVERAGE(AO2:AP2))</f>
        <v>6</v>
      </c>
      <c r="AO2" s="47">
        <v>2</v>
      </c>
      <c r="AP2" s="47">
        <v>10</v>
      </c>
      <c r="AQ2" s="57">
        <f t="shared" ref="AQ2:AQ33" si="12">IF(ISERROR(AVERAGE(AR2:AS2)),"-",AVERAGE(AR2:AS2))</f>
        <v>1</v>
      </c>
      <c r="AR2" s="47">
        <v>1</v>
      </c>
      <c r="AS2" s="47">
        <v>1</v>
      </c>
      <c r="AT2" s="57">
        <f t="shared" ref="AT2:AT33" si="13">IF(ISERROR(AVERAGE(AU2)),"-",AVERAGE(AU2))</f>
        <v>4</v>
      </c>
      <c r="AU2" s="47">
        <v>4</v>
      </c>
      <c r="AV2" s="57">
        <f t="shared" ref="AV2:AV33" si="14">IF(ISERROR(AVERAGE(AW2:AX2)),"-",AVERAGE(AW2:AX2))</f>
        <v>1</v>
      </c>
      <c r="AW2" s="47">
        <v>1</v>
      </c>
      <c r="AX2" s="47">
        <v>1</v>
      </c>
      <c r="AY2" s="56">
        <f>IF(AZ2="-","?",RANK(AZ2,AZ2:AZ131,0))</f>
        <v>61</v>
      </c>
      <c r="AZ2" s="42">
        <f t="shared" ref="AZ2:AZ33" si="15">IF(OR(ISERROR(AVERAGE(BA2)),ISERROR(AVERAGE(BH2))),"-",ROUND(BH2*(1+(BA2-1)*(0.25/9))*10/12.5,2))</f>
        <v>4.79</v>
      </c>
      <c r="BA2" s="41">
        <f t="shared" ref="BA2:BA33" si="16">IF(ISERROR(AVERAGE(BB2:BG2)),"-",AVERAGE(BB2:BG2))</f>
        <v>9.5625</v>
      </c>
      <c r="BB2" s="47">
        <v>10</v>
      </c>
      <c r="BC2" s="47">
        <v>10</v>
      </c>
      <c r="BD2" s="47">
        <v>9</v>
      </c>
      <c r="BE2" s="47">
        <v>10</v>
      </c>
      <c r="BF2" s="47">
        <v>10</v>
      </c>
      <c r="BG2" s="55">
        <f t="shared" ref="BG2:BG33" si="17">IF(OR(F2="-",P2="-"),"-",11-(F2+P2)/2)</f>
        <v>8.375</v>
      </c>
      <c r="BH2" s="54">
        <f t="shared" ref="BH2:BH33" si="18">IF(ISERROR(AVERAGE(BI2,BM2,BQ2,BX2)),"-",AVERAGE(BI2,BM2,BQ2,BX2))</f>
        <v>4.8333333333333339</v>
      </c>
      <c r="BI2" s="41">
        <f t="shared" ref="BI2:BI33" si="19">IF(ISERROR(AVERAGE(BJ2:BL2)),"-",AVERAGE(BJ2:BL2))</f>
        <v>5</v>
      </c>
      <c r="BJ2" s="47">
        <v>4</v>
      </c>
      <c r="BK2" s="47">
        <v>4</v>
      </c>
      <c r="BL2" s="77">
        <v>7</v>
      </c>
      <c r="BM2" s="41">
        <f t="shared" ref="BM2:BM33" si="20">IF(ISERROR(AVERAGE(BN2:BP2)),"-",AVERAGE(BN2:BP2))</f>
        <v>2.3333333333333335</v>
      </c>
      <c r="BN2" s="47">
        <v>4</v>
      </c>
      <c r="BO2" s="47">
        <v>2</v>
      </c>
      <c r="BP2" s="47">
        <v>1</v>
      </c>
      <c r="BQ2" s="41">
        <f t="shared" ref="BQ2:BQ33" si="21">IF(ISERROR(AVERAGE(BR2:BW2)),"-",AVERAGE(BR2:BW2))</f>
        <v>4</v>
      </c>
      <c r="BR2" s="47">
        <v>3</v>
      </c>
      <c r="BS2" s="47">
        <v>5</v>
      </c>
      <c r="BT2" s="47">
        <v>4</v>
      </c>
      <c r="BU2" s="47">
        <v>4</v>
      </c>
      <c r="BV2" s="47">
        <v>4</v>
      </c>
      <c r="BW2" s="47">
        <v>4</v>
      </c>
      <c r="BX2" s="41">
        <f t="shared" ref="BX2:BX33" si="22">IF(ISERROR(AVERAGE(BY2:CA2)),"-",AVERAGE(BY2:CA2))</f>
        <v>8</v>
      </c>
      <c r="BY2" s="47">
        <v>10</v>
      </c>
      <c r="BZ2" s="47">
        <v>7</v>
      </c>
      <c r="CA2" s="47">
        <v>7</v>
      </c>
      <c r="CB2" s="47" t="s">
        <v>78</v>
      </c>
      <c r="CC2" s="46" t="s">
        <v>78</v>
      </c>
      <c r="CD2" s="52" t="s">
        <v>208</v>
      </c>
      <c r="CE2" s="52">
        <f t="shared" ref="CE2:CE33" si="23">IF(ISERROR(AVERAGE(F2,K2,P2,U2,X2)),"-",AVERAGE(F2,K2,P2,U2,X2))</f>
        <v>2.9666666666666668</v>
      </c>
      <c r="CF2" s="44" t="str">
        <f t="shared" ref="CF2:CF33" si="24">IF(OR(CD2="-",CE2="-"),"-",(SUM(CE2-CD2)))</f>
        <v>-</v>
      </c>
      <c r="CG2" s="53" t="str">
        <f t="shared" ref="CG2:CG33" si="25">IF(CF2="-","",IF(CF2&gt;=1,"ã",IF(CF2&gt;=0.5,"æ",IF(CF2&gt;=-0.49,"â",IF(CF2&gt;=-0.99,"è","ä")))))</f>
        <v/>
      </c>
      <c r="CH2" s="52" t="s">
        <v>208</v>
      </c>
      <c r="CI2" s="52">
        <f t="shared" ref="CI2:CI33" si="26">IF(ISERROR(AVERAGE(AD2,AF2,AK2,AN2,AQ2,AT2,AV2)),"-",AVERAGE(AD2,AF2,AK2,AN2,AQ2,AT2,AV2))</f>
        <v>3.0714285714285716</v>
      </c>
      <c r="CJ2" s="43" t="str">
        <f t="shared" ref="CJ2:CJ33" si="27">IF(OR(CH2="-",CI2="-"),"-",(SUM(CI2-CH2)))</f>
        <v>-</v>
      </c>
      <c r="CK2" s="51" t="str">
        <f t="shared" ref="CK2:CK33" si="28">IF(CJ2="-","",IF(CJ2&gt;=1,"ã",IF(CJ2&gt;=0.5,"æ",IF(CJ2&gt;=-0.49,"â",IF(CJ2&gt;=-0.99,"è","ä")))))</f>
        <v/>
      </c>
      <c r="CL2" s="47" t="s">
        <v>78</v>
      </c>
      <c r="CM2" s="46" t="s">
        <v>78</v>
      </c>
      <c r="CN2" s="50">
        <v>4</v>
      </c>
      <c r="CO2" s="47">
        <v>3</v>
      </c>
      <c r="CP2" s="47">
        <v>6</v>
      </c>
      <c r="CQ2" s="47">
        <v>4</v>
      </c>
      <c r="CR2" s="47">
        <v>3</v>
      </c>
      <c r="CS2" s="50">
        <v>2</v>
      </c>
      <c r="CT2" s="50">
        <f t="shared" ref="CT2:CT33" si="29">IF(OR(G2="-",J2="-",G2="",J2=""),"-",(G2+J2)/2)</f>
        <v>2</v>
      </c>
      <c r="CU2" s="48">
        <f t="shared" ref="CU2:CU33" si="30">IF(CN2="-","-",(IF(CN2&lt;6,1,0)+IF(CO2&lt;3,1,0)+IF(CP2&lt;3,1,0)+IF(CQ2&lt;3,1,0)+IF(CR2&lt;3,1,0)+IF(CS2&lt;3,1,0)+IF(CT2&lt;3,1,0)))</f>
        <v>3</v>
      </c>
      <c r="CV2" s="44" t="str">
        <f t="shared" ref="CV2:CV33" si="31">IF(CU2="-","",IF(CU2=0,"Dem.","Aut."))</f>
        <v>Aut.</v>
      </c>
      <c r="CW2" s="47" t="s">
        <v>78</v>
      </c>
      <c r="CX2" s="46" t="s">
        <v>78</v>
      </c>
      <c r="CY2" s="45">
        <f t="shared" ref="CY2:CY33" si="32">IF(ISERROR(ROUND(AVERAGE(E2,AC2),2)),"-",ROUND(AVERAGE(E2,AC2),2))</f>
        <v>3.02</v>
      </c>
      <c r="CZ2" s="40">
        <f t="shared" ref="CZ2:CZ33" si="33">IF(CY2="-","-",IF(CY2&gt;=8.5,1,IF(CY2&gt;=7,2,IF(CY2&gt;=5.5,3,IF(CY2&gt;=4,4,5)))))</f>
        <v>5</v>
      </c>
      <c r="DA2" s="39" t="str">
        <f t="shared" ref="DA2:DA33" si="34">IF(CZ2="-","",IF(CZ2=1,"Highly advanced",IF(CZ2=2,"Advanced",IF(CZ2=3,"Limited",IF(CZ2=4,"Very limited","Failed")))))</f>
        <v>Failed</v>
      </c>
      <c r="DB2" s="44">
        <f t="shared" ref="DB2:DB33" si="35">IF(ISERROR(ROUND(AVERAGE(F2,K2,P2,U2,X2),2)),"-",ROUND(AVERAGE(F2,K2,P2,U2,X2),2))</f>
        <v>2.97</v>
      </c>
      <c r="DC2" s="40">
        <f t="shared" ref="DC2:DC33" si="36">IF(OR(DB2="-",CU2="-"),"-",IF(AND(DB2&gt;=8,CU2=0),1,IF(AND(DB2&gt;=6,CU2=0),2,IF(AND(DB2&gt;=1,CU2=0),3,IF(AND(DB2&gt;=4,CU2&gt;0),4,5)))))</f>
        <v>5</v>
      </c>
      <c r="DD2" s="39" t="str">
        <f t="shared" ref="DD2:DD33" si="37">IF(DC2="-","",IF(DC2=1,"Democracies in consolidation",IF(DC2=2,"Defective democracies",IF(DC2=3,"Highly defective democracies",IF(DC2=4,"Moderate autocracies","Hard-line autocracies")))))</f>
        <v>Hard-line autocracies</v>
      </c>
      <c r="DE2" s="43">
        <f t="shared" ref="DE2:DE33" si="38">IF(ISERROR(ROUND(AVERAGE(AD2,AF2,AK2,AN2,AQ2,AT2,AV2),2)),"-",ROUND(AVERAGE(AD2,AF2,AK2,AN2,AQ2,AT2,AV2),2))</f>
        <v>3.07</v>
      </c>
      <c r="DF2" s="40">
        <f t="shared" ref="DF2:DF33" si="39">IF(DE2="-","-",IF(DE2&gt;=8,1,IF(DE2&gt;=7,2,IF(DE2&gt;=5,3,IF(DE2&gt;=3,4,5)))))</f>
        <v>4</v>
      </c>
      <c r="DG2" s="39" t="str">
        <f t="shared" ref="DG2:DG33" si="40">IF(DF2="-","",IF(DF2=1,"Developed",IF(DF2=2,"Functioning",IF(DF2=3,"Functional flaws",IF(DF2=4,"Poorly functioning","Rudimentary")))))</f>
        <v>Poorly functioning</v>
      </c>
      <c r="DH2" s="42">
        <f t="shared" ref="DH2:DH33" si="41">IF(OR(ISERROR(AVERAGE(BA2)),ISERROR(AVERAGE(BH2))),"-",ROUND(BH2*(1+(BA2-1)*(0.25/9))*10/12.5,2))</f>
        <v>4.79</v>
      </c>
      <c r="DI2" s="40">
        <f t="shared" ref="DI2:DI33" si="42">IF(DH2="-","-",IF(DH2&gt;=7,1,IF(DH2&gt;=5.6,2,IF(DH2&gt;=4.3,3,IF(DH2&gt;=3,4,5)))))</f>
        <v>3</v>
      </c>
      <c r="DJ2" s="39" t="str">
        <f t="shared" ref="DJ2:DJ33" si="43">IF(DI2="-","",IF(DI2=1,"Very good",IF(DI2=2,"Good",IF(DI2=3,"Moderate",IF(DI2=4,"Weak","Failed")))))</f>
        <v>Moderate</v>
      </c>
      <c r="DK2" s="41">
        <f t="shared" ref="DK2:DK33" si="44">IF(ISERROR(IF(BA2="-","-",ROUND(BA2,1))),"-",IF(BA2="-","-",ROUND(BA2,1)))</f>
        <v>9.6</v>
      </c>
      <c r="DL2" s="40">
        <f t="shared" ref="DL2:DL33" si="45">IF(DK2="-","-",IF(DK2&gt;=8.5,1,IF(DK2&gt;=6.5,2,IF(DK2&gt;=4.5,3,IF(DK2&gt;=2.5,4,5)))))</f>
        <v>1</v>
      </c>
      <c r="DM2" s="39" t="str">
        <f t="shared" ref="DM2:DM33" si="46">IF(DL2="-","",IF(DL2=1,"Massive",IF(DL2=2,"Substantial",IF(DL2=3,"Moderate",IF(DL2=4,"Minor","Negligible")))))</f>
        <v>Massive</v>
      </c>
    </row>
    <row r="3" spans="1:117">
      <c r="A3" s="61" t="s">
        <v>101</v>
      </c>
      <c r="B3" s="60">
        <v>1</v>
      </c>
      <c r="C3" s="59">
        <f>IF(D3="-","?",RANK(D3,D2:D131,0))</f>
        <v>37</v>
      </c>
      <c r="D3" s="45">
        <f t="shared" si="0"/>
        <v>6.61</v>
      </c>
      <c r="E3" s="44">
        <f t="shared" si="1"/>
        <v>7.25</v>
      </c>
      <c r="F3" s="58">
        <f t="shared" si="2"/>
        <v>8</v>
      </c>
      <c r="G3" s="47">
        <v>7</v>
      </c>
      <c r="H3" s="47">
        <v>9</v>
      </c>
      <c r="I3" s="47">
        <v>10</v>
      </c>
      <c r="J3" s="47">
        <v>6</v>
      </c>
      <c r="K3" s="58">
        <f t="shared" si="3"/>
        <v>8</v>
      </c>
      <c r="L3" s="47">
        <v>6</v>
      </c>
      <c r="M3" s="47">
        <v>8</v>
      </c>
      <c r="N3" s="47">
        <v>9</v>
      </c>
      <c r="O3" s="47">
        <v>9</v>
      </c>
      <c r="P3" s="58">
        <f t="shared" si="4"/>
        <v>5.5</v>
      </c>
      <c r="Q3" s="47">
        <v>5</v>
      </c>
      <c r="R3" s="47">
        <v>5</v>
      </c>
      <c r="S3" s="47">
        <v>4</v>
      </c>
      <c r="T3" s="47">
        <v>8</v>
      </c>
      <c r="U3" s="58">
        <f t="shared" si="5"/>
        <v>7.5</v>
      </c>
      <c r="V3" s="47">
        <v>6</v>
      </c>
      <c r="W3" s="47">
        <v>9</v>
      </c>
      <c r="X3" s="58">
        <f t="shared" si="6"/>
        <v>7.25</v>
      </c>
      <c r="Y3" s="47">
        <v>7</v>
      </c>
      <c r="Z3" s="47">
        <v>7</v>
      </c>
      <c r="AA3" s="47">
        <v>8</v>
      </c>
      <c r="AB3" s="47">
        <v>7</v>
      </c>
      <c r="AC3" s="43">
        <f t="shared" si="7"/>
        <v>5.9642857142857144</v>
      </c>
      <c r="AD3" s="57">
        <f t="shared" si="8"/>
        <v>5</v>
      </c>
      <c r="AE3" s="47">
        <v>5</v>
      </c>
      <c r="AF3" s="57">
        <f t="shared" si="9"/>
        <v>6.25</v>
      </c>
      <c r="AG3" s="47">
        <v>4</v>
      </c>
      <c r="AH3" s="47">
        <v>5</v>
      </c>
      <c r="AI3" s="47">
        <v>9</v>
      </c>
      <c r="AJ3" s="47">
        <v>7</v>
      </c>
      <c r="AK3" s="57">
        <f t="shared" si="10"/>
        <v>8</v>
      </c>
      <c r="AL3" s="47">
        <v>8</v>
      </c>
      <c r="AM3" s="47">
        <v>8</v>
      </c>
      <c r="AN3" s="57">
        <f t="shared" si="11"/>
        <v>6</v>
      </c>
      <c r="AO3" s="47">
        <v>6</v>
      </c>
      <c r="AP3" s="47">
        <v>6</v>
      </c>
      <c r="AQ3" s="57">
        <f t="shared" si="12"/>
        <v>5.5</v>
      </c>
      <c r="AR3" s="47">
        <v>5</v>
      </c>
      <c r="AS3" s="47">
        <v>6</v>
      </c>
      <c r="AT3" s="57">
        <f t="shared" si="13"/>
        <v>7</v>
      </c>
      <c r="AU3" s="47">
        <v>7</v>
      </c>
      <c r="AV3" s="57">
        <f t="shared" si="14"/>
        <v>4</v>
      </c>
      <c r="AW3" s="47">
        <v>4</v>
      </c>
      <c r="AX3" s="47">
        <v>4</v>
      </c>
      <c r="AY3" s="56">
        <f>IF(AZ3="-","?",RANK(AZ3,AZ2:AZ131,0))</f>
        <v>45</v>
      </c>
      <c r="AZ3" s="42">
        <f t="shared" si="15"/>
        <v>5.32</v>
      </c>
      <c r="BA3" s="41">
        <f t="shared" si="16"/>
        <v>4.875</v>
      </c>
      <c r="BB3" s="47">
        <v>7</v>
      </c>
      <c r="BC3" s="47">
        <v>7</v>
      </c>
      <c r="BD3" s="47">
        <v>2</v>
      </c>
      <c r="BE3" s="47">
        <v>7</v>
      </c>
      <c r="BF3" s="47">
        <v>2</v>
      </c>
      <c r="BG3" s="55">
        <f t="shared" si="17"/>
        <v>4.25</v>
      </c>
      <c r="BH3" s="54">
        <f t="shared" si="18"/>
        <v>6</v>
      </c>
      <c r="BI3" s="41">
        <f t="shared" si="19"/>
        <v>5.666666666666667</v>
      </c>
      <c r="BJ3" s="47">
        <v>6</v>
      </c>
      <c r="BK3" s="47">
        <v>6</v>
      </c>
      <c r="BL3" s="47">
        <v>5</v>
      </c>
      <c r="BM3" s="41">
        <f t="shared" si="20"/>
        <v>4.333333333333333</v>
      </c>
      <c r="BN3" s="47">
        <v>4</v>
      </c>
      <c r="BO3" s="47">
        <v>5</v>
      </c>
      <c r="BP3" s="47">
        <v>4</v>
      </c>
      <c r="BQ3" s="41">
        <f t="shared" si="21"/>
        <v>6.333333333333333</v>
      </c>
      <c r="BR3" s="47">
        <v>9</v>
      </c>
      <c r="BS3" s="47">
        <v>7</v>
      </c>
      <c r="BT3" s="47">
        <v>5</v>
      </c>
      <c r="BU3" s="47">
        <v>6</v>
      </c>
      <c r="BV3" s="47">
        <v>6</v>
      </c>
      <c r="BW3" s="47">
        <v>5</v>
      </c>
      <c r="BX3" s="41">
        <f t="shared" si="22"/>
        <v>7.666666666666667</v>
      </c>
      <c r="BY3" s="47">
        <v>7</v>
      </c>
      <c r="BZ3" s="47">
        <v>6</v>
      </c>
      <c r="CA3" s="47">
        <v>10</v>
      </c>
      <c r="CB3" s="47" t="s">
        <v>78</v>
      </c>
      <c r="CC3" s="46" t="s">
        <v>78</v>
      </c>
      <c r="CD3" s="52" t="s">
        <v>208</v>
      </c>
      <c r="CE3" s="52">
        <f t="shared" si="23"/>
        <v>7.25</v>
      </c>
      <c r="CF3" s="44" t="str">
        <f t="shared" si="24"/>
        <v>-</v>
      </c>
      <c r="CG3" s="53" t="str">
        <f t="shared" si="25"/>
        <v/>
      </c>
      <c r="CH3" s="52" t="s">
        <v>208</v>
      </c>
      <c r="CI3" s="52">
        <f t="shared" si="26"/>
        <v>5.9642857142857144</v>
      </c>
      <c r="CJ3" s="43" t="str">
        <f t="shared" si="27"/>
        <v>-</v>
      </c>
      <c r="CK3" s="51" t="str">
        <f t="shared" si="28"/>
        <v/>
      </c>
      <c r="CL3" s="47" t="s">
        <v>78</v>
      </c>
      <c r="CM3" s="46" t="s">
        <v>78</v>
      </c>
      <c r="CN3" s="47">
        <v>6</v>
      </c>
      <c r="CO3" s="47">
        <v>8</v>
      </c>
      <c r="CP3" s="47">
        <v>9</v>
      </c>
      <c r="CQ3" s="47">
        <v>9</v>
      </c>
      <c r="CR3" s="47">
        <v>5</v>
      </c>
      <c r="CS3" s="47">
        <v>8</v>
      </c>
      <c r="CT3" s="49">
        <f t="shared" si="29"/>
        <v>6.5</v>
      </c>
      <c r="CU3" s="48">
        <f t="shared" si="30"/>
        <v>0</v>
      </c>
      <c r="CV3" s="44" t="str">
        <f t="shared" si="31"/>
        <v>Dem.</v>
      </c>
      <c r="CW3" s="47" t="s">
        <v>78</v>
      </c>
      <c r="CX3" s="46" t="s">
        <v>78</v>
      </c>
      <c r="CY3" s="45">
        <f t="shared" si="32"/>
        <v>6.61</v>
      </c>
      <c r="CZ3" s="40">
        <f t="shared" si="33"/>
        <v>3</v>
      </c>
      <c r="DA3" s="39" t="str">
        <f t="shared" si="34"/>
        <v>Limited</v>
      </c>
      <c r="DB3" s="44">
        <f t="shared" si="35"/>
        <v>7.25</v>
      </c>
      <c r="DC3" s="40">
        <f t="shared" si="36"/>
        <v>2</v>
      </c>
      <c r="DD3" s="39" t="str">
        <f t="shared" si="37"/>
        <v>Defective democracies</v>
      </c>
      <c r="DE3" s="43">
        <f t="shared" si="38"/>
        <v>5.96</v>
      </c>
      <c r="DF3" s="40">
        <f t="shared" si="39"/>
        <v>3</v>
      </c>
      <c r="DG3" s="39" t="str">
        <f t="shared" si="40"/>
        <v>Functional flaws</v>
      </c>
      <c r="DH3" s="42">
        <f t="shared" si="41"/>
        <v>5.32</v>
      </c>
      <c r="DI3" s="40">
        <f t="shared" si="42"/>
        <v>3</v>
      </c>
      <c r="DJ3" s="39" t="str">
        <f t="shared" si="43"/>
        <v>Moderate</v>
      </c>
      <c r="DK3" s="41">
        <f t="shared" si="44"/>
        <v>4.9000000000000004</v>
      </c>
      <c r="DL3" s="40">
        <f t="shared" si="45"/>
        <v>3</v>
      </c>
      <c r="DM3" s="39" t="str">
        <f t="shared" si="46"/>
        <v>Moderate</v>
      </c>
    </row>
    <row r="4" spans="1:117">
      <c r="A4" s="61" t="s">
        <v>102</v>
      </c>
      <c r="B4" s="60">
        <v>4</v>
      </c>
      <c r="C4" s="59">
        <f>IF(D4="-","?",RANK(D4,D2:D131,0))</f>
        <v>85</v>
      </c>
      <c r="D4" s="45">
        <f t="shared" si="0"/>
        <v>4.42</v>
      </c>
      <c r="E4" s="44">
        <f t="shared" si="1"/>
        <v>4.2333333333333334</v>
      </c>
      <c r="F4" s="58">
        <f t="shared" si="2"/>
        <v>7</v>
      </c>
      <c r="G4" s="47">
        <v>7</v>
      </c>
      <c r="H4" s="47">
        <v>8</v>
      </c>
      <c r="I4" s="47">
        <v>7</v>
      </c>
      <c r="J4" s="47">
        <v>6</v>
      </c>
      <c r="K4" s="58">
        <f t="shared" si="3"/>
        <v>4.25</v>
      </c>
      <c r="L4" s="47">
        <v>5</v>
      </c>
      <c r="M4" s="47">
        <v>2</v>
      </c>
      <c r="N4" s="47">
        <v>5</v>
      </c>
      <c r="O4" s="47">
        <v>5</v>
      </c>
      <c r="P4" s="58">
        <f t="shared" si="4"/>
        <v>4.25</v>
      </c>
      <c r="Q4" s="47">
        <v>4</v>
      </c>
      <c r="R4" s="47">
        <v>4</v>
      </c>
      <c r="S4" s="47">
        <v>4</v>
      </c>
      <c r="T4" s="47">
        <v>5</v>
      </c>
      <c r="U4" s="58">
        <f t="shared" si="5"/>
        <v>2</v>
      </c>
      <c r="V4" s="47">
        <v>2</v>
      </c>
      <c r="W4" s="47">
        <v>2</v>
      </c>
      <c r="X4" s="58">
        <f t="shared" si="6"/>
        <v>3.6666666666666665</v>
      </c>
      <c r="Y4" s="47">
        <v>3</v>
      </c>
      <c r="Z4" s="47">
        <v>4</v>
      </c>
      <c r="AA4" s="47" t="s">
        <v>100</v>
      </c>
      <c r="AB4" s="47">
        <v>4</v>
      </c>
      <c r="AC4" s="43">
        <f t="shared" si="7"/>
        <v>4.6071428571428568</v>
      </c>
      <c r="AD4" s="57">
        <f t="shared" si="8"/>
        <v>4</v>
      </c>
      <c r="AE4" s="47">
        <v>4</v>
      </c>
      <c r="AF4" s="57">
        <f t="shared" si="9"/>
        <v>3.25</v>
      </c>
      <c r="AG4" s="47">
        <v>3</v>
      </c>
      <c r="AH4" s="47">
        <v>3</v>
      </c>
      <c r="AI4" s="47">
        <v>5</v>
      </c>
      <c r="AJ4" s="47">
        <v>2</v>
      </c>
      <c r="AK4" s="57">
        <f t="shared" si="10"/>
        <v>7</v>
      </c>
      <c r="AL4" s="47">
        <v>6</v>
      </c>
      <c r="AM4" s="47">
        <v>8</v>
      </c>
      <c r="AN4" s="57">
        <f t="shared" si="11"/>
        <v>4</v>
      </c>
      <c r="AO4" s="47">
        <v>5</v>
      </c>
      <c r="AP4" s="47">
        <v>3</v>
      </c>
      <c r="AQ4" s="57">
        <f t="shared" si="12"/>
        <v>3.5</v>
      </c>
      <c r="AR4" s="47">
        <v>5</v>
      </c>
      <c r="AS4" s="47">
        <v>2</v>
      </c>
      <c r="AT4" s="57">
        <f t="shared" si="13"/>
        <v>7</v>
      </c>
      <c r="AU4" s="47">
        <v>7</v>
      </c>
      <c r="AV4" s="57">
        <f t="shared" si="14"/>
        <v>3.5</v>
      </c>
      <c r="AW4" s="47">
        <v>3</v>
      </c>
      <c r="AX4" s="47">
        <v>4</v>
      </c>
      <c r="AY4" s="56">
        <f>IF(AZ4="-","?",RANK(AZ4,AZ2:AZ131,0))</f>
        <v>91</v>
      </c>
      <c r="AZ4" s="42">
        <f t="shared" si="15"/>
        <v>3.63</v>
      </c>
      <c r="BA4" s="41">
        <f t="shared" si="16"/>
        <v>6.229166666666667</v>
      </c>
      <c r="BB4" s="47">
        <v>6</v>
      </c>
      <c r="BC4" s="47">
        <v>7</v>
      </c>
      <c r="BD4" s="47">
        <v>7</v>
      </c>
      <c r="BE4" s="47">
        <v>6</v>
      </c>
      <c r="BF4" s="47">
        <v>6</v>
      </c>
      <c r="BG4" s="55">
        <f t="shared" si="17"/>
        <v>5.375</v>
      </c>
      <c r="BH4" s="54">
        <f t="shared" si="18"/>
        <v>3.9583333333333339</v>
      </c>
      <c r="BI4" s="41">
        <f t="shared" si="19"/>
        <v>4.333333333333333</v>
      </c>
      <c r="BJ4" s="47">
        <v>4</v>
      </c>
      <c r="BK4" s="47">
        <v>5</v>
      </c>
      <c r="BL4" s="47">
        <v>4</v>
      </c>
      <c r="BM4" s="41">
        <f t="shared" si="20"/>
        <v>2.6666666666666665</v>
      </c>
      <c r="BN4" s="47">
        <v>3</v>
      </c>
      <c r="BO4" s="47">
        <v>3</v>
      </c>
      <c r="BP4" s="47">
        <v>2</v>
      </c>
      <c r="BQ4" s="41">
        <f t="shared" si="21"/>
        <v>4.166666666666667</v>
      </c>
      <c r="BR4" s="47">
        <v>4</v>
      </c>
      <c r="BS4" s="47">
        <v>3</v>
      </c>
      <c r="BT4" s="47">
        <v>6</v>
      </c>
      <c r="BU4" s="47">
        <v>4</v>
      </c>
      <c r="BV4" s="47">
        <v>4</v>
      </c>
      <c r="BW4" s="47">
        <v>4</v>
      </c>
      <c r="BX4" s="41">
        <f t="shared" si="22"/>
        <v>4.666666666666667</v>
      </c>
      <c r="BY4" s="47">
        <v>4</v>
      </c>
      <c r="BZ4" s="47">
        <v>5</v>
      </c>
      <c r="CA4" s="47">
        <v>5</v>
      </c>
      <c r="CB4" s="47" t="s">
        <v>78</v>
      </c>
      <c r="CC4" s="46" t="s">
        <v>78</v>
      </c>
      <c r="CD4" s="52" t="s">
        <v>208</v>
      </c>
      <c r="CE4" s="52">
        <f t="shared" si="23"/>
        <v>4.2333333333333334</v>
      </c>
      <c r="CF4" s="44" t="str">
        <f t="shared" si="24"/>
        <v>-</v>
      </c>
      <c r="CG4" s="53" t="str">
        <f t="shared" si="25"/>
        <v/>
      </c>
      <c r="CH4" s="52" t="s">
        <v>208</v>
      </c>
      <c r="CI4" s="52">
        <f t="shared" si="26"/>
        <v>4.6071428571428568</v>
      </c>
      <c r="CJ4" s="43" t="str">
        <f t="shared" si="27"/>
        <v>-</v>
      </c>
      <c r="CK4" s="51" t="str">
        <f t="shared" si="28"/>
        <v/>
      </c>
      <c r="CL4" s="47" t="s">
        <v>78</v>
      </c>
      <c r="CM4" s="46" t="s">
        <v>78</v>
      </c>
      <c r="CN4" s="50">
        <v>5</v>
      </c>
      <c r="CO4" s="50">
        <v>2</v>
      </c>
      <c r="CP4" s="47">
        <v>5</v>
      </c>
      <c r="CQ4" s="47">
        <v>5</v>
      </c>
      <c r="CR4" s="47">
        <v>4</v>
      </c>
      <c r="CS4" s="47">
        <v>5</v>
      </c>
      <c r="CT4" s="49">
        <f t="shared" si="29"/>
        <v>6.5</v>
      </c>
      <c r="CU4" s="48">
        <f t="shared" si="30"/>
        <v>2</v>
      </c>
      <c r="CV4" s="44" t="str">
        <f t="shared" si="31"/>
        <v>Aut.</v>
      </c>
      <c r="CW4" s="47" t="s">
        <v>78</v>
      </c>
      <c r="CX4" s="46" t="s">
        <v>78</v>
      </c>
      <c r="CY4" s="45">
        <f t="shared" si="32"/>
        <v>4.42</v>
      </c>
      <c r="CZ4" s="40">
        <f t="shared" si="33"/>
        <v>4</v>
      </c>
      <c r="DA4" s="39" t="str">
        <f t="shared" si="34"/>
        <v>Very limited</v>
      </c>
      <c r="DB4" s="44">
        <f t="shared" si="35"/>
        <v>4.2300000000000004</v>
      </c>
      <c r="DC4" s="40">
        <f t="shared" si="36"/>
        <v>4</v>
      </c>
      <c r="DD4" s="39" t="str">
        <f t="shared" si="37"/>
        <v>Moderate autocracies</v>
      </c>
      <c r="DE4" s="43">
        <f t="shared" si="38"/>
        <v>4.6100000000000003</v>
      </c>
      <c r="DF4" s="40">
        <f t="shared" si="39"/>
        <v>4</v>
      </c>
      <c r="DG4" s="39" t="str">
        <f t="shared" si="40"/>
        <v>Poorly functioning</v>
      </c>
      <c r="DH4" s="42">
        <f t="shared" si="41"/>
        <v>3.63</v>
      </c>
      <c r="DI4" s="40">
        <f t="shared" si="42"/>
        <v>4</v>
      </c>
      <c r="DJ4" s="39" t="str">
        <f t="shared" si="43"/>
        <v>Weak</v>
      </c>
      <c r="DK4" s="41">
        <f t="shared" si="44"/>
        <v>6.2</v>
      </c>
      <c r="DL4" s="40">
        <f t="shared" si="45"/>
        <v>3</v>
      </c>
      <c r="DM4" s="39" t="str">
        <f t="shared" si="46"/>
        <v>Moderate</v>
      </c>
    </row>
    <row r="5" spans="1:117">
      <c r="A5" s="61" t="s">
        <v>103</v>
      </c>
      <c r="B5" s="60">
        <v>5</v>
      </c>
      <c r="C5" s="59">
        <f>IF(D5="-","?",RANK(D5,D2:D131,0))</f>
        <v>104</v>
      </c>
      <c r="D5" s="45">
        <f t="shared" si="0"/>
        <v>3.41</v>
      </c>
      <c r="E5" s="44">
        <f t="shared" si="1"/>
        <v>3.3833333333333337</v>
      </c>
      <c r="F5" s="58">
        <f t="shared" si="2"/>
        <v>6.75</v>
      </c>
      <c r="G5" s="47">
        <v>5</v>
      </c>
      <c r="H5" s="47">
        <v>9</v>
      </c>
      <c r="I5" s="47">
        <v>10</v>
      </c>
      <c r="J5" s="47">
        <v>3</v>
      </c>
      <c r="K5" s="58">
        <f t="shared" si="3"/>
        <v>2.75</v>
      </c>
      <c r="L5" s="47">
        <v>1</v>
      </c>
      <c r="M5" s="47">
        <v>1</v>
      </c>
      <c r="N5" s="47">
        <v>6</v>
      </c>
      <c r="O5" s="47">
        <v>3</v>
      </c>
      <c r="P5" s="58">
        <f t="shared" si="4"/>
        <v>2.75</v>
      </c>
      <c r="Q5" s="47">
        <v>2</v>
      </c>
      <c r="R5" s="47">
        <v>4</v>
      </c>
      <c r="S5" s="47">
        <v>1</v>
      </c>
      <c r="T5" s="47">
        <v>4</v>
      </c>
      <c r="U5" s="58">
        <f t="shared" si="5"/>
        <v>2</v>
      </c>
      <c r="V5" s="47">
        <v>2</v>
      </c>
      <c r="W5" s="47">
        <v>2</v>
      </c>
      <c r="X5" s="58">
        <f t="shared" si="6"/>
        <v>2.6666666666666665</v>
      </c>
      <c r="Y5" s="47">
        <v>2</v>
      </c>
      <c r="Z5" s="47">
        <v>3</v>
      </c>
      <c r="AA5" s="47" t="s">
        <v>100</v>
      </c>
      <c r="AB5" s="47">
        <v>3</v>
      </c>
      <c r="AC5" s="43">
        <f t="shared" si="7"/>
        <v>3.4285714285714284</v>
      </c>
      <c r="AD5" s="57">
        <f t="shared" si="8"/>
        <v>1</v>
      </c>
      <c r="AE5" s="47">
        <v>1</v>
      </c>
      <c r="AF5" s="57">
        <f t="shared" si="9"/>
        <v>3</v>
      </c>
      <c r="AG5" s="47">
        <v>2</v>
      </c>
      <c r="AH5" s="47">
        <v>2</v>
      </c>
      <c r="AI5" s="47">
        <v>4</v>
      </c>
      <c r="AJ5" s="47">
        <v>4</v>
      </c>
      <c r="AK5" s="57">
        <f t="shared" si="10"/>
        <v>5.5</v>
      </c>
      <c r="AL5" s="47">
        <v>7</v>
      </c>
      <c r="AM5" s="47">
        <v>4</v>
      </c>
      <c r="AN5" s="57">
        <f t="shared" si="11"/>
        <v>4</v>
      </c>
      <c r="AO5" s="47">
        <v>4</v>
      </c>
      <c r="AP5" s="47">
        <v>4</v>
      </c>
      <c r="AQ5" s="57">
        <f t="shared" si="12"/>
        <v>2</v>
      </c>
      <c r="AR5" s="47">
        <v>2</v>
      </c>
      <c r="AS5" s="47">
        <v>2</v>
      </c>
      <c r="AT5" s="57">
        <f t="shared" si="13"/>
        <v>6</v>
      </c>
      <c r="AU5" s="47">
        <v>6</v>
      </c>
      <c r="AV5" s="57">
        <f t="shared" si="14"/>
        <v>2.5</v>
      </c>
      <c r="AW5" s="47">
        <v>3</v>
      </c>
      <c r="AX5" s="47">
        <v>2</v>
      </c>
      <c r="AY5" s="56">
        <f>IF(AZ5="-","?",RANK(AZ5,AZ2:AZ131,0))</f>
        <v>93</v>
      </c>
      <c r="AZ5" s="42">
        <f t="shared" si="15"/>
        <v>3.56</v>
      </c>
      <c r="BA5" s="41">
        <f t="shared" si="16"/>
        <v>8.2083333333333339</v>
      </c>
      <c r="BB5" s="47">
        <v>9</v>
      </c>
      <c r="BC5" s="47">
        <v>8</v>
      </c>
      <c r="BD5" s="47">
        <v>7</v>
      </c>
      <c r="BE5" s="47">
        <v>9</v>
      </c>
      <c r="BF5" s="47">
        <v>10</v>
      </c>
      <c r="BG5" s="55">
        <f t="shared" si="17"/>
        <v>6.25</v>
      </c>
      <c r="BH5" s="54">
        <f t="shared" si="18"/>
        <v>3.7083333333333335</v>
      </c>
      <c r="BI5" s="41">
        <f t="shared" si="19"/>
        <v>2.6666666666666665</v>
      </c>
      <c r="BJ5" s="47">
        <v>2</v>
      </c>
      <c r="BK5" s="47">
        <v>4</v>
      </c>
      <c r="BL5" s="47">
        <v>2</v>
      </c>
      <c r="BM5" s="41">
        <f t="shared" si="20"/>
        <v>3.3333333333333335</v>
      </c>
      <c r="BN5" s="47">
        <v>3</v>
      </c>
      <c r="BO5" s="47">
        <v>6</v>
      </c>
      <c r="BP5" s="47">
        <v>1</v>
      </c>
      <c r="BQ5" s="41">
        <f t="shared" si="21"/>
        <v>3.8333333333333335</v>
      </c>
      <c r="BR5" s="47">
        <v>6</v>
      </c>
      <c r="BS5" s="47">
        <v>3</v>
      </c>
      <c r="BT5" s="47">
        <v>5</v>
      </c>
      <c r="BU5" s="47">
        <v>2</v>
      </c>
      <c r="BV5" s="47">
        <v>4</v>
      </c>
      <c r="BW5" s="47">
        <v>3</v>
      </c>
      <c r="BX5" s="41">
        <f t="shared" si="22"/>
        <v>5</v>
      </c>
      <c r="BY5" s="47">
        <v>5</v>
      </c>
      <c r="BZ5" s="47">
        <v>6</v>
      </c>
      <c r="CA5" s="47">
        <v>4</v>
      </c>
      <c r="CB5" s="47" t="s">
        <v>78</v>
      </c>
      <c r="CC5" s="46" t="s">
        <v>78</v>
      </c>
      <c r="CD5" s="52" t="s">
        <v>208</v>
      </c>
      <c r="CE5" s="52">
        <f t="shared" si="23"/>
        <v>3.3833333333333337</v>
      </c>
      <c r="CF5" s="44" t="str">
        <f t="shared" si="24"/>
        <v>-</v>
      </c>
      <c r="CG5" s="53" t="str">
        <f t="shared" si="25"/>
        <v/>
      </c>
      <c r="CH5" s="52" t="s">
        <v>208</v>
      </c>
      <c r="CI5" s="52">
        <f t="shared" si="26"/>
        <v>3.4285714285714284</v>
      </c>
      <c r="CJ5" s="43" t="str">
        <f t="shared" si="27"/>
        <v>-</v>
      </c>
      <c r="CK5" s="51" t="str">
        <f t="shared" si="28"/>
        <v/>
      </c>
      <c r="CL5" s="47" t="s">
        <v>78</v>
      </c>
      <c r="CM5" s="46" t="s">
        <v>78</v>
      </c>
      <c r="CN5" s="50">
        <v>1</v>
      </c>
      <c r="CO5" s="50">
        <v>1</v>
      </c>
      <c r="CP5" s="47">
        <v>6</v>
      </c>
      <c r="CQ5" s="47">
        <v>3</v>
      </c>
      <c r="CR5" s="50">
        <v>2</v>
      </c>
      <c r="CS5" s="47">
        <v>4</v>
      </c>
      <c r="CT5" s="49">
        <f t="shared" si="29"/>
        <v>4</v>
      </c>
      <c r="CU5" s="48">
        <f t="shared" si="30"/>
        <v>3</v>
      </c>
      <c r="CV5" s="44" t="str">
        <f t="shared" si="31"/>
        <v>Aut.</v>
      </c>
      <c r="CW5" s="47" t="s">
        <v>78</v>
      </c>
      <c r="CX5" s="46" t="s">
        <v>78</v>
      </c>
      <c r="CY5" s="45">
        <f t="shared" si="32"/>
        <v>3.41</v>
      </c>
      <c r="CZ5" s="40">
        <f t="shared" si="33"/>
        <v>5</v>
      </c>
      <c r="DA5" s="39" t="str">
        <f t="shared" si="34"/>
        <v>Failed</v>
      </c>
      <c r="DB5" s="44">
        <f t="shared" si="35"/>
        <v>3.38</v>
      </c>
      <c r="DC5" s="40">
        <f t="shared" si="36"/>
        <v>5</v>
      </c>
      <c r="DD5" s="39" t="str">
        <f t="shared" si="37"/>
        <v>Hard-line autocracies</v>
      </c>
      <c r="DE5" s="43">
        <f t="shared" si="38"/>
        <v>3.43</v>
      </c>
      <c r="DF5" s="40">
        <f t="shared" si="39"/>
        <v>4</v>
      </c>
      <c r="DG5" s="39" t="str">
        <f t="shared" si="40"/>
        <v>Poorly functioning</v>
      </c>
      <c r="DH5" s="42">
        <f t="shared" si="41"/>
        <v>3.56</v>
      </c>
      <c r="DI5" s="40">
        <f t="shared" si="42"/>
        <v>4</v>
      </c>
      <c r="DJ5" s="39" t="str">
        <f t="shared" si="43"/>
        <v>Weak</v>
      </c>
      <c r="DK5" s="41">
        <f t="shared" si="44"/>
        <v>8.1999999999999993</v>
      </c>
      <c r="DL5" s="40">
        <f t="shared" si="45"/>
        <v>2</v>
      </c>
      <c r="DM5" s="39" t="str">
        <f t="shared" si="46"/>
        <v>Substantial</v>
      </c>
    </row>
    <row r="6" spans="1:117">
      <c r="A6" s="61" t="s">
        <v>104</v>
      </c>
      <c r="B6" s="60">
        <v>2</v>
      </c>
      <c r="C6" s="59">
        <f>IF(D6="-","?",RANK(D6,D2:D131,0))</f>
        <v>24</v>
      </c>
      <c r="D6" s="45">
        <f t="shared" si="0"/>
        <v>7.21</v>
      </c>
      <c r="E6" s="44">
        <f t="shared" si="1"/>
        <v>7.85</v>
      </c>
      <c r="F6" s="58">
        <f t="shared" si="2"/>
        <v>8.75</v>
      </c>
      <c r="G6" s="47">
        <v>8</v>
      </c>
      <c r="H6" s="47">
        <v>10</v>
      </c>
      <c r="I6" s="47">
        <v>10</v>
      </c>
      <c r="J6" s="47">
        <v>7</v>
      </c>
      <c r="K6" s="58">
        <f t="shared" si="3"/>
        <v>9.5</v>
      </c>
      <c r="L6" s="47">
        <v>10</v>
      </c>
      <c r="M6" s="47">
        <v>10</v>
      </c>
      <c r="N6" s="47">
        <v>10</v>
      </c>
      <c r="O6" s="47">
        <v>8</v>
      </c>
      <c r="P6" s="58">
        <f t="shared" si="4"/>
        <v>6</v>
      </c>
      <c r="Q6" s="47">
        <v>6</v>
      </c>
      <c r="R6" s="47">
        <v>6</v>
      </c>
      <c r="S6" s="47">
        <v>5</v>
      </c>
      <c r="T6" s="47">
        <v>7</v>
      </c>
      <c r="U6" s="58">
        <f t="shared" si="5"/>
        <v>8</v>
      </c>
      <c r="V6" s="47">
        <v>7</v>
      </c>
      <c r="W6" s="47">
        <v>9</v>
      </c>
      <c r="X6" s="58">
        <f t="shared" si="6"/>
        <v>7</v>
      </c>
      <c r="Y6" s="47">
        <v>7</v>
      </c>
      <c r="Z6" s="47">
        <v>7</v>
      </c>
      <c r="AA6" s="47">
        <v>8</v>
      </c>
      <c r="AB6" s="47">
        <v>6</v>
      </c>
      <c r="AC6" s="43">
        <f t="shared" si="7"/>
        <v>6.5714285714285712</v>
      </c>
      <c r="AD6" s="57">
        <f t="shared" si="8"/>
        <v>7</v>
      </c>
      <c r="AE6" s="47">
        <v>7</v>
      </c>
      <c r="AF6" s="57">
        <f t="shared" si="9"/>
        <v>6.5</v>
      </c>
      <c r="AG6" s="47">
        <v>6</v>
      </c>
      <c r="AH6" s="47">
        <v>5</v>
      </c>
      <c r="AI6" s="47">
        <v>8</v>
      </c>
      <c r="AJ6" s="47">
        <v>7</v>
      </c>
      <c r="AK6" s="57">
        <f t="shared" si="10"/>
        <v>7</v>
      </c>
      <c r="AL6" s="47">
        <v>7</v>
      </c>
      <c r="AM6" s="47">
        <v>7</v>
      </c>
      <c r="AN6" s="57">
        <f t="shared" si="11"/>
        <v>7.5</v>
      </c>
      <c r="AO6" s="47">
        <v>7</v>
      </c>
      <c r="AP6" s="47">
        <v>8</v>
      </c>
      <c r="AQ6" s="57">
        <f t="shared" si="12"/>
        <v>6</v>
      </c>
      <c r="AR6" s="47">
        <v>6</v>
      </c>
      <c r="AS6" s="47">
        <v>6</v>
      </c>
      <c r="AT6" s="57">
        <f t="shared" si="13"/>
        <v>7</v>
      </c>
      <c r="AU6" s="47">
        <v>7</v>
      </c>
      <c r="AV6" s="57">
        <f t="shared" si="14"/>
        <v>5</v>
      </c>
      <c r="AW6" s="47">
        <v>5</v>
      </c>
      <c r="AX6" s="47">
        <v>5</v>
      </c>
      <c r="AY6" s="56">
        <f>IF(AZ6="-","?",RANK(AZ6,AZ2:AZ131,0))</f>
        <v>44</v>
      </c>
      <c r="AZ6" s="42">
        <f t="shared" si="15"/>
        <v>5.41</v>
      </c>
      <c r="BA6" s="41">
        <f t="shared" si="16"/>
        <v>3.4375</v>
      </c>
      <c r="BB6" s="47">
        <v>5</v>
      </c>
      <c r="BC6" s="47">
        <v>4</v>
      </c>
      <c r="BD6" s="47">
        <v>4</v>
      </c>
      <c r="BE6" s="47">
        <v>3</v>
      </c>
      <c r="BF6" s="47">
        <v>1</v>
      </c>
      <c r="BG6" s="55">
        <f t="shared" si="17"/>
        <v>3.625</v>
      </c>
      <c r="BH6" s="54">
        <f t="shared" si="18"/>
        <v>6.333333333333333</v>
      </c>
      <c r="BI6" s="41">
        <f t="shared" si="19"/>
        <v>6</v>
      </c>
      <c r="BJ6" s="47">
        <v>7</v>
      </c>
      <c r="BK6" s="47">
        <v>6</v>
      </c>
      <c r="BL6" s="47">
        <v>5</v>
      </c>
      <c r="BM6" s="41">
        <f t="shared" si="20"/>
        <v>5.333333333333333</v>
      </c>
      <c r="BN6" s="47">
        <v>6</v>
      </c>
      <c r="BO6" s="47">
        <v>5</v>
      </c>
      <c r="BP6" s="47">
        <v>5</v>
      </c>
      <c r="BQ6" s="41">
        <f t="shared" si="21"/>
        <v>7.333333333333333</v>
      </c>
      <c r="BR6" s="47">
        <v>9</v>
      </c>
      <c r="BS6" s="47">
        <v>9</v>
      </c>
      <c r="BT6" s="47">
        <v>7</v>
      </c>
      <c r="BU6" s="47">
        <v>6</v>
      </c>
      <c r="BV6" s="47">
        <v>6</v>
      </c>
      <c r="BW6" s="47">
        <v>7</v>
      </c>
      <c r="BX6" s="41">
        <f t="shared" si="22"/>
        <v>6.666666666666667</v>
      </c>
      <c r="BY6" s="47">
        <v>7</v>
      </c>
      <c r="BZ6" s="47">
        <v>5</v>
      </c>
      <c r="CA6" s="47">
        <v>8</v>
      </c>
      <c r="CB6" s="47" t="s">
        <v>78</v>
      </c>
      <c r="CC6" s="46" t="s">
        <v>78</v>
      </c>
      <c r="CD6" s="52" t="s">
        <v>208</v>
      </c>
      <c r="CE6" s="52">
        <f t="shared" si="23"/>
        <v>7.85</v>
      </c>
      <c r="CF6" s="44" t="str">
        <f t="shared" si="24"/>
        <v>-</v>
      </c>
      <c r="CG6" s="53" t="str">
        <f t="shared" si="25"/>
        <v/>
      </c>
      <c r="CH6" s="52" t="s">
        <v>208</v>
      </c>
      <c r="CI6" s="52">
        <f t="shared" si="26"/>
        <v>6.5714285714285712</v>
      </c>
      <c r="CJ6" s="43" t="str">
        <f t="shared" si="27"/>
        <v>-</v>
      </c>
      <c r="CK6" s="51" t="str">
        <f t="shared" si="28"/>
        <v/>
      </c>
      <c r="CL6" s="47" t="s">
        <v>78</v>
      </c>
      <c r="CM6" s="46" t="s">
        <v>78</v>
      </c>
      <c r="CN6" s="47">
        <v>10</v>
      </c>
      <c r="CO6" s="47">
        <v>10</v>
      </c>
      <c r="CP6" s="47">
        <v>10</v>
      </c>
      <c r="CQ6" s="47">
        <v>8</v>
      </c>
      <c r="CR6" s="47">
        <v>6</v>
      </c>
      <c r="CS6" s="47">
        <v>7</v>
      </c>
      <c r="CT6" s="49">
        <f t="shared" si="29"/>
        <v>7.5</v>
      </c>
      <c r="CU6" s="48">
        <f t="shared" si="30"/>
        <v>0</v>
      </c>
      <c r="CV6" s="44" t="str">
        <f t="shared" si="31"/>
        <v>Dem.</v>
      </c>
      <c r="CW6" s="47" t="s">
        <v>78</v>
      </c>
      <c r="CX6" s="46" t="s">
        <v>78</v>
      </c>
      <c r="CY6" s="45">
        <f t="shared" si="32"/>
        <v>7.21</v>
      </c>
      <c r="CZ6" s="40">
        <f t="shared" si="33"/>
        <v>2</v>
      </c>
      <c r="DA6" s="39" t="str">
        <f t="shared" si="34"/>
        <v>Advanced</v>
      </c>
      <c r="DB6" s="44">
        <f t="shared" si="35"/>
        <v>7.85</v>
      </c>
      <c r="DC6" s="40">
        <f t="shared" si="36"/>
        <v>2</v>
      </c>
      <c r="DD6" s="39" t="str">
        <f t="shared" si="37"/>
        <v>Defective democracies</v>
      </c>
      <c r="DE6" s="43">
        <f t="shared" si="38"/>
        <v>6.57</v>
      </c>
      <c r="DF6" s="40">
        <f t="shared" si="39"/>
        <v>3</v>
      </c>
      <c r="DG6" s="39" t="str">
        <f t="shared" si="40"/>
        <v>Functional flaws</v>
      </c>
      <c r="DH6" s="42">
        <f t="shared" si="41"/>
        <v>5.41</v>
      </c>
      <c r="DI6" s="40">
        <f t="shared" si="42"/>
        <v>3</v>
      </c>
      <c r="DJ6" s="39" t="str">
        <f t="shared" si="43"/>
        <v>Moderate</v>
      </c>
      <c r="DK6" s="41">
        <f t="shared" si="44"/>
        <v>3.4</v>
      </c>
      <c r="DL6" s="40">
        <f t="shared" si="45"/>
        <v>4</v>
      </c>
      <c r="DM6" s="39" t="str">
        <f t="shared" si="46"/>
        <v>Minor</v>
      </c>
    </row>
    <row r="7" spans="1:117">
      <c r="A7" s="74" t="s">
        <v>105</v>
      </c>
      <c r="B7" s="60">
        <v>6</v>
      </c>
      <c r="C7" s="59">
        <f>IF(D7="-","?",RANK(D7,D2:D131,0))</f>
        <v>44</v>
      </c>
      <c r="D7" s="45">
        <f t="shared" si="0"/>
        <v>6.26</v>
      </c>
      <c r="E7" s="44">
        <f t="shared" si="1"/>
        <v>6.1</v>
      </c>
      <c r="F7" s="58">
        <f t="shared" si="2"/>
        <v>8.75</v>
      </c>
      <c r="G7" s="47">
        <v>9</v>
      </c>
      <c r="H7" s="47">
        <v>9</v>
      </c>
      <c r="I7" s="47">
        <v>9</v>
      </c>
      <c r="J7" s="47">
        <v>8</v>
      </c>
      <c r="K7" s="58">
        <f t="shared" si="3"/>
        <v>6</v>
      </c>
      <c r="L7" s="47">
        <v>6</v>
      </c>
      <c r="M7" s="76">
        <v>7</v>
      </c>
      <c r="N7" s="47">
        <v>6</v>
      </c>
      <c r="O7" s="47">
        <v>5</v>
      </c>
      <c r="P7" s="58">
        <f t="shared" si="4"/>
        <v>4.25</v>
      </c>
      <c r="Q7" s="47">
        <v>3</v>
      </c>
      <c r="R7" s="47">
        <v>4</v>
      </c>
      <c r="S7" s="47">
        <v>4</v>
      </c>
      <c r="T7" s="47">
        <v>6</v>
      </c>
      <c r="U7" s="58">
        <f t="shared" si="5"/>
        <v>6</v>
      </c>
      <c r="V7" s="76">
        <v>6</v>
      </c>
      <c r="W7" s="76">
        <v>6</v>
      </c>
      <c r="X7" s="58">
        <f t="shared" si="6"/>
        <v>5.5</v>
      </c>
      <c r="Y7" s="47">
        <v>6</v>
      </c>
      <c r="Z7" s="47">
        <v>5</v>
      </c>
      <c r="AA7" s="76">
        <v>7</v>
      </c>
      <c r="AB7" s="47">
        <v>4</v>
      </c>
      <c r="AC7" s="43">
        <f t="shared" si="7"/>
        <v>6.4285714285714288</v>
      </c>
      <c r="AD7" s="57">
        <f t="shared" si="8"/>
        <v>4</v>
      </c>
      <c r="AE7" s="47">
        <v>4</v>
      </c>
      <c r="AF7" s="57">
        <f t="shared" si="9"/>
        <v>6.5</v>
      </c>
      <c r="AG7" s="47">
        <v>5</v>
      </c>
      <c r="AH7" s="47">
        <v>6</v>
      </c>
      <c r="AI7" s="47">
        <v>8</v>
      </c>
      <c r="AJ7" s="47">
        <v>7</v>
      </c>
      <c r="AK7" s="57">
        <f t="shared" si="10"/>
        <v>9</v>
      </c>
      <c r="AL7" s="47">
        <v>9</v>
      </c>
      <c r="AM7" s="47">
        <v>9</v>
      </c>
      <c r="AN7" s="57">
        <f t="shared" si="11"/>
        <v>7</v>
      </c>
      <c r="AO7" s="47">
        <v>7</v>
      </c>
      <c r="AP7" s="47">
        <v>7</v>
      </c>
      <c r="AQ7" s="57">
        <f t="shared" si="12"/>
        <v>5.5</v>
      </c>
      <c r="AR7" s="47">
        <v>6</v>
      </c>
      <c r="AS7" s="47">
        <v>5</v>
      </c>
      <c r="AT7" s="57">
        <f t="shared" si="13"/>
        <v>8</v>
      </c>
      <c r="AU7" s="47">
        <v>8</v>
      </c>
      <c r="AV7" s="57">
        <f t="shared" si="14"/>
        <v>5</v>
      </c>
      <c r="AW7" s="47">
        <v>6</v>
      </c>
      <c r="AX7" s="47">
        <v>4</v>
      </c>
      <c r="AY7" s="56">
        <f>IF(AZ7="-","?",RANK(AZ7,AZ2:AZ131,0))</f>
        <v>56</v>
      </c>
      <c r="AZ7" s="42">
        <f t="shared" si="15"/>
        <v>5.07</v>
      </c>
      <c r="BA7" s="41">
        <f t="shared" si="16"/>
        <v>4.416666666666667</v>
      </c>
      <c r="BB7" s="47">
        <v>5</v>
      </c>
      <c r="BC7" s="47">
        <v>4</v>
      </c>
      <c r="BD7" s="47">
        <v>3</v>
      </c>
      <c r="BE7" s="47">
        <v>8</v>
      </c>
      <c r="BF7" s="47">
        <v>2</v>
      </c>
      <c r="BG7" s="55">
        <f t="shared" si="17"/>
        <v>4.5</v>
      </c>
      <c r="BH7" s="54">
        <f t="shared" si="18"/>
        <v>5.791666666666667</v>
      </c>
      <c r="BI7" s="41">
        <f t="shared" si="19"/>
        <v>5.666666666666667</v>
      </c>
      <c r="BJ7" s="76">
        <v>6</v>
      </c>
      <c r="BK7" s="76">
        <v>6</v>
      </c>
      <c r="BL7" s="47">
        <v>5</v>
      </c>
      <c r="BM7" s="41">
        <f t="shared" si="20"/>
        <v>5</v>
      </c>
      <c r="BN7" s="47">
        <v>5</v>
      </c>
      <c r="BO7" s="47">
        <v>5</v>
      </c>
      <c r="BP7" s="47">
        <v>5</v>
      </c>
      <c r="BQ7" s="41">
        <f t="shared" si="21"/>
        <v>5.5</v>
      </c>
      <c r="BR7" s="47">
        <v>7</v>
      </c>
      <c r="BS7" s="47">
        <v>7</v>
      </c>
      <c r="BT7" s="47">
        <v>6</v>
      </c>
      <c r="BU7" s="47">
        <v>4</v>
      </c>
      <c r="BV7" s="47">
        <v>5</v>
      </c>
      <c r="BW7" s="47">
        <v>4</v>
      </c>
      <c r="BX7" s="41">
        <f t="shared" si="22"/>
        <v>7</v>
      </c>
      <c r="BY7" s="47">
        <v>7</v>
      </c>
      <c r="BZ7" s="47">
        <v>8</v>
      </c>
      <c r="CA7" s="47">
        <v>6</v>
      </c>
      <c r="CB7" s="47" t="s">
        <v>78</v>
      </c>
      <c r="CC7" s="46" t="s">
        <v>78</v>
      </c>
      <c r="CD7" s="52" t="s">
        <v>208</v>
      </c>
      <c r="CE7" s="52">
        <f t="shared" si="23"/>
        <v>6.1</v>
      </c>
      <c r="CF7" s="44" t="str">
        <f t="shared" si="24"/>
        <v>-</v>
      </c>
      <c r="CG7" s="53" t="str">
        <f t="shared" si="25"/>
        <v/>
      </c>
      <c r="CH7" s="52" t="s">
        <v>208</v>
      </c>
      <c r="CI7" s="52">
        <f t="shared" si="26"/>
        <v>6.4285714285714288</v>
      </c>
      <c r="CJ7" s="43" t="str">
        <f t="shared" si="27"/>
        <v>-</v>
      </c>
      <c r="CK7" s="51" t="str">
        <f t="shared" si="28"/>
        <v/>
      </c>
      <c r="CL7" s="47" t="s">
        <v>78</v>
      </c>
      <c r="CM7" s="46" t="s">
        <v>78</v>
      </c>
      <c r="CN7" s="47">
        <v>6</v>
      </c>
      <c r="CO7" s="47">
        <v>7</v>
      </c>
      <c r="CP7" s="47">
        <v>6</v>
      </c>
      <c r="CQ7" s="47">
        <v>5</v>
      </c>
      <c r="CR7" s="47">
        <v>3</v>
      </c>
      <c r="CS7" s="47">
        <v>6</v>
      </c>
      <c r="CT7" s="49">
        <f t="shared" si="29"/>
        <v>8.5</v>
      </c>
      <c r="CU7" s="48">
        <f t="shared" si="30"/>
        <v>0</v>
      </c>
      <c r="CV7" s="44" t="str">
        <f t="shared" si="31"/>
        <v>Dem.</v>
      </c>
      <c r="CW7" s="47" t="s">
        <v>78</v>
      </c>
      <c r="CX7" s="46" t="s">
        <v>78</v>
      </c>
      <c r="CY7" s="45">
        <f t="shared" si="32"/>
        <v>6.26</v>
      </c>
      <c r="CZ7" s="40">
        <f t="shared" si="33"/>
        <v>3</v>
      </c>
      <c r="DA7" s="39" t="str">
        <f t="shared" si="34"/>
        <v>Limited</v>
      </c>
      <c r="DB7" s="44">
        <f t="shared" si="35"/>
        <v>6.1</v>
      </c>
      <c r="DC7" s="40">
        <f t="shared" si="36"/>
        <v>2</v>
      </c>
      <c r="DD7" s="39" t="str">
        <f t="shared" si="37"/>
        <v>Defective democracies</v>
      </c>
      <c r="DE7" s="43">
        <f t="shared" si="38"/>
        <v>6.43</v>
      </c>
      <c r="DF7" s="40">
        <f t="shared" si="39"/>
        <v>3</v>
      </c>
      <c r="DG7" s="39" t="str">
        <f t="shared" si="40"/>
        <v>Functional flaws</v>
      </c>
      <c r="DH7" s="42">
        <f t="shared" si="41"/>
        <v>5.07</v>
      </c>
      <c r="DI7" s="40">
        <f t="shared" si="42"/>
        <v>3</v>
      </c>
      <c r="DJ7" s="39" t="str">
        <f t="shared" si="43"/>
        <v>Moderate</v>
      </c>
      <c r="DK7" s="41">
        <f t="shared" si="44"/>
        <v>4.4000000000000004</v>
      </c>
      <c r="DL7" s="40">
        <f t="shared" si="45"/>
        <v>4</v>
      </c>
      <c r="DM7" s="39" t="str">
        <f t="shared" si="46"/>
        <v>Minor</v>
      </c>
    </row>
    <row r="8" spans="1:117">
      <c r="A8" s="61" t="s">
        <v>106</v>
      </c>
      <c r="B8" s="60">
        <v>6</v>
      </c>
      <c r="C8" s="59">
        <f>IF(D8="-","?",RANK(D8,D2:D131,0))</f>
        <v>82</v>
      </c>
      <c r="D8" s="45">
        <f t="shared" si="0"/>
        <v>4.51</v>
      </c>
      <c r="E8" s="44">
        <f t="shared" si="1"/>
        <v>3.8</v>
      </c>
      <c r="F8" s="58">
        <f t="shared" si="2"/>
        <v>6.75</v>
      </c>
      <c r="G8" s="47">
        <v>6</v>
      </c>
      <c r="H8" s="47">
        <v>6</v>
      </c>
      <c r="I8" s="47">
        <v>9</v>
      </c>
      <c r="J8" s="47">
        <v>6</v>
      </c>
      <c r="K8" s="58">
        <f t="shared" si="3"/>
        <v>3</v>
      </c>
      <c r="L8" s="47">
        <v>3</v>
      </c>
      <c r="M8" s="47">
        <v>1</v>
      </c>
      <c r="N8" s="47">
        <v>5</v>
      </c>
      <c r="O8" s="47">
        <v>3</v>
      </c>
      <c r="P8" s="58">
        <f t="shared" si="4"/>
        <v>4.25</v>
      </c>
      <c r="Q8" s="47">
        <v>4</v>
      </c>
      <c r="R8" s="47">
        <v>4</v>
      </c>
      <c r="S8" s="47">
        <v>4</v>
      </c>
      <c r="T8" s="47">
        <v>5</v>
      </c>
      <c r="U8" s="58">
        <f t="shared" si="5"/>
        <v>2</v>
      </c>
      <c r="V8" s="47">
        <v>2</v>
      </c>
      <c r="W8" s="47">
        <v>2</v>
      </c>
      <c r="X8" s="58">
        <f t="shared" si="6"/>
        <v>3</v>
      </c>
      <c r="Y8" s="47">
        <v>3</v>
      </c>
      <c r="Z8" s="47">
        <v>3</v>
      </c>
      <c r="AA8" s="47" t="s">
        <v>100</v>
      </c>
      <c r="AB8" s="47">
        <v>3</v>
      </c>
      <c r="AC8" s="43">
        <f t="shared" si="7"/>
        <v>5.2142857142857144</v>
      </c>
      <c r="AD8" s="57">
        <f t="shared" si="8"/>
        <v>5</v>
      </c>
      <c r="AE8" s="47">
        <v>5</v>
      </c>
      <c r="AF8" s="57">
        <f t="shared" si="9"/>
        <v>5</v>
      </c>
      <c r="AG8" s="47">
        <v>5</v>
      </c>
      <c r="AH8" s="47">
        <v>4</v>
      </c>
      <c r="AI8" s="47">
        <v>6</v>
      </c>
      <c r="AJ8" s="47">
        <v>5</v>
      </c>
      <c r="AK8" s="57">
        <f t="shared" si="10"/>
        <v>7</v>
      </c>
      <c r="AL8" s="47">
        <v>7</v>
      </c>
      <c r="AM8" s="47">
        <v>7</v>
      </c>
      <c r="AN8" s="57">
        <f t="shared" si="11"/>
        <v>5</v>
      </c>
      <c r="AO8" s="47">
        <v>5</v>
      </c>
      <c r="AP8" s="47">
        <v>5</v>
      </c>
      <c r="AQ8" s="57">
        <f t="shared" si="12"/>
        <v>4.5</v>
      </c>
      <c r="AR8" s="47">
        <v>4</v>
      </c>
      <c r="AS8" s="47">
        <v>5</v>
      </c>
      <c r="AT8" s="57">
        <f t="shared" si="13"/>
        <v>6</v>
      </c>
      <c r="AU8" s="47">
        <v>6</v>
      </c>
      <c r="AV8" s="57">
        <f t="shared" si="14"/>
        <v>4</v>
      </c>
      <c r="AW8" s="47">
        <v>4</v>
      </c>
      <c r="AX8" s="47">
        <v>4</v>
      </c>
      <c r="AY8" s="56">
        <f>IF(AZ8="-","?",RANK(AZ8,AZ2:AZ131,0))</f>
        <v>96</v>
      </c>
      <c r="AZ8" s="42">
        <f t="shared" si="15"/>
        <v>3.49</v>
      </c>
      <c r="BA8" s="41">
        <f t="shared" si="16"/>
        <v>5.583333333333333</v>
      </c>
      <c r="BB8" s="47">
        <v>6</v>
      </c>
      <c r="BC8" s="47">
        <v>8</v>
      </c>
      <c r="BD8" s="47">
        <v>4</v>
      </c>
      <c r="BE8" s="47">
        <v>8</v>
      </c>
      <c r="BF8" s="47">
        <v>2</v>
      </c>
      <c r="BG8" s="55">
        <f t="shared" si="17"/>
        <v>5.5</v>
      </c>
      <c r="BH8" s="54">
        <f t="shared" si="18"/>
        <v>3.875</v>
      </c>
      <c r="BI8" s="41">
        <f t="shared" si="19"/>
        <v>3.3333333333333335</v>
      </c>
      <c r="BJ8" s="47">
        <v>3</v>
      </c>
      <c r="BK8" s="47">
        <v>3</v>
      </c>
      <c r="BL8" s="47">
        <v>4</v>
      </c>
      <c r="BM8" s="41">
        <f t="shared" si="20"/>
        <v>3</v>
      </c>
      <c r="BN8" s="47">
        <v>3</v>
      </c>
      <c r="BO8" s="47">
        <v>3</v>
      </c>
      <c r="BP8" s="47">
        <v>3</v>
      </c>
      <c r="BQ8" s="41">
        <f t="shared" si="21"/>
        <v>3.5</v>
      </c>
      <c r="BR8" s="47">
        <v>5</v>
      </c>
      <c r="BS8" s="47">
        <v>4</v>
      </c>
      <c r="BT8" s="47">
        <v>3</v>
      </c>
      <c r="BU8" s="47">
        <v>3</v>
      </c>
      <c r="BV8" s="47">
        <v>3</v>
      </c>
      <c r="BW8" s="47">
        <v>3</v>
      </c>
      <c r="BX8" s="41">
        <f t="shared" si="22"/>
        <v>5.666666666666667</v>
      </c>
      <c r="BY8" s="47">
        <v>6</v>
      </c>
      <c r="BZ8" s="47">
        <v>6</v>
      </c>
      <c r="CA8" s="47">
        <v>5</v>
      </c>
      <c r="CB8" s="47" t="s">
        <v>78</v>
      </c>
      <c r="CC8" s="46" t="s">
        <v>78</v>
      </c>
      <c r="CD8" s="52" t="s">
        <v>208</v>
      </c>
      <c r="CE8" s="52">
        <f t="shared" si="23"/>
        <v>3.8</v>
      </c>
      <c r="CF8" s="44" t="str">
        <f t="shared" si="24"/>
        <v>-</v>
      </c>
      <c r="CG8" s="53" t="str">
        <f t="shared" si="25"/>
        <v/>
      </c>
      <c r="CH8" s="52" t="s">
        <v>208</v>
      </c>
      <c r="CI8" s="52">
        <f t="shared" si="26"/>
        <v>5.2142857142857144</v>
      </c>
      <c r="CJ8" s="43" t="str">
        <f t="shared" si="27"/>
        <v>-</v>
      </c>
      <c r="CK8" s="51" t="str">
        <f t="shared" si="28"/>
        <v/>
      </c>
      <c r="CL8" s="47" t="s">
        <v>78</v>
      </c>
      <c r="CM8" s="46" t="s">
        <v>78</v>
      </c>
      <c r="CN8" s="50">
        <v>3</v>
      </c>
      <c r="CO8" s="50">
        <v>1</v>
      </c>
      <c r="CP8" s="47">
        <v>5</v>
      </c>
      <c r="CQ8" s="47">
        <v>3</v>
      </c>
      <c r="CR8" s="47">
        <v>4</v>
      </c>
      <c r="CS8" s="47">
        <v>5</v>
      </c>
      <c r="CT8" s="49">
        <f t="shared" si="29"/>
        <v>6</v>
      </c>
      <c r="CU8" s="48">
        <f t="shared" si="30"/>
        <v>2</v>
      </c>
      <c r="CV8" s="44" t="str">
        <f t="shared" si="31"/>
        <v>Aut.</v>
      </c>
      <c r="CW8" s="47" t="s">
        <v>78</v>
      </c>
      <c r="CX8" s="46" t="s">
        <v>78</v>
      </c>
      <c r="CY8" s="45">
        <f t="shared" si="32"/>
        <v>4.51</v>
      </c>
      <c r="CZ8" s="40">
        <f t="shared" si="33"/>
        <v>4</v>
      </c>
      <c r="DA8" s="39" t="str">
        <f t="shared" si="34"/>
        <v>Very limited</v>
      </c>
      <c r="DB8" s="44">
        <f t="shared" si="35"/>
        <v>3.8</v>
      </c>
      <c r="DC8" s="40">
        <f t="shared" si="36"/>
        <v>5</v>
      </c>
      <c r="DD8" s="39" t="str">
        <f t="shared" si="37"/>
        <v>Hard-line autocracies</v>
      </c>
      <c r="DE8" s="43">
        <f t="shared" si="38"/>
        <v>5.21</v>
      </c>
      <c r="DF8" s="40">
        <f t="shared" si="39"/>
        <v>3</v>
      </c>
      <c r="DG8" s="39" t="str">
        <f t="shared" si="40"/>
        <v>Functional flaws</v>
      </c>
      <c r="DH8" s="42">
        <f t="shared" si="41"/>
        <v>3.49</v>
      </c>
      <c r="DI8" s="40">
        <f t="shared" si="42"/>
        <v>4</v>
      </c>
      <c r="DJ8" s="39" t="str">
        <f t="shared" si="43"/>
        <v>Weak</v>
      </c>
      <c r="DK8" s="41">
        <f t="shared" si="44"/>
        <v>5.6</v>
      </c>
      <c r="DL8" s="40">
        <f t="shared" si="45"/>
        <v>3</v>
      </c>
      <c r="DM8" s="39" t="str">
        <f t="shared" si="46"/>
        <v>Moderate</v>
      </c>
    </row>
    <row r="9" spans="1:117">
      <c r="A9" s="61" t="s">
        <v>107</v>
      </c>
      <c r="B9" s="60">
        <v>4</v>
      </c>
      <c r="C9" s="59">
        <f>IF(D9="-","?",RANK(D9,D2:D131,0))</f>
        <v>46</v>
      </c>
      <c r="D9" s="45">
        <f t="shared" si="0"/>
        <v>6.21</v>
      </c>
      <c r="E9" s="44">
        <f t="shared" si="1"/>
        <v>4.9166666666666661</v>
      </c>
      <c r="F9" s="58">
        <f t="shared" si="2"/>
        <v>8.25</v>
      </c>
      <c r="G9" s="47">
        <v>10</v>
      </c>
      <c r="H9" s="47">
        <v>8</v>
      </c>
      <c r="I9" s="47">
        <v>6</v>
      </c>
      <c r="J9" s="47">
        <v>9</v>
      </c>
      <c r="K9" s="58">
        <f t="shared" si="3"/>
        <v>4</v>
      </c>
      <c r="L9" s="47">
        <v>4</v>
      </c>
      <c r="M9" s="47">
        <v>2</v>
      </c>
      <c r="N9" s="47">
        <v>6</v>
      </c>
      <c r="O9" s="47">
        <v>4</v>
      </c>
      <c r="P9" s="58">
        <f t="shared" si="4"/>
        <v>5</v>
      </c>
      <c r="Q9" s="47">
        <v>4</v>
      </c>
      <c r="R9" s="47">
        <v>5</v>
      </c>
      <c r="S9" s="47">
        <v>4</v>
      </c>
      <c r="T9" s="47">
        <v>7</v>
      </c>
      <c r="U9" s="58">
        <f t="shared" si="5"/>
        <v>2</v>
      </c>
      <c r="V9" s="47">
        <v>2</v>
      </c>
      <c r="W9" s="47">
        <v>2</v>
      </c>
      <c r="X9" s="58">
        <f t="shared" si="6"/>
        <v>5.333333333333333</v>
      </c>
      <c r="Y9" s="47">
        <v>4</v>
      </c>
      <c r="Z9" s="47">
        <v>6</v>
      </c>
      <c r="AA9" s="47" t="s">
        <v>100</v>
      </c>
      <c r="AB9" s="47">
        <v>6</v>
      </c>
      <c r="AC9" s="43">
        <f t="shared" si="7"/>
        <v>7.5</v>
      </c>
      <c r="AD9" s="57">
        <f t="shared" si="8"/>
        <v>8</v>
      </c>
      <c r="AE9" s="47">
        <v>8</v>
      </c>
      <c r="AF9" s="57">
        <f t="shared" si="9"/>
        <v>7.5</v>
      </c>
      <c r="AG9" s="47">
        <v>8</v>
      </c>
      <c r="AH9" s="47">
        <v>5</v>
      </c>
      <c r="AI9" s="47">
        <v>8</v>
      </c>
      <c r="AJ9" s="47">
        <v>9</v>
      </c>
      <c r="AK9" s="57">
        <f t="shared" si="10"/>
        <v>9</v>
      </c>
      <c r="AL9" s="47">
        <v>9</v>
      </c>
      <c r="AM9" s="47">
        <v>9</v>
      </c>
      <c r="AN9" s="57">
        <f t="shared" si="11"/>
        <v>8.5</v>
      </c>
      <c r="AO9" s="47">
        <v>9</v>
      </c>
      <c r="AP9" s="47">
        <v>8</v>
      </c>
      <c r="AQ9" s="57">
        <f t="shared" si="12"/>
        <v>6</v>
      </c>
      <c r="AR9" s="47">
        <v>6</v>
      </c>
      <c r="AS9" s="47">
        <v>6</v>
      </c>
      <c r="AT9" s="57">
        <f t="shared" si="13"/>
        <v>8</v>
      </c>
      <c r="AU9" s="47">
        <v>8</v>
      </c>
      <c r="AV9" s="57">
        <f t="shared" si="14"/>
        <v>5.5</v>
      </c>
      <c r="AW9" s="47">
        <v>5</v>
      </c>
      <c r="AX9" s="47">
        <v>6</v>
      </c>
      <c r="AY9" s="56">
        <f>IF(AZ9="-","?",RANK(AZ9,AZ2:AZ131,0))</f>
        <v>59</v>
      </c>
      <c r="AZ9" s="42">
        <f t="shared" si="15"/>
        <v>4.8600000000000003</v>
      </c>
      <c r="BA9" s="41">
        <f t="shared" si="16"/>
        <v>3.5625</v>
      </c>
      <c r="BB9" s="47">
        <v>3</v>
      </c>
      <c r="BC9" s="47">
        <v>5</v>
      </c>
      <c r="BD9" s="47">
        <v>5</v>
      </c>
      <c r="BE9" s="47">
        <v>1</v>
      </c>
      <c r="BF9" s="47">
        <v>3</v>
      </c>
      <c r="BG9" s="55">
        <f t="shared" si="17"/>
        <v>4.375</v>
      </c>
      <c r="BH9" s="54">
        <f t="shared" si="18"/>
        <v>5.666666666666667</v>
      </c>
      <c r="BI9" s="41">
        <f t="shared" si="19"/>
        <v>5</v>
      </c>
      <c r="BJ9" s="47">
        <v>5</v>
      </c>
      <c r="BK9" s="47">
        <v>5</v>
      </c>
      <c r="BL9" s="47">
        <v>5</v>
      </c>
      <c r="BM9" s="41">
        <f t="shared" si="20"/>
        <v>6</v>
      </c>
      <c r="BN9" s="47">
        <v>6</v>
      </c>
      <c r="BO9" s="47">
        <v>6</v>
      </c>
      <c r="BP9" s="47">
        <v>6</v>
      </c>
      <c r="BQ9" s="41">
        <f t="shared" si="21"/>
        <v>5</v>
      </c>
      <c r="BR9" s="47">
        <v>6</v>
      </c>
      <c r="BS9" s="47">
        <v>3</v>
      </c>
      <c r="BT9" s="47">
        <v>7</v>
      </c>
      <c r="BU9" s="47">
        <v>5</v>
      </c>
      <c r="BV9" s="47">
        <v>5</v>
      </c>
      <c r="BW9" s="47">
        <v>4</v>
      </c>
      <c r="BX9" s="41">
        <f t="shared" si="22"/>
        <v>6.666666666666667</v>
      </c>
      <c r="BY9" s="47">
        <v>5</v>
      </c>
      <c r="BZ9" s="47">
        <v>7</v>
      </c>
      <c r="CA9" s="47">
        <v>8</v>
      </c>
      <c r="CB9" s="47" t="s">
        <v>78</v>
      </c>
      <c r="CC9" s="46" t="s">
        <v>78</v>
      </c>
      <c r="CD9" s="52" t="s">
        <v>208</v>
      </c>
      <c r="CE9" s="52">
        <f t="shared" si="23"/>
        <v>4.9166666666666661</v>
      </c>
      <c r="CF9" s="44" t="str">
        <f t="shared" si="24"/>
        <v>-</v>
      </c>
      <c r="CG9" s="53" t="str">
        <f t="shared" si="25"/>
        <v/>
      </c>
      <c r="CH9" s="52" t="s">
        <v>208</v>
      </c>
      <c r="CI9" s="52">
        <f t="shared" si="26"/>
        <v>7.5</v>
      </c>
      <c r="CJ9" s="43" t="str">
        <f t="shared" si="27"/>
        <v>-</v>
      </c>
      <c r="CK9" s="51" t="str">
        <f t="shared" si="28"/>
        <v/>
      </c>
      <c r="CL9" s="47" t="s">
        <v>78</v>
      </c>
      <c r="CM9" s="46" t="s">
        <v>78</v>
      </c>
      <c r="CN9" s="50">
        <v>4</v>
      </c>
      <c r="CO9" s="50">
        <v>2</v>
      </c>
      <c r="CP9" s="47">
        <v>6</v>
      </c>
      <c r="CQ9" s="47">
        <v>4</v>
      </c>
      <c r="CR9" s="47">
        <v>4</v>
      </c>
      <c r="CS9" s="47">
        <v>7</v>
      </c>
      <c r="CT9" s="49">
        <f t="shared" si="29"/>
        <v>9.5</v>
      </c>
      <c r="CU9" s="48">
        <f t="shared" si="30"/>
        <v>2</v>
      </c>
      <c r="CV9" s="44" t="str">
        <f t="shared" si="31"/>
        <v>Aut.</v>
      </c>
      <c r="CW9" s="47" t="s">
        <v>78</v>
      </c>
      <c r="CX9" s="46" t="s">
        <v>78</v>
      </c>
      <c r="CY9" s="45">
        <f t="shared" si="32"/>
        <v>6.21</v>
      </c>
      <c r="CZ9" s="40">
        <f t="shared" si="33"/>
        <v>3</v>
      </c>
      <c r="DA9" s="39" t="str">
        <f t="shared" si="34"/>
        <v>Limited</v>
      </c>
      <c r="DB9" s="44">
        <f t="shared" si="35"/>
        <v>4.92</v>
      </c>
      <c r="DC9" s="40">
        <f t="shared" si="36"/>
        <v>4</v>
      </c>
      <c r="DD9" s="39" t="str">
        <f t="shared" si="37"/>
        <v>Moderate autocracies</v>
      </c>
      <c r="DE9" s="43">
        <f t="shared" si="38"/>
        <v>7.5</v>
      </c>
      <c r="DF9" s="40">
        <f t="shared" si="39"/>
        <v>2</v>
      </c>
      <c r="DG9" s="39" t="str">
        <f t="shared" si="40"/>
        <v>Functioning</v>
      </c>
      <c r="DH9" s="42">
        <f t="shared" si="41"/>
        <v>4.8600000000000003</v>
      </c>
      <c r="DI9" s="40">
        <f t="shared" si="42"/>
        <v>3</v>
      </c>
      <c r="DJ9" s="39" t="str">
        <f t="shared" si="43"/>
        <v>Moderate</v>
      </c>
      <c r="DK9" s="41">
        <f t="shared" si="44"/>
        <v>3.6</v>
      </c>
      <c r="DL9" s="40">
        <f t="shared" si="45"/>
        <v>4</v>
      </c>
      <c r="DM9" s="39" t="str">
        <f t="shared" si="46"/>
        <v>Minor</v>
      </c>
    </row>
    <row r="10" spans="1:117">
      <c r="A10" s="61" t="s">
        <v>108</v>
      </c>
      <c r="B10" s="60">
        <v>7</v>
      </c>
      <c r="C10" s="59">
        <f>IF(D10="-","?",RANK(D10,D2:D131,0))</f>
        <v>55</v>
      </c>
      <c r="D10" s="45">
        <f t="shared" si="0"/>
        <v>6.01</v>
      </c>
      <c r="E10" s="44">
        <f t="shared" si="1"/>
        <v>6.55</v>
      </c>
      <c r="F10" s="58">
        <f t="shared" si="2"/>
        <v>7.25</v>
      </c>
      <c r="G10" s="47">
        <v>7</v>
      </c>
      <c r="H10" s="47">
        <v>8</v>
      </c>
      <c r="I10" s="47">
        <v>8</v>
      </c>
      <c r="J10" s="47">
        <v>6</v>
      </c>
      <c r="K10" s="58">
        <f t="shared" si="3"/>
        <v>7</v>
      </c>
      <c r="L10" s="47">
        <v>7</v>
      </c>
      <c r="M10" s="47">
        <v>7</v>
      </c>
      <c r="N10" s="47">
        <v>7</v>
      </c>
      <c r="O10" s="47">
        <v>7</v>
      </c>
      <c r="P10" s="58">
        <f t="shared" si="4"/>
        <v>6.25</v>
      </c>
      <c r="Q10" s="47">
        <v>8</v>
      </c>
      <c r="R10" s="47">
        <v>6</v>
      </c>
      <c r="S10" s="47">
        <v>4</v>
      </c>
      <c r="T10" s="47">
        <v>7</v>
      </c>
      <c r="U10" s="58">
        <f t="shared" si="5"/>
        <v>7</v>
      </c>
      <c r="V10" s="47">
        <v>7</v>
      </c>
      <c r="W10" s="47">
        <v>7</v>
      </c>
      <c r="X10" s="58">
        <f t="shared" si="6"/>
        <v>5.25</v>
      </c>
      <c r="Y10" s="47">
        <v>5</v>
      </c>
      <c r="Z10" s="47">
        <v>4</v>
      </c>
      <c r="AA10" s="47">
        <v>6</v>
      </c>
      <c r="AB10" s="47">
        <v>6</v>
      </c>
      <c r="AC10" s="43">
        <f t="shared" si="7"/>
        <v>5.4642857142857144</v>
      </c>
      <c r="AD10" s="57">
        <f t="shared" si="8"/>
        <v>4</v>
      </c>
      <c r="AE10" s="47">
        <v>4</v>
      </c>
      <c r="AF10" s="57">
        <f t="shared" si="9"/>
        <v>5.75</v>
      </c>
      <c r="AG10" s="47">
        <v>5</v>
      </c>
      <c r="AH10" s="47">
        <v>7</v>
      </c>
      <c r="AI10" s="47">
        <v>7</v>
      </c>
      <c r="AJ10" s="47">
        <v>4</v>
      </c>
      <c r="AK10" s="57">
        <f t="shared" si="10"/>
        <v>7</v>
      </c>
      <c r="AL10" s="47">
        <v>7</v>
      </c>
      <c r="AM10" s="47">
        <v>7</v>
      </c>
      <c r="AN10" s="57">
        <f t="shared" si="11"/>
        <v>6.5</v>
      </c>
      <c r="AO10" s="47">
        <v>6</v>
      </c>
      <c r="AP10" s="47">
        <v>7</v>
      </c>
      <c r="AQ10" s="57">
        <f t="shared" si="12"/>
        <v>3.5</v>
      </c>
      <c r="AR10" s="47">
        <v>3</v>
      </c>
      <c r="AS10" s="47">
        <v>4</v>
      </c>
      <c r="AT10" s="57">
        <f t="shared" si="13"/>
        <v>7</v>
      </c>
      <c r="AU10" s="47">
        <v>7</v>
      </c>
      <c r="AV10" s="57">
        <f t="shared" si="14"/>
        <v>4.5</v>
      </c>
      <c r="AW10" s="47">
        <v>5</v>
      </c>
      <c r="AX10" s="47">
        <v>4</v>
      </c>
      <c r="AY10" s="56">
        <f>IF(AZ10="-","?",RANK(AZ10,AZ2:AZ131,0))</f>
        <v>63</v>
      </c>
      <c r="AZ10" s="42">
        <f t="shared" si="15"/>
        <v>4.7300000000000004</v>
      </c>
      <c r="BA10" s="41">
        <f t="shared" si="16"/>
        <v>7.208333333333333</v>
      </c>
      <c r="BB10" s="47">
        <v>7</v>
      </c>
      <c r="BC10" s="47">
        <v>7</v>
      </c>
      <c r="BD10" s="47">
        <v>6</v>
      </c>
      <c r="BE10" s="47">
        <v>9</v>
      </c>
      <c r="BF10" s="47">
        <v>10</v>
      </c>
      <c r="BG10" s="55">
        <f t="shared" si="17"/>
        <v>4.25</v>
      </c>
      <c r="BH10" s="54">
        <f t="shared" si="18"/>
        <v>5.041666666666667</v>
      </c>
      <c r="BI10" s="41">
        <f t="shared" si="19"/>
        <v>5.333333333333333</v>
      </c>
      <c r="BJ10" s="47">
        <v>5</v>
      </c>
      <c r="BK10" s="47">
        <v>7</v>
      </c>
      <c r="BL10" s="47">
        <v>4</v>
      </c>
      <c r="BM10" s="41">
        <f t="shared" si="20"/>
        <v>2.6666666666666665</v>
      </c>
      <c r="BN10" s="47">
        <v>3</v>
      </c>
      <c r="BO10" s="47">
        <v>4</v>
      </c>
      <c r="BP10" s="47">
        <v>1</v>
      </c>
      <c r="BQ10" s="41">
        <f t="shared" si="21"/>
        <v>5.166666666666667</v>
      </c>
      <c r="BR10" s="47">
        <v>6</v>
      </c>
      <c r="BS10" s="47">
        <v>7</v>
      </c>
      <c r="BT10" s="47">
        <v>4</v>
      </c>
      <c r="BU10" s="47">
        <v>5</v>
      </c>
      <c r="BV10" s="47">
        <v>7</v>
      </c>
      <c r="BW10" s="47">
        <v>2</v>
      </c>
      <c r="BX10" s="41">
        <f t="shared" si="22"/>
        <v>7</v>
      </c>
      <c r="BY10" s="47">
        <v>7</v>
      </c>
      <c r="BZ10" s="47">
        <v>7</v>
      </c>
      <c r="CA10" s="47">
        <v>7</v>
      </c>
      <c r="CB10" s="47" t="s">
        <v>78</v>
      </c>
      <c r="CC10" s="46" t="s">
        <v>78</v>
      </c>
      <c r="CD10" s="52" t="s">
        <v>208</v>
      </c>
      <c r="CE10" s="52">
        <f t="shared" si="23"/>
        <v>6.55</v>
      </c>
      <c r="CF10" s="44" t="str">
        <f t="shared" si="24"/>
        <v>-</v>
      </c>
      <c r="CG10" s="53" t="str">
        <f t="shared" si="25"/>
        <v/>
      </c>
      <c r="CH10" s="52" t="s">
        <v>208</v>
      </c>
      <c r="CI10" s="52">
        <f t="shared" si="26"/>
        <v>5.4642857142857144</v>
      </c>
      <c r="CJ10" s="43" t="str">
        <f t="shared" si="27"/>
        <v>-</v>
      </c>
      <c r="CK10" s="51" t="str">
        <f t="shared" si="28"/>
        <v/>
      </c>
      <c r="CL10" s="47" t="s">
        <v>78</v>
      </c>
      <c r="CM10" s="46" t="s">
        <v>78</v>
      </c>
      <c r="CN10" s="47">
        <v>7</v>
      </c>
      <c r="CO10" s="47">
        <v>7</v>
      </c>
      <c r="CP10" s="47">
        <v>7</v>
      </c>
      <c r="CQ10" s="47">
        <v>7</v>
      </c>
      <c r="CR10" s="47">
        <v>8</v>
      </c>
      <c r="CS10" s="47">
        <v>7</v>
      </c>
      <c r="CT10" s="49">
        <f t="shared" si="29"/>
        <v>6.5</v>
      </c>
      <c r="CU10" s="48">
        <f t="shared" si="30"/>
        <v>0</v>
      </c>
      <c r="CV10" s="44" t="str">
        <f t="shared" si="31"/>
        <v>Dem.</v>
      </c>
      <c r="CW10" s="47" t="s">
        <v>78</v>
      </c>
      <c r="CX10" s="46" t="s">
        <v>78</v>
      </c>
      <c r="CY10" s="45">
        <f t="shared" si="32"/>
        <v>6.01</v>
      </c>
      <c r="CZ10" s="40">
        <f t="shared" si="33"/>
        <v>3</v>
      </c>
      <c r="DA10" s="39" t="str">
        <f t="shared" si="34"/>
        <v>Limited</v>
      </c>
      <c r="DB10" s="44">
        <f t="shared" si="35"/>
        <v>6.55</v>
      </c>
      <c r="DC10" s="40">
        <f t="shared" si="36"/>
        <v>2</v>
      </c>
      <c r="DD10" s="39" t="str">
        <f t="shared" si="37"/>
        <v>Defective democracies</v>
      </c>
      <c r="DE10" s="43">
        <f t="shared" si="38"/>
        <v>5.46</v>
      </c>
      <c r="DF10" s="40">
        <f t="shared" si="39"/>
        <v>3</v>
      </c>
      <c r="DG10" s="39" t="str">
        <f t="shared" si="40"/>
        <v>Functional flaws</v>
      </c>
      <c r="DH10" s="42">
        <f t="shared" si="41"/>
        <v>4.7300000000000004</v>
      </c>
      <c r="DI10" s="40">
        <f t="shared" si="42"/>
        <v>3</v>
      </c>
      <c r="DJ10" s="39" t="str">
        <f t="shared" si="43"/>
        <v>Moderate</v>
      </c>
      <c r="DK10" s="41">
        <f t="shared" si="44"/>
        <v>7.2</v>
      </c>
      <c r="DL10" s="40">
        <f t="shared" si="45"/>
        <v>2</v>
      </c>
      <c r="DM10" s="39" t="str">
        <f t="shared" si="46"/>
        <v>Substantial</v>
      </c>
    </row>
    <row r="11" spans="1:117">
      <c r="A11" s="61" t="s">
        <v>109</v>
      </c>
      <c r="B11" s="60">
        <v>6</v>
      </c>
      <c r="C11" s="59">
        <f>IF(D11="-","?",RANK(D11,D2:D131,0))</f>
        <v>83</v>
      </c>
      <c r="D11" s="45">
        <f t="shared" si="0"/>
        <v>4.47</v>
      </c>
      <c r="E11" s="44">
        <f t="shared" si="1"/>
        <v>3.9666666666666663</v>
      </c>
      <c r="F11" s="58">
        <f t="shared" si="2"/>
        <v>8.25</v>
      </c>
      <c r="G11" s="47">
        <v>10</v>
      </c>
      <c r="H11" s="47">
        <v>8</v>
      </c>
      <c r="I11" s="47">
        <v>9</v>
      </c>
      <c r="J11" s="47">
        <v>6</v>
      </c>
      <c r="K11" s="58">
        <f t="shared" si="3"/>
        <v>3</v>
      </c>
      <c r="L11" s="47">
        <v>3</v>
      </c>
      <c r="M11" s="47">
        <v>1</v>
      </c>
      <c r="N11" s="47">
        <v>4</v>
      </c>
      <c r="O11" s="47">
        <v>4</v>
      </c>
      <c r="P11" s="58">
        <f t="shared" si="4"/>
        <v>3.25</v>
      </c>
      <c r="Q11" s="47">
        <v>2</v>
      </c>
      <c r="R11" s="47">
        <v>4</v>
      </c>
      <c r="S11" s="47">
        <v>4</v>
      </c>
      <c r="T11" s="47">
        <v>3</v>
      </c>
      <c r="U11" s="58">
        <f t="shared" si="5"/>
        <v>2</v>
      </c>
      <c r="V11" s="47">
        <v>2</v>
      </c>
      <c r="W11" s="47">
        <v>2</v>
      </c>
      <c r="X11" s="58">
        <f t="shared" si="6"/>
        <v>3.3333333333333335</v>
      </c>
      <c r="Y11" s="47">
        <v>3</v>
      </c>
      <c r="Z11" s="47">
        <v>3</v>
      </c>
      <c r="AA11" s="47" t="s">
        <v>100</v>
      </c>
      <c r="AB11" s="47">
        <v>4</v>
      </c>
      <c r="AC11" s="43">
        <f t="shared" si="7"/>
        <v>4.9642857142857144</v>
      </c>
      <c r="AD11" s="57">
        <f t="shared" si="8"/>
        <v>7</v>
      </c>
      <c r="AE11" s="47">
        <v>7</v>
      </c>
      <c r="AF11" s="57">
        <f t="shared" si="9"/>
        <v>4.75</v>
      </c>
      <c r="AG11" s="47">
        <v>4</v>
      </c>
      <c r="AH11" s="47">
        <v>6</v>
      </c>
      <c r="AI11" s="47">
        <v>7</v>
      </c>
      <c r="AJ11" s="47">
        <v>2</v>
      </c>
      <c r="AK11" s="57">
        <f t="shared" si="10"/>
        <v>3.5</v>
      </c>
      <c r="AL11" s="47">
        <v>4</v>
      </c>
      <c r="AM11" s="47">
        <v>3</v>
      </c>
      <c r="AN11" s="57">
        <f t="shared" si="11"/>
        <v>2.5</v>
      </c>
      <c r="AO11" s="47">
        <v>3</v>
      </c>
      <c r="AP11" s="47">
        <v>2</v>
      </c>
      <c r="AQ11" s="57">
        <f t="shared" si="12"/>
        <v>7</v>
      </c>
      <c r="AR11" s="47">
        <v>7</v>
      </c>
      <c r="AS11" s="47">
        <v>7</v>
      </c>
      <c r="AT11" s="57">
        <f t="shared" si="13"/>
        <v>5</v>
      </c>
      <c r="AU11" s="47">
        <v>5</v>
      </c>
      <c r="AV11" s="57">
        <f t="shared" si="14"/>
        <v>5</v>
      </c>
      <c r="AW11" s="47">
        <v>6</v>
      </c>
      <c r="AX11" s="47">
        <v>4</v>
      </c>
      <c r="AY11" s="56">
        <f>IF(AZ11="-","?",RANK(AZ11,AZ2:AZ131,0))</f>
        <v>107</v>
      </c>
      <c r="AZ11" s="42">
        <f t="shared" si="15"/>
        <v>2.73</v>
      </c>
      <c r="BA11" s="41">
        <f t="shared" si="16"/>
        <v>4.375</v>
      </c>
      <c r="BB11" s="47">
        <v>5</v>
      </c>
      <c r="BC11" s="47">
        <v>7</v>
      </c>
      <c r="BD11" s="47">
        <v>2</v>
      </c>
      <c r="BE11" s="47">
        <v>6</v>
      </c>
      <c r="BF11" s="47">
        <v>1</v>
      </c>
      <c r="BG11" s="55">
        <f t="shared" si="17"/>
        <v>5.25</v>
      </c>
      <c r="BH11" s="54">
        <f t="shared" si="18"/>
        <v>3.125</v>
      </c>
      <c r="BI11" s="41">
        <f t="shared" si="19"/>
        <v>2.3333333333333335</v>
      </c>
      <c r="BJ11" s="47">
        <v>3</v>
      </c>
      <c r="BK11" s="47">
        <v>2</v>
      </c>
      <c r="BL11" s="47">
        <v>2</v>
      </c>
      <c r="BM11" s="41">
        <f t="shared" si="20"/>
        <v>4.333333333333333</v>
      </c>
      <c r="BN11" s="47">
        <v>4</v>
      </c>
      <c r="BO11" s="47">
        <v>3</v>
      </c>
      <c r="BP11" s="47">
        <v>6</v>
      </c>
      <c r="BQ11" s="41">
        <f t="shared" si="21"/>
        <v>2.5</v>
      </c>
      <c r="BR11" s="47">
        <v>2</v>
      </c>
      <c r="BS11" s="47">
        <v>3</v>
      </c>
      <c r="BT11" s="47">
        <v>4</v>
      </c>
      <c r="BU11" s="47">
        <v>1</v>
      </c>
      <c r="BV11" s="47">
        <v>2</v>
      </c>
      <c r="BW11" s="47">
        <v>3</v>
      </c>
      <c r="BX11" s="41">
        <f t="shared" si="22"/>
        <v>3.3333333333333335</v>
      </c>
      <c r="BY11" s="47">
        <v>4</v>
      </c>
      <c r="BZ11" s="47">
        <v>2</v>
      </c>
      <c r="CA11" s="47">
        <v>4</v>
      </c>
      <c r="CB11" s="47" t="s">
        <v>78</v>
      </c>
      <c r="CC11" s="46" t="s">
        <v>78</v>
      </c>
      <c r="CD11" s="52" t="s">
        <v>208</v>
      </c>
      <c r="CE11" s="52">
        <f t="shared" si="23"/>
        <v>3.9666666666666663</v>
      </c>
      <c r="CF11" s="44" t="str">
        <f t="shared" si="24"/>
        <v>-</v>
      </c>
      <c r="CG11" s="53" t="str">
        <f t="shared" si="25"/>
        <v/>
      </c>
      <c r="CH11" s="52" t="s">
        <v>208</v>
      </c>
      <c r="CI11" s="52">
        <f t="shared" si="26"/>
        <v>4.9642857142857144</v>
      </c>
      <c r="CJ11" s="43" t="str">
        <f t="shared" si="27"/>
        <v>-</v>
      </c>
      <c r="CK11" s="51" t="str">
        <f t="shared" si="28"/>
        <v/>
      </c>
      <c r="CL11" s="47" t="s">
        <v>78</v>
      </c>
      <c r="CM11" s="46" t="s">
        <v>78</v>
      </c>
      <c r="CN11" s="50">
        <v>3</v>
      </c>
      <c r="CO11" s="50">
        <v>1</v>
      </c>
      <c r="CP11" s="47">
        <v>4</v>
      </c>
      <c r="CQ11" s="47">
        <v>4</v>
      </c>
      <c r="CR11" s="50">
        <v>2</v>
      </c>
      <c r="CS11" s="47">
        <v>3</v>
      </c>
      <c r="CT11" s="49">
        <f t="shared" si="29"/>
        <v>8</v>
      </c>
      <c r="CU11" s="48">
        <f t="shared" si="30"/>
        <v>3</v>
      </c>
      <c r="CV11" s="44" t="str">
        <f t="shared" si="31"/>
        <v>Aut.</v>
      </c>
      <c r="CW11" s="47" t="s">
        <v>78</v>
      </c>
      <c r="CX11" s="46" t="s">
        <v>78</v>
      </c>
      <c r="CY11" s="45">
        <f t="shared" si="32"/>
        <v>4.47</v>
      </c>
      <c r="CZ11" s="40">
        <f t="shared" si="33"/>
        <v>4</v>
      </c>
      <c r="DA11" s="39" t="str">
        <f t="shared" si="34"/>
        <v>Very limited</v>
      </c>
      <c r="DB11" s="44">
        <f t="shared" si="35"/>
        <v>3.97</v>
      </c>
      <c r="DC11" s="40">
        <f t="shared" si="36"/>
        <v>5</v>
      </c>
      <c r="DD11" s="39" t="str">
        <f t="shared" si="37"/>
        <v>Hard-line autocracies</v>
      </c>
      <c r="DE11" s="43">
        <f t="shared" si="38"/>
        <v>4.96</v>
      </c>
      <c r="DF11" s="40">
        <f t="shared" si="39"/>
        <v>4</v>
      </c>
      <c r="DG11" s="39" t="str">
        <f t="shared" si="40"/>
        <v>Poorly functioning</v>
      </c>
      <c r="DH11" s="42">
        <f t="shared" si="41"/>
        <v>2.73</v>
      </c>
      <c r="DI11" s="40">
        <f t="shared" si="42"/>
        <v>5</v>
      </c>
      <c r="DJ11" s="39" t="str">
        <f t="shared" si="43"/>
        <v>Failed</v>
      </c>
      <c r="DK11" s="41">
        <f t="shared" si="44"/>
        <v>4.4000000000000004</v>
      </c>
      <c r="DL11" s="40">
        <f t="shared" si="45"/>
        <v>4</v>
      </c>
      <c r="DM11" s="39" t="str">
        <f t="shared" si="46"/>
        <v>Minor</v>
      </c>
    </row>
    <row r="12" spans="1:117">
      <c r="A12" s="61" t="s">
        <v>110</v>
      </c>
      <c r="B12" s="60">
        <v>3</v>
      </c>
      <c r="C12" s="59">
        <f>IF(D12="-","?",RANK(D12,D2:D131,0))</f>
        <v>44</v>
      </c>
      <c r="D12" s="45">
        <f t="shared" si="0"/>
        <v>6.26</v>
      </c>
      <c r="E12" s="44">
        <f t="shared" si="1"/>
        <v>7.6</v>
      </c>
      <c r="F12" s="58">
        <f t="shared" si="2"/>
        <v>8</v>
      </c>
      <c r="G12" s="47">
        <v>8</v>
      </c>
      <c r="H12" s="47">
        <v>9</v>
      </c>
      <c r="I12" s="47">
        <v>9</v>
      </c>
      <c r="J12" s="47">
        <v>6</v>
      </c>
      <c r="K12" s="58">
        <f t="shared" si="3"/>
        <v>9</v>
      </c>
      <c r="L12" s="47">
        <v>9</v>
      </c>
      <c r="M12" s="47">
        <v>8</v>
      </c>
      <c r="N12" s="47">
        <v>10</v>
      </c>
      <c r="O12" s="47">
        <v>9</v>
      </c>
      <c r="P12" s="58">
        <f t="shared" si="4"/>
        <v>7</v>
      </c>
      <c r="Q12" s="47">
        <v>8</v>
      </c>
      <c r="R12" s="47">
        <v>7</v>
      </c>
      <c r="S12" s="47">
        <v>6</v>
      </c>
      <c r="T12" s="47">
        <v>7</v>
      </c>
      <c r="U12" s="58">
        <f t="shared" si="5"/>
        <v>8</v>
      </c>
      <c r="V12" s="47">
        <v>7</v>
      </c>
      <c r="W12" s="47">
        <v>9</v>
      </c>
      <c r="X12" s="58">
        <f t="shared" si="6"/>
        <v>6</v>
      </c>
      <c r="Y12" s="47">
        <v>5</v>
      </c>
      <c r="Z12" s="47">
        <v>7</v>
      </c>
      <c r="AA12" s="47" t="s">
        <v>100</v>
      </c>
      <c r="AB12" s="47">
        <v>6</v>
      </c>
      <c r="AC12" s="43">
        <f t="shared" si="7"/>
        <v>4.9285714285714288</v>
      </c>
      <c r="AD12" s="57">
        <f t="shared" si="8"/>
        <v>2</v>
      </c>
      <c r="AE12" s="47">
        <v>2</v>
      </c>
      <c r="AF12" s="57">
        <f t="shared" si="9"/>
        <v>6</v>
      </c>
      <c r="AG12" s="47">
        <v>5</v>
      </c>
      <c r="AH12" s="47">
        <v>4</v>
      </c>
      <c r="AI12" s="47">
        <v>8</v>
      </c>
      <c r="AJ12" s="47">
        <v>7</v>
      </c>
      <c r="AK12" s="57">
        <f t="shared" si="10"/>
        <v>8</v>
      </c>
      <c r="AL12" s="47">
        <v>9</v>
      </c>
      <c r="AM12" s="47">
        <v>7</v>
      </c>
      <c r="AN12" s="57">
        <f t="shared" si="11"/>
        <v>5</v>
      </c>
      <c r="AO12" s="47">
        <v>6</v>
      </c>
      <c r="AP12" s="47">
        <v>4</v>
      </c>
      <c r="AQ12" s="57">
        <f t="shared" si="12"/>
        <v>4</v>
      </c>
      <c r="AR12" s="47">
        <v>4</v>
      </c>
      <c r="AS12" s="47">
        <v>4</v>
      </c>
      <c r="AT12" s="57">
        <f t="shared" si="13"/>
        <v>7</v>
      </c>
      <c r="AU12" s="47">
        <v>7</v>
      </c>
      <c r="AV12" s="57">
        <f t="shared" si="14"/>
        <v>2.5</v>
      </c>
      <c r="AW12" s="47">
        <v>3</v>
      </c>
      <c r="AX12" s="47">
        <v>2</v>
      </c>
      <c r="AY12" s="56">
        <f>IF(AZ12="-","?",RANK(AZ12,AZ2:AZ131,0))</f>
        <v>38</v>
      </c>
      <c r="AZ12" s="42">
        <f t="shared" si="15"/>
        <v>5.68</v>
      </c>
      <c r="BA12" s="41">
        <f t="shared" si="16"/>
        <v>6.416666666666667</v>
      </c>
      <c r="BB12" s="47">
        <v>8</v>
      </c>
      <c r="BC12" s="47">
        <v>5</v>
      </c>
      <c r="BD12" s="47">
        <v>3</v>
      </c>
      <c r="BE12" s="47">
        <v>9</v>
      </c>
      <c r="BF12" s="47">
        <v>10</v>
      </c>
      <c r="BG12" s="55">
        <f t="shared" si="17"/>
        <v>3.5</v>
      </c>
      <c r="BH12" s="54">
        <f t="shared" si="18"/>
        <v>6.166666666666667</v>
      </c>
      <c r="BI12" s="41">
        <f t="shared" si="19"/>
        <v>4.666666666666667</v>
      </c>
      <c r="BJ12" s="47">
        <v>4</v>
      </c>
      <c r="BK12" s="47">
        <v>5</v>
      </c>
      <c r="BL12" s="47">
        <v>5</v>
      </c>
      <c r="BM12" s="41">
        <f t="shared" si="20"/>
        <v>5</v>
      </c>
      <c r="BN12" s="47">
        <v>5</v>
      </c>
      <c r="BO12" s="47">
        <v>5</v>
      </c>
      <c r="BP12" s="47">
        <v>5</v>
      </c>
      <c r="BQ12" s="41">
        <f t="shared" si="21"/>
        <v>7</v>
      </c>
      <c r="BR12" s="47">
        <v>7</v>
      </c>
      <c r="BS12" s="47">
        <v>9</v>
      </c>
      <c r="BT12" s="47">
        <v>9</v>
      </c>
      <c r="BU12" s="47">
        <v>5</v>
      </c>
      <c r="BV12" s="47">
        <v>5</v>
      </c>
      <c r="BW12" s="47" t="s">
        <v>100</v>
      </c>
      <c r="BX12" s="41">
        <f t="shared" si="22"/>
        <v>8</v>
      </c>
      <c r="BY12" s="47">
        <v>7</v>
      </c>
      <c r="BZ12" s="47">
        <v>9</v>
      </c>
      <c r="CA12" s="47">
        <v>8</v>
      </c>
      <c r="CB12" s="47" t="s">
        <v>78</v>
      </c>
      <c r="CC12" s="46" t="s">
        <v>78</v>
      </c>
      <c r="CD12" s="52" t="s">
        <v>208</v>
      </c>
      <c r="CE12" s="52">
        <f t="shared" si="23"/>
        <v>7.6</v>
      </c>
      <c r="CF12" s="44" t="str">
        <f t="shared" si="24"/>
        <v>-</v>
      </c>
      <c r="CG12" s="53" t="str">
        <f t="shared" si="25"/>
        <v/>
      </c>
      <c r="CH12" s="52" t="s">
        <v>208</v>
      </c>
      <c r="CI12" s="52">
        <f t="shared" si="26"/>
        <v>4.9285714285714288</v>
      </c>
      <c r="CJ12" s="43" t="str">
        <f t="shared" si="27"/>
        <v>-</v>
      </c>
      <c r="CK12" s="51" t="str">
        <f t="shared" si="28"/>
        <v/>
      </c>
      <c r="CL12" s="47" t="s">
        <v>78</v>
      </c>
      <c r="CM12" s="46" t="s">
        <v>78</v>
      </c>
      <c r="CN12" s="47">
        <v>9</v>
      </c>
      <c r="CO12" s="47">
        <v>8</v>
      </c>
      <c r="CP12" s="47">
        <v>10</v>
      </c>
      <c r="CQ12" s="47">
        <v>9</v>
      </c>
      <c r="CR12" s="47">
        <v>8</v>
      </c>
      <c r="CS12" s="47">
        <v>7</v>
      </c>
      <c r="CT12" s="49">
        <f t="shared" si="29"/>
        <v>7</v>
      </c>
      <c r="CU12" s="48">
        <f t="shared" si="30"/>
        <v>0</v>
      </c>
      <c r="CV12" s="44" t="str">
        <f t="shared" si="31"/>
        <v>Dem.</v>
      </c>
      <c r="CW12" s="47" t="s">
        <v>78</v>
      </c>
      <c r="CX12" s="46" t="s">
        <v>78</v>
      </c>
      <c r="CY12" s="45">
        <f t="shared" si="32"/>
        <v>6.26</v>
      </c>
      <c r="CZ12" s="40">
        <f t="shared" si="33"/>
        <v>3</v>
      </c>
      <c r="DA12" s="39" t="str">
        <f t="shared" si="34"/>
        <v>Limited</v>
      </c>
      <c r="DB12" s="44">
        <f t="shared" si="35"/>
        <v>7.6</v>
      </c>
      <c r="DC12" s="40">
        <f t="shared" si="36"/>
        <v>2</v>
      </c>
      <c r="DD12" s="39" t="str">
        <f t="shared" si="37"/>
        <v>Defective democracies</v>
      </c>
      <c r="DE12" s="43">
        <f t="shared" si="38"/>
        <v>4.93</v>
      </c>
      <c r="DF12" s="40">
        <f t="shared" si="39"/>
        <v>4</v>
      </c>
      <c r="DG12" s="39" t="str">
        <f t="shared" si="40"/>
        <v>Poorly functioning</v>
      </c>
      <c r="DH12" s="42">
        <f t="shared" si="41"/>
        <v>5.68</v>
      </c>
      <c r="DI12" s="40">
        <f t="shared" si="42"/>
        <v>2</v>
      </c>
      <c r="DJ12" s="39" t="str">
        <f t="shared" si="43"/>
        <v>Good</v>
      </c>
      <c r="DK12" s="41">
        <f t="shared" si="44"/>
        <v>6.4</v>
      </c>
      <c r="DL12" s="40">
        <f t="shared" si="45"/>
        <v>3</v>
      </c>
      <c r="DM12" s="39" t="str">
        <f t="shared" si="46"/>
        <v>Moderate</v>
      </c>
    </row>
    <row r="13" spans="1:117">
      <c r="A13" s="61" t="s">
        <v>111</v>
      </c>
      <c r="B13" s="60">
        <v>7</v>
      </c>
      <c r="C13" s="59" t="str">
        <f>IF(D13="-","?",RANK(D13,D2:D131,0))</f>
        <v>?</v>
      </c>
      <c r="D13" s="45" t="str">
        <f t="shared" si="0"/>
        <v>-</v>
      </c>
      <c r="E13" s="44" t="str">
        <f t="shared" si="1"/>
        <v>-</v>
      </c>
      <c r="F13" s="58" t="str">
        <f t="shared" si="2"/>
        <v>-</v>
      </c>
      <c r="G13" s="47" t="s">
        <v>208</v>
      </c>
      <c r="H13" s="47" t="s">
        <v>208</v>
      </c>
      <c r="I13" s="47" t="s">
        <v>208</v>
      </c>
      <c r="J13" s="47" t="s">
        <v>208</v>
      </c>
      <c r="K13" s="58" t="str">
        <f t="shared" si="3"/>
        <v>-</v>
      </c>
      <c r="L13" s="47" t="s">
        <v>208</v>
      </c>
      <c r="M13" s="47" t="s">
        <v>208</v>
      </c>
      <c r="N13" s="47" t="s">
        <v>208</v>
      </c>
      <c r="O13" s="47" t="s">
        <v>208</v>
      </c>
      <c r="P13" s="58" t="str">
        <f t="shared" si="4"/>
        <v>-</v>
      </c>
      <c r="Q13" s="47" t="s">
        <v>208</v>
      </c>
      <c r="R13" s="47" t="s">
        <v>208</v>
      </c>
      <c r="S13" s="47" t="s">
        <v>208</v>
      </c>
      <c r="T13" s="47" t="s">
        <v>208</v>
      </c>
      <c r="U13" s="58" t="str">
        <f t="shared" si="5"/>
        <v>-</v>
      </c>
      <c r="V13" s="47" t="s">
        <v>208</v>
      </c>
      <c r="W13" s="47" t="s">
        <v>208</v>
      </c>
      <c r="X13" s="58" t="str">
        <f t="shared" si="6"/>
        <v>-</v>
      </c>
      <c r="Y13" s="47" t="s">
        <v>208</v>
      </c>
      <c r="Z13" s="47" t="s">
        <v>208</v>
      </c>
      <c r="AA13" s="47" t="s">
        <v>208</v>
      </c>
      <c r="AB13" s="47" t="s">
        <v>208</v>
      </c>
      <c r="AC13" s="43" t="str">
        <f t="shared" si="7"/>
        <v>-</v>
      </c>
      <c r="AD13" s="57" t="str">
        <f t="shared" si="8"/>
        <v>-</v>
      </c>
      <c r="AE13" s="47" t="s">
        <v>208</v>
      </c>
      <c r="AF13" s="57" t="str">
        <f t="shared" si="9"/>
        <v>-</v>
      </c>
      <c r="AG13" s="47" t="s">
        <v>208</v>
      </c>
      <c r="AH13" s="47" t="s">
        <v>208</v>
      </c>
      <c r="AI13" s="47" t="s">
        <v>208</v>
      </c>
      <c r="AJ13" s="47" t="s">
        <v>208</v>
      </c>
      <c r="AK13" s="57" t="str">
        <f t="shared" si="10"/>
        <v>-</v>
      </c>
      <c r="AL13" s="47" t="s">
        <v>208</v>
      </c>
      <c r="AM13" s="47" t="s">
        <v>208</v>
      </c>
      <c r="AN13" s="57" t="str">
        <f t="shared" si="11"/>
        <v>-</v>
      </c>
      <c r="AO13" s="47" t="s">
        <v>208</v>
      </c>
      <c r="AP13" s="47" t="s">
        <v>208</v>
      </c>
      <c r="AQ13" s="57" t="str">
        <f t="shared" si="12"/>
        <v>-</v>
      </c>
      <c r="AR13" s="47" t="s">
        <v>208</v>
      </c>
      <c r="AS13" s="47" t="s">
        <v>208</v>
      </c>
      <c r="AT13" s="57" t="str">
        <f t="shared" si="13"/>
        <v>-</v>
      </c>
      <c r="AU13" s="47" t="s">
        <v>208</v>
      </c>
      <c r="AV13" s="57" t="str">
        <f t="shared" si="14"/>
        <v>-</v>
      </c>
      <c r="AW13" s="47" t="s">
        <v>208</v>
      </c>
      <c r="AX13" s="47" t="s">
        <v>208</v>
      </c>
      <c r="AY13" s="56" t="str">
        <f>IF(AZ13="-","?",RANK(AZ13,AZ2:AZ131,0))</f>
        <v>?</v>
      </c>
      <c r="AZ13" s="42" t="str">
        <f t="shared" si="15"/>
        <v>-</v>
      </c>
      <c r="BA13" s="41" t="str">
        <f t="shared" si="16"/>
        <v>-</v>
      </c>
      <c r="BB13" s="47" t="s">
        <v>208</v>
      </c>
      <c r="BC13" s="47" t="s">
        <v>208</v>
      </c>
      <c r="BD13" s="47" t="s">
        <v>208</v>
      </c>
      <c r="BE13" s="47" t="s">
        <v>208</v>
      </c>
      <c r="BF13" s="47" t="s">
        <v>208</v>
      </c>
      <c r="BG13" s="55" t="str">
        <f t="shared" si="17"/>
        <v>-</v>
      </c>
      <c r="BH13" s="54" t="str">
        <f t="shared" si="18"/>
        <v>-</v>
      </c>
      <c r="BI13" s="41" t="str">
        <f t="shared" si="19"/>
        <v>-</v>
      </c>
      <c r="BJ13" s="47" t="s">
        <v>208</v>
      </c>
      <c r="BK13" s="47" t="s">
        <v>208</v>
      </c>
      <c r="BL13" s="47" t="s">
        <v>208</v>
      </c>
      <c r="BM13" s="41" t="str">
        <f t="shared" si="20"/>
        <v>-</v>
      </c>
      <c r="BN13" s="47" t="s">
        <v>208</v>
      </c>
      <c r="BO13" s="47" t="s">
        <v>208</v>
      </c>
      <c r="BP13" s="47" t="s">
        <v>208</v>
      </c>
      <c r="BQ13" s="41" t="str">
        <f t="shared" si="21"/>
        <v>-</v>
      </c>
      <c r="BR13" s="47" t="s">
        <v>208</v>
      </c>
      <c r="BS13" s="47" t="s">
        <v>208</v>
      </c>
      <c r="BT13" s="47" t="s">
        <v>208</v>
      </c>
      <c r="BU13" s="47" t="s">
        <v>208</v>
      </c>
      <c r="BV13" s="47" t="s">
        <v>208</v>
      </c>
      <c r="BW13" s="47" t="s">
        <v>208</v>
      </c>
      <c r="BX13" s="41" t="str">
        <f t="shared" si="22"/>
        <v>-</v>
      </c>
      <c r="BY13" s="47" t="s">
        <v>208</v>
      </c>
      <c r="BZ13" s="47" t="s">
        <v>208</v>
      </c>
      <c r="CA13" s="47" t="s">
        <v>208</v>
      </c>
      <c r="CB13" s="47" t="s">
        <v>78</v>
      </c>
      <c r="CC13" s="46" t="s">
        <v>78</v>
      </c>
      <c r="CD13" s="52" t="s">
        <v>208</v>
      </c>
      <c r="CE13" s="52" t="str">
        <f t="shared" si="23"/>
        <v>-</v>
      </c>
      <c r="CF13" s="44" t="str">
        <f t="shared" si="24"/>
        <v>-</v>
      </c>
      <c r="CG13" s="53" t="str">
        <f t="shared" si="25"/>
        <v/>
      </c>
      <c r="CH13" s="52" t="s">
        <v>208</v>
      </c>
      <c r="CI13" s="52" t="str">
        <f t="shared" si="26"/>
        <v>-</v>
      </c>
      <c r="CJ13" s="43" t="str">
        <f t="shared" si="27"/>
        <v>-</v>
      </c>
      <c r="CK13" s="51" t="str">
        <f t="shared" si="28"/>
        <v/>
      </c>
      <c r="CL13" s="47" t="s">
        <v>78</v>
      </c>
      <c r="CM13" s="46" t="s">
        <v>78</v>
      </c>
      <c r="CN13" s="47" t="s">
        <v>208</v>
      </c>
      <c r="CO13" s="47" t="s">
        <v>208</v>
      </c>
      <c r="CP13" s="47" t="s">
        <v>208</v>
      </c>
      <c r="CQ13" s="47" t="s">
        <v>208</v>
      </c>
      <c r="CR13" s="47" t="s">
        <v>208</v>
      </c>
      <c r="CS13" s="47" t="s">
        <v>208</v>
      </c>
      <c r="CT13" s="49" t="str">
        <f t="shared" si="29"/>
        <v>-</v>
      </c>
      <c r="CU13" s="48" t="str">
        <f t="shared" si="30"/>
        <v>-</v>
      </c>
      <c r="CV13" s="44" t="str">
        <f t="shared" si="31"/>
        <v/>
      </c>
      <c r="CW13" s="47" t="s">
        <v>78</v>
      </c>
      <c r="CX13" s="46" t="s">
        <v>78</v>
      </c>
      <c r="CY13" s="45" t="str">
        <f t="shared" si="32"/>
        <v>-</v>
      </c>
      <c r="CZ13" s="40" t="str">
        <f t="shared" si="33"/>
        <v>-</v>
      </c>
      <c r="DA13" s="39" t="str">
        <f t="shared" si="34"/>
        <v/>
      </c>
      <c r="DB13" s="44" t="str">
        <f t="shared" si="35"/>
        <v>-</v>
      </c>
      <c r="DC13" s="40" t="str">
        <f t="shared" si="36"/>
        <v>-</v>
      </c>
      <c r="DD13" s="39" t="str">
        <f t="shared" si="37"/>
        <v/>
      </c>
      <c r="DE13" s="43" t="str">
        <f t="shared" si="38"/>
        <v>-</v>
      </c>
      <c r="DF13" s="40" t="str">
        <f t="shared" si="39"/>
        <v>-</v>
      </c>
      <c r="DG13" s="39" t="str">
        <f t="shared" si="40"/>
        <v/>
      </c>
      <c r="DH13" s="42" t="str">
        <f t="shared" si="41"/>
        <v>-</v>
      </c>
      <c r="DI13" s="40" t="str">
        <f t="shared" si="42"/>
        <v>-</v>
      </c>
      <c r="DJ13" s="39" t="str">
        <f t="shared" si="43"/>
        <v/>
      </c>
      <c r="DK13" s="41" t="str">
        <f t="shared" si="44"/>
        <v>-</v>
      </c>
      <c r="DL13" s="40" t="str">
        <f t="shared" si="45"/>
        <v>-</v>
      </c>
      <c r="DM13" s="39" t="str">
        <f t="shared" si="46"/>
        <v/>
      </c>
    </row>
    <row r="14" spans="1:117">
      <c r="A14" s="61" t="s">
        <v>112</v>
      </c>
      <c r="B14" s="60">
        <v>2</v>
      </c>
      <c r="C14" s="59">
        <f>IF(D14="-","?",RANK(D14,D2:D131,0))</f>
        <v>51</v>
      </c>
      <c r="D14" s="45">
        <f t="shared" si="0"/>
        <v>6.07</v>
      </c>
      <c r="E14" s="44">
        <f t="shared" si="1"/>
        <v>6.75</v>
      </c>
      <c r="F14" s="58">
        <f t="shared" si="2"/>
        <v>8</v>
      </c>
      <c r="G14" s="47">
        <v>7</v>
      </c>
      <c r="H14" s="47">
        <v>9</v>
      </c>
      <c r="I14" s="47">
        <v>10</v>
      </c>
      <c r="J14" s="47">
        <v>6</v>
      </c>
      <c r="K14" s="58">
        <f t="shared" si="3"/>
        <v>8</v>
      </c>
      <c r="L14" s="47">
        <v>9</v>
      </c>
      <c r="M14" s="47">
        <v>7</v>
      </c>
      <c r="N14" s="47">
        <v>8</v>
      </c>
      <c r="O14" s="47">
        <v>8</v>
      </c>
      <c r="P14" s="58">
        <f t="shared" si="4"/>
        <v>6</v>
      </c>
      <c r="Q14" s="47">
        <v>7</v>
      </c>
      <c r="R14" s="47">
        <v>6</v>
      </c>
      <c r="S14" s="47">
        <v>5</v>
      </c>
      <c r="T14" s="47">
        <v>6</v>
      </c>
      <c r="U14" s="58">
        <f t="shared" si="5"/>
        <v>6.5</v>
      </c>
      <c r="V14" s="47">
        <v>7</v>
      </c>
      <c r="W14" s="47">
        <v>6</v>
      </c>
      <c r="X14" s="58">
        <f t="shared" si="6"/>
        <v>5.25</v>
      </c>
      <c r="Y14" s="47">
        <v>5</v>
      </c>
      <c r="Z14" s="47">
        <v>6</v>
      </c>
      <c r="AA14" s="47">
        <v>5</v>
      </c>
      <c r="AB14" s="47">
        <v>5</v>
      </c>
      <c r="AC14" s="43">
        <f t="shared" si="7"/>
        <v>5.3928571428571432</v>
      </c>
      <c r="AD14" s="57">
        <f t="shared" si="8"/>
        <v>3</v>
      </c>
      <c r="AE14" s="47">
        <v>3</v>
      </c>
      <c r="AF14" s="57">
        <f t="shared" si="9"/>
        <v>6.75</v>
      </c>
      <c r="AG14" s="47">
        <v>6</v>
      </c>
      <c r="AH14" s="47">
        <v>7</v>
      </c>
      <c r="AI14" s="47">
        <v>7</v>
      </c>
      <c r="AJ14" s="47">
        <v>7</v>
      </c>
      <c r="AK14" s="57">
        <f t="shared" si="10"/>
        <v>7</v>
      </c>
      <c r="AL14" s="47">
        <v>8</v>
      </c>
      <c r="AM14" s="47">
        <v>6</v>
      </c>
      <c r="AN14" s="57">
        <f t="shared" si="11"/>
        <v>6.5</v>
      </c>
      <c r="AO14" s="47">
        <v>6</v>
      </c>
      <c r="AP14" s="47">
        <v>7</v>
      </c>
      <c r="AQ14" s="57">
        <f t="shared" si="12"/>
        <v>4</v>
      </c>
      <c r="AR14" s="47">
        <v>3</v>
      </c>
      <c r="AS14" s="47">
        <v>5</v>
      </c>
      <c r="AT14" s="57">
        <f t="shared" si="13"/>
        <v>6</v>
      </c>
      <c r="AU14" s="47">
        <v>6</v>
      </c>
      <c r="AV14" s="57">
        <f t="shared" si="14"/>
        <v>4.5</v>
      </c>
      <c r="AW14" s="47">
        <v>5</v>
      </c>
      <c r="AX14" s="47">
        <v>4</v>
      </c>
      <c r="AY14" s="56">
        <f>IF(AZ14="-","?",RANK(AZ14,AZ2:AZ131,0))</f>
        <v>49</v>
      </c>
      <c r="AZ14" s="42">
        <f t="shared" si="15"/>
        <v>5.29</v>
      </c>
      <c r="BA14" s="41">
        <f t="shared" si="16"/>
        <v>5.5</v>
      </c>
      <c r="BB14" s="47">
        <v>6</v>
      </c>
      <c r="BC14" s="47">
        <v>6</v>
      </c>
      <c r="BD14" s="47">
        <v>6</v>
      </c>
      <c r="BE14" s="47">
        <v>9</v>
      </c>
      <c r="BF14" s="47">
        <v>2</v>
      </c>
      <c r="BG14" s="55">
        <f t="shared" si="17"/>
        <v>4</v>
      </c>
      <c r="BH14" s="54">
        <f t="shared" si="18"/>
        <v>5.8749999999999991</v>
      </c>
      <c r="BI14" s="41">
        <f t="shared" si="19"/>
        <v>5.333333333333333</v>
      </c>
      <c r="BJ14" s="47">
        <v>6</v>
      </c>
      <c r="BK14" s="47">
        <v>5</v>
      </c>
      <c r="BL14" s="47">
        <v>5</v>
      </c>
      <c r="BM14" s="41">
        <f t="shared" si="20"/>
        <v>4.333333333333333</v>
      </c>
      <c r="BN14" s="47">
        <v>4</v>
      </c>
      <c r="BO14" s="47">
        <v>5</v>
      </c>
      <c r="BP14" s="47">
        <v>4</v>
      </c>
      <c r="BQ14" s="41">
        <f t="shared" si="21"/>
        <v>6.5</v>
      </c>
      <c r="BR14" s="47">
        <v>5</v>
      </c>
      <c r="BS14" s="47">
        <v>6</v>
      </c>
      <c r="BT14" s="47">
        <v>7</v>
      </c>
      <c r="BU14" s="47">
        <v>7</v>
      </c>
      <c r="BV14" s="47">
        <v>7</v>
      </c>
      <c r="BW14" s="47">
        <v>7</v>
      </c>
      <c r="BX14" s="41">
        <f t="shared" si="22"/>
        <v>7.333333333333333</v>
      </c>
      <c r="BY14" s="47">
        <v>9</v>
      </c>
      <c r="BZ14" s="47">
        <v>7</v>
      </c>
      <c r="CA14" s="47">
        <v>6</v>
      </c>
      <c r="CB14" s="47" t="s">
        <v>78</v>
      </c>
      <c r="CC14" s="46" t="s">
        <v>78</v>
      </c>
      <c r="CD14" s="52" t="s">
        <v>208</v>
      </c>
      <c r="CE14" s="52">
        <f t="shared" si="23"/>
        <v>6.75</v>
      </c>
      <c r="CF14" s="44" t="str">
        <f t="shared" si="24"/>
        <v>-</v>
      </c>
      <c r="CG14" s="53" t="str">
        <f t="shared" si="25"/>
        <v/>
      </c>
      <c r="CH14" s="52" t="s">
        <v>208</v>
      </c>
      <c r="CI14" s="52">
        <f t="shared" si="26"/>
        <v>5.3928571428571432</v>
      </c>
      <c r="CJ14" s="43" t="str">
        <f t="shared" si="27"/>
        <v>-</v>
      </c>
      <c r="CK14" s="51" t="str">
        <f t="shared" si="28"/>
        <v/>
      </c>
      <c r="CL14" s="47" t="s">
        <v>78</v>
      </c>
      <c r="CM14" s="46" t="s">
        <v>78</v>
      </c>
      <c r="CN14" s="47">
        <v>9</v>
      </c>
      <c r="CO14" s="47">
        <v>7</v>
      </c>
      <c r="CP14" s="47">
        <v>8</v>
      </c>
      <c r="CQ14" s="47">
        <v>8</v>
      </c>
      <c r="CR14" s="47">
        <v>7</v>
      </c>
      <c r="CS14" s="47">
        <v>6</v>
      </c>
      <c r="CT14" s="49">
        <f t="shared" si="29"/>
        <v>6.5</v>
      </c>
      <c r="CU14" s="48">
        <f t="shared" si="30"/>
        <v>0</v>
      </c>
      <c r="CV14" s="44" t="str">
        <f t="shared" si="31"/>
        <v>Dem.</v>
      </c>
      <c r="CW14" s="47" t="s">
        <v>78</v>
      </c>
      <c r="CX14" s="46" t="s">
        <v>78</v>
      </c>
      <c r="CY14" s="45">
        <f t="shared" si="32"/>
        <v>6.07</v>
      </c>
      <c r="CZ14" s="40">
        <f t="shared" si="33"/>
        <v>3</v>
      </c>
      <c r="DA14" s="39" t="str">
        <f t="shared" si="34"/>
        <v>Limited</v>
      </c>
      <c r="DB14" s="44">
        <f t="shared" si="35"/>
        <v>6.75</v>
      </c>
      <c r="DC14" s="40">
        <f t="shared" si="36"/>
        <v>2</v>
      </c>
      <c r="DD14" s="39" t="str">
        <f t="shared" si="37"/>
        <v>Defective democracies</v>
      </c>
      <c r="DE14" s="43">
        <f t="shared" si="38"/>
        <v>5.39</v>
      </c>
      <c r="DF14" s="40">
        <f t="shared" si="39"/>
        <v>3</v>
      </c>
      <c r="DG14" s="39" t="str">
        <f t="shared" si="40"/>
        <v>Functional flaws</v>
      </c>
      <c r="DH14" s="42">
        <f t="shared" si="41"/>
        <v>5.29</v>
      </c>
      <c r="DI14" s="40">
        <f t="shared" si="42"/>
        <v>3</v>
      </c>
      <c r="DJ14" s="39" t="str">
        <f t="shared" si="43"/>
        <v>Moderate</v>
      </c>
      <c r="DK14" s="41">
        <f t="shared" si="44"/>
        <v>5.5</v>
      </c>
      <c r="DL14" s="40">
        <f t="shared" si="45"/>
        <v>3</v>
      </c>
      <c r="DM14" s="39" t="str">
        <f t="shared" si="46"/>
        <v>Moderate</v>
      </c>
    </row>
    <row r="15" spans="1:117">
      <c r="A15" s="61" t="s">
        <v>113</v>
      </c>
      <c r="B15" s="60">
        <v>1</v>
      </c>
      <c r="C15" s="59">
        <f>IF(D15="-","?",RANK(D15,D2:D131,0))</f>
        <v>37</v>
      </c>
      <c r="D15" s="45">
        <f t="shared" si="0"/>
        <v>6.61</v>
      </c>
      <c r="E15" s="44">
        <f t="shared" si="1"/>
        <v>6.8</v>
      </c>
      <c r="F15" s="58">
        <f t="shared" si="2"/>
        <v>7</v>
      </c>
      <c r="G15" s="47">
        <v>8</v>
      </c>
      <c r="H15" s="47">
        <v>5</v>
      </c>
      <c r="I15" s="47">
        <v>8</v>
      </c>
      <c r="J15" s="47">
        <v>7</v>
      </c>
      <c r="K15" s="58">
        <f t="shared" si="3"/>
        <v>8.5</v>
      </c>
      <c r="L15" s="47">
        <v>9</v>
      </c>
      <c r="M15" s="47">
        <v>8</v>
      </c>
      <c r="N15" s="47">
        <v>9</v>
      </c>
      <c r="O15" s="47">
        <v>8</v>
      </c>
      <c r="P15" s="58">
        <f t="shared" si="4"/>
        <v>6.5</v>
      </c>
      <c r="Q15" s="47">
        <v>7</v>
      </c>
      <c r="R15" s="47">
        <v>7</v>
      </c>
      <c r="S15" s="47">
        <v>6</v>
      </c>
      <c r="T15" s="47">
        <v>6</v>
      </c>
      <c r="U15" s="58">
        <f t="shared" si="5"/>
        <v>7</v>
      </c>
      <c r="V15" s="47">
        <v>7</v>
      </c>
      <c r="W15" s="47">
        <v>7</v>
      </c>
      <c r="X15" s="58">
        <f t="shared" si="6"/>
        <v>5</v>
      </c>
      <c r="Y15" s="47">
        <v>6</v>
      </c>
      <c r="Z15" s="47">
        <v>4</v>
      </c>
      <c r="AA15" s="47">
        <v>6</v>
      </c>
      <c r="AB15" s="47">
        <v>4</v>
      </c>
      <c r="AC15" s="43">
        <f t="shared" si="7"/>
        <v>6.4285714285714288</v>
      </c>
      <c r="AD15" s="57">
        <f t="shared" si="8"/>
        <v>6</v>
      </c>
      <c r="AE15" s="47">
        <v>6</v>
      </c>
      <c r="AF15" s="57">
        <f t="shared" si="9"/>
        <v>7</v>
      </c>
      <c r="AG15" s="47">
        <v>5</v>
      </c>
      <c r="AH15" s="47">
        <v>7</v>
      </c>
      <c r="AI15" s="47">
        <v>8</v>
      </c>
      <c r="AJ15" s="47">
        <v>8</v>
      </c>
      <c r="AK15" s="57">
        <f t="shared" si="10"/>
        <v>8.5</v>
      </c>
      <c r="AL15" s="47">
        <v>9</v>
      </c>
      <c r="AM15" s="47">
        <v>8</v>
      </c>
      <c r="AN15" s="57">
        <f t="shared" si="11"/>
        <v>6</v>
      </c>
      <c r="AO15" s="47">
        <v>7</v>
      </c>
      <c r="AP15" s="47">
        <v>5</v>
      </c>
      <c r="AQ15" s="57">
        <f t="shared" si="12"/>
        <v>5.5</v>
      </c>
      <c r="AR15" s="47">
        <v>6</v>
      </c>
      <c r="AS15" s="47">
        <v>5</v>
      </c>
      <c r="AT15" s="57">
        <f t="shared" si="13"/>
        <v>7</v>
      </c>
      <c r="AU15" s="47">
        <v>7</v>
      </c>
      <c r="AV15" s="57">
        <f t="shared" si="14"/>
        <v>5</v>
      </c>
      <c r="AW15" s="47">
        <v>5</v>
      </c>
      <c r="AX15" s="47">
        <v>5</v>
      </c>
      <c r="AY15" s="56">
        <f>IF(AZ15="-","?",RANK(AZ15,AZ2:AZ131,0))</f>
        <v>65</v>
      </c>
      <c r="AZ15" s="42">
        <f t="shared" si="15"/>
        <v>4.6900000000000004</v>
      </c>
      <c r="BA15" s="41">
        <f t="shared" si="16"/>
        <v>4.875</v>
      </c>
      <c r="BB15" s="47">
        <v>5</v>
      </c>
      <c r="BC15" s="47">
        <v>5</v>
      </c>
      <c r="BD15" s="47">
        <v>6</v>
      </c>
      <c r="BE15" s="47">
        <v>6</v>
      </c>
      <c r="BF15" s="47">
        <v>3</v>
      </c>
      <c r="BG15" s="55">
        <f t="shared" si="17"/>
        <v>4.25</v>
      </c>
      <c r="BH15" s="54">
        <f t="shared" si="18"/>
        <v>5.291666666666667</v>
      </c>
      <c r="BI15" s="41">
        <f t="shared" si="19"/>
        <v>5.666666666666667</v>
      </c>
      <c r="BJ15" s="47">
        <v>5</v>
      </c>
      <c r="BK15" s="47">
        <v>6</v>
      </c>
      <c r="BL15" s="47">
        <v>6</v>
      </c>
      <c r="BM15" s="41">
        <f t="shared" si="20"/>
        <v>4.333333333333333</v>
      </c>
      <c r="BN15" s="47">
        <v>5</v>
      </c>
      <c r="BO15" s="47">
        <v>4</v>
      </c>
      <c r="BP15" s="47">
        <v>4</v>
      </c>
      <c r="BQ15" s="41">
        <f t="shared" si="21"/>
        <v>5.166666666666667</v>
      </c>
      <c r="BR15" s="47">
        <v>6</v>
      </c>
      <c r="BS15" s="47">
        <v>7</v>
      </c>
      <c r="BT15" s="47">
        <v>3</v>
      </c>
      <c r="BU15" s="47">
        <v>6</v>
      </c>
      <c r="BV15" s="47">
        <v>5</v>
      </c>
      <c r="BW15" s="47">
        <v>4</v>
      </c>
      <c r="BX15" s="41">
        <f t="shared" si="22"/>
        <v>6</v>
      </c>
      <c r="BY15" s="47">
        <v>6</v>
      </c>
      <c r="BZ15" s="47">
        <v>5</v>
      </c>
      <c r="CA15" s="47">
        <v>7</v>
      </c>
      <c r="CB15" s="47" t="s">
        <v>78</v>
      </c>
      <c r="CC15" s="46" t="s">
        <v>78</v>
      </c>
      <c r="CD15" s="52" t="s">
        <v>208</v>
      </c>
      <c r="CE15" s="52">
        <f t="shared" si="23"/>
        <v>6.8</v>
      </c>
      <c r="CF15" s="44" t="str">
        <f t="shared" si="24"/>
        <v>-</v>
      </c>
      <c r="CG15" s="53" t="str">
        <f t="shared" si="25"/>
        <v/>
      </c>
      <c r="CH15" s="52" t="s">
        <v>208</v>
      </c>
      <c r="CI15" s="52">
        <f t="shared" si="26"/>
        <v>6.4285714285714288</v>
      </c>
      <c r="CJ15" s="43" t="str">
        <f t="shared" si="27"/>
        <v>-</v>
      </c>
      <c r="CK15" s="51" t="str">
        <f t="shared" si="28"/>
        <v/>
      </c>
      <c r="CL15" s="47" t="s">
        <v>78</v>
      </c>
      <c r="CM15" s="46" t="s">
        <v>78</v>
      </c>
      <c r="CN15" s="47">
        <v>9</v>
      </c>
      <c r="CO15" s="47">
        <v>8</v>
      </c>
      <c r="CP15" s="47">
        <v>9</v>
      </c>
      <c r="CQ15" s="47">
        <v>8</v>
      </c>
      <c r="CR15" s="47">
        <v>7</v>
      </c>
      <c r="CS15" s="47">
        <v>6</v>
      </c>
      <c r="CT15" s="49">
        <f t="shared" si="29"/>
        <v>7.5</v>
      </c>
      <c r="CU15" s="48">
        <f t="shared" si="30"/>
        <v>0</v>
      </c>
      <c r="CV15" s="44" t="str">
        <f t="shared" si="31"/>
        <v>Dem.</v>
      </c>
      <c r="CW15" s="47" t="s">
        <v>78</v>
      </c>
      <c r="CX15" s="46" t="s">
        <v>78</v>
      </c>
      <c r="CY15" s="45">
        <f t="shared" si="32"/>
        <v>6.61</v>
      </c>
      <c r="CZ15" s="40">
        <f t="shared" si="33"/>
        <v>3</v>
      </c>
      <c r="DA15" s="39" t="str">
        <f t="shared" si="34"/>
        <v>Limited</v>
      </c>
      <c r="DB15" s="44">
        <f t="shared" si="35"/>
        <v>6.8</v>
      </c>
      <c r="DC15" s="40">
        <f t="shared" si="36"/>
        <v>2</v>
      </c>
      <c r="DD15" s="39" t="str">
        <f t="shared" si="37"/>
        <v>Defective democracies</v>
      </c>
      <c r="DE15" s="43">
        <f t="shared" si="38"/>
        <v>6.43</v>
      </c>
      <c r="DF15" s="40">
        <f t="shared" si="39"/>
        <v>3</v>
      </c>
      <c r="DG15" s="39" t="str">
        <f t="shared" si="40"/>
        <v>Functional flaws</v>
      </c>
      <c r="DH15" s="42">
        <f t="shared" si="41"/>
        <v>4.6900000000000004</v>
      </c>
      <c r="DI15" s="40">
        <f t="shared" si="42"/>
        <v>3</v>
      </c>
      <c r="DJ15" s="39" t="str">
        <f t="shared" si="43"/>
        <v>Moderate</v>
      </c>
      <c r="DK15" s="41">
        <f t="shared" si="44"/>
        <v>4.9000000000000004</v>
      </c>
      <c r="DL15" s="40">
        <f t="shared" si="45"/>
        <v>3</v>
      </c>
      <c r="DM15" s="39" t="str">
        <f t="shared" si="46"/>
        <v>Moderate</v>
      </c>
    </row>
    <row r="16" spans="1:117">
      <c r="A16" s="61" t="s">
        <v>114</v>
      </c>
      <c r="B16" s="60">
        <v>5</v>
      </c>
      <c r="C16" s="59">
        <f>IF(D16="-","?",RANK(D16,D2:D131,0))</f>
        <v>16</v>
      </c>
      <c r="D16" s="45">
        <f t="shared" si="0"/>
        <v>7.98</v>
      </c>
      <c r="E16" s="44">
        <f t="shared" si="1"/>
        <v>8.4499999999999993</v>
      </c>
      <c r="F16" s="58">
        <f t="shared" si="2"/>
        <v>9</v>
      </c>
      <c r="G16" s="47">
        <v>10</v>
      </c>
      <c r="H16" s="47">
        <v>9</v>
      </c>
      <c r="I16" s="47">
        <v>9</v>
      </c>
      <c r="J16" s="47">
        <v>8</v>
      </c>
      <c r="K16" s="58">
        <f t="shared" si="3"/>
        <v>9</v>
      </c>
      <c r="L16" s="47">
        <v>9</v>
      </c>
      <c r="M16" s="47">
        <v>10</v>
      </c>
      <c r="N16" s="47">
        <v>9</v>
      </c>
      <c r="O16" s="47">
        <v>8</v>
      </c>
      <c r="P16" s="58">
        <f t="shared" si="4"/>
        <v>8</v>
      </c>
      <c r="Q16" s="47">
        <v>7</v>
      </c>
      <c r="R16" s="47">
        <v>9</v>
      </c>
      <c r="S16" s="47">
        <v>8</v>
      </c>
      <c r="T16" s="47">
        <v>8</v>
      </c>
      <c r="U16" s="58">
        <f t="shared" si="5"/>
        <v>9</v>
      </c>
      <c r="V16" s="47">
        <v>9</v>
      </c>
      <c r="W16" s="47">
        <v>9</v>
      </c>
      <c r="X16" s="58">
        <f t="shared" si="6"/>
        <v>7.25</v>
      </c>
      <c r="Y16" s="47">
        <v>7</v>
      </c>
      <c r="Z16" s="47">
        <v>6</v>
      </c>
      <c r="AA16" s="47">
        <v>9</v>
      </c>
      <c r="AB16" s="47">
        <v>7</v>
      </c>
      <c r="AC16" s="43">
        <f t="shared" si="7"/>
        <v>7.5</v>
      </c>
      <c r="AD16" s="57">
        <f t="shared" si="8"/>
        <v>5</v>
      </c>
      <c r="AE16" s="47">
        <v>5</v>
      </c>
      <c r="AF16" s="57">
        <f t="shared" si="9"/>
        <v>8.5</v>
      </c>
      <c r="AG16" s="47">
        <v>8</v>
      </c>
      <c r="AH16" s="47">
        <v>7</v>
      </c>
      <c r="AI16" s="47">
        <v>10</v>
      </c>
      <c r="AJ16" s="47">
        <v>9</v>
      </c>
      <c r="AK16" s="57">
        <f t="shared" si="10"/>
        <v>9</v>
      </c>
      <c r="AL16" s="47">
        <v>8</v>
      </c>
      <c r="AM16" s="47">
        <v>10</v>
      </c>
      <c r="AN16" s="57">
        <f t="shared" si="11"/>
        <v>8.5</v>
      </c>
      <c r="AO16" s="47">
        <v>9</v>
      </c>
      <c r="AP16" s="47">
        <v>8</v>
      </c>
      <c r="AQ16" s="57">
        <f t="shared" si="12"/>
        <v>7</v>
      </c>
      <c r="AR16" s="47">
        <v>7</v>
      </c>
      <c r="AS16" s="47">
        <v>7</v>
      </c>
      <c r="AT16" s="57">
        <f t="shared" si="13"/>
        <v>8</v>
      </c>
      <c r="AU16" s="47">
        <v>8</v>
      </c>
      <c r="AV16" s="57">
        <f t="shared" si="14"/>
        <v>6.5</v>
      </c>
      <c r="AW16" s="47">
        <v>6</v>
      </c>
      <c r="AX16" s="47">
        <v>7</v>
      </c>
      <c r="AY16" s="56">
        <f>IF(AZ16="-","?",RANK(AZ16,AZ2:AZ131,0))</f>
        <v>3</v>
      </c>
      <c r="AZ16" s="42">
        <f t="shared" si="15"/>
        <v>7.44</v>
      </c>
      <c r="BA16" s="41">
        <f t="shared" si="16"/>
        <v>3.9166666666666665</v>
      </c>
      <c r="BB16" s="47">
        <v>7</v>
      </c>
      <c r="BC16" s="47">
        <v>4</v>
      </c>
      <c r="BD16" s="47">
        <v>1</v>
      </c>
      <c r="BE16" s="47">
        <v>5</v>
      </c>
      <c r="BF16" s="47">
        <v>4</v>
      </c>
      <c r="BG16" s="55">
        <f t="shared" si="17"/>
        <v>2.5</v>
      </c>
      <c r="BH16" s="54">
        <f t="shared" si="18"/>
        <v>8.6</v>
      </c>
      <c r="BI16" s="41">
        <f t="shared" si="19"/>
        <v>8.6666666666666661</v>
      </c>
      <c r="BJ16" s="47">
        <v>9</v>
      </c>
      <c r="BK16" s="47">
        <v>8</v>
      </c>
      <c r="BL16" s="47">
        <v>9</v>
      </c>
      <c r="BM16" s="41">
        <f t="shared" si="20"/>
        <v>8.3333333333333339</v>
      </c>
      <c r="BN16" s="47">
        <v>8</v>
      </c>
      <c r="BO16" s="47">
        <v>9</v>
      </c>
      <c r="BP16" s="47">
        <v>8</v>
      </c>
      <c r="BQ16" s="41">
        <f t="shared" si="21"/>
        <v>8.4</v>
      </c>
      <c r="BR16" s="47">
        <v>9</v>
      </c>
      <c r="BS16" s="47">
        <v>10</v>
      </c>
      <c r="BT16" s="47">
        <v>8</v>
      </c>
      <c r="BU16" s="47">
        <v>8</v>
      </c>
      <c r="BV16" s="47">
        <v>7</v>
      </c>
      <c r="BW16" s="47" t="s">
        <v>100</v>
      </c>
      <c r="BX16" s="41">
        <f t="shared" si="22"/>
        <v>9</v>
      </c>
      <c r="BY16" s="47">
        <v>9</v>
      </c>
      <c r="BZ16" s="47">
        <v>9</v>
      </c>
      <c r="CA16" s="47">
        <v>9</v>
      </c>
      <c r="CB16" s="47" t="s">
        <v>78</v>
      </c>
      <c r="CC16" s="46" t="s">
        <v>78</v>
      </c>
      <c r="CD16" s="52" t="s">
        <v>208</v>
      </c>
      <c r="CE16" s="52">
        <f t="shared" si="23"/>
        <v>8.4499999999999993</v>
      </c>
      <c r="CF16" s="44" t="str">
        <f t="shared" si="24"/>
        <v>-</v>
      </c>
      <c r="CG16" s="53" t="str">
        <f t="shared" si="25"/>
        <v/>
      </c>
      <c r="CH16" s="52" t="s">
        <v>208</v>
      </c>
      <c r="CI16" s="52">
        <f t="shared" si="26"/>
        <v>7.5</v>
      </c>
      <c r="CJ16" s="43" t="str">
        <f t="shared" si="27"/>
        <v>-</v>
      </c>
      <c r="CK16" s="51" t="str">
        <f t="shared" si="28"/>
        <v/>
      </c>
      <c r="CL16" s="47" t="s">
        <v>78</v>
      </c>
      <c r="CM16" s="46" t="s">
        <v>78</v>
      </c>
      <c r="CN16" s="47">
        <v>9</v>
      </c>
      <c r="CO16" s="47">
        <v>10</v>
      </c>
      <c r="CP16" s="47">
        <v>9</v>
      </c>
      <c r="CQ16" s="47">
        <v>8</v>
      </c>
      <c r="CR16" s="47">
        <v>7</v>
      </c>
      <c r="CS16" s="47">
        <v>8</v>
      </c>
      <c r="CT16" s="49">
        <f t="shared" si="29"/>
        <v>9</v>
      </c>
      <c r="CU16" s="48">
        <f t="shared" si="30"/>
        <v>0</v>
      </c>
      <c r="CV16" s="44" t="str">
        <f t="shared" si="31"/>
        <v>Dem.</v>
      </c>
      <c r="CW16" s="47" t="s">
        <v>78</v>
      </c>
      <c r="CX16" s="46" t="s">
        <v>78</v>
      </c>
      <c r="CY16" s="45">
        <f t="shared" si="32"/>
        <v>7.98</v>
      </c>
      <c r="CZ16" s="40">
        <f t="shared" si="33"/>
        <v>2</v>
      </c>
      <c r="DA16" s="39" t="str">
        <f t="shared" si="34"/>
        <v>Advanced</v>
      </c>
      <c r="DB16" s="44">
        <f t="shared" si="35"/>
        <v>8.4499999999999993</v>
      </c>
      <c r="DC16" s="40">
        <f t="shared" si="36"/>
        <v>1</v>
      </c>
      <c r="DD16" s="39" t="str">
        <f t="shared" si="37"/>
        <v>Democracies in consolidation</v>
      </c>
      <c r="DE16" s="43">
        <f t="shared" si="38"/>
        <v>7.5</v>
      </c>
      <c r="DF16" s="40">
        <f t="shared" si="39"/>
        <v>2</v>
      </c>
      <c r="DG16" s="39" t="str">
        <f t="shared" si="40"/>
        <v>Functioning</v>
      </c>
      <c r="DH16" s="42">
        <f t="shared" si="41"/>
        <v>7.44</v>
      </c>
      <c r="DI16" s="40">
        <f t="shared" si="42"/>
        <v>1</v>
      </c>
      <c r="DJ16" s="39" t="str">
        <f t="shared" si="43"/>
        <v>Very good</v>
      </c>
      <c r="DK16" s="41">
        <f t="shared" si="44"/>
        <v>3.9</v>
      </c>
      <c r="DL16" s="40">
        <f t="shared" si="45"/>
        <v>4</v>
      </c>
      <c r="DM16" s="39" t="str">
        <f t="shared" si="46"/>
        <v>Minor</v>
      </c>
    </row>
    <row r="17" spans="1:117">
      <c r="A17" s="61" t="s">
        <v>115</v>
      </c>
      <c r="B17" s="60">
        <v>2</v>
      </c>
      <c r="C17" s="59">
        <f>IF(D17="-","?",RANK(D17,D2:D131,0))</f>
        <v>20</v>
      </c>
      <c r="D17" s="45">
        <f t="shared" si="0"/>
        <v>7.84</v>
      </c>
      <c r="E17" s="44">
        <f t="shared" si="1"/>
        <v>7.9</v>
      </c>
      <c r="F17" s="58">
        <f t="shared" si="2"/>
        <v>8.5</v>
      </c>
      <c r="G17" s="47">
        <v>7</v>
      </c>
      <c r="H17" s="47">
        <v>9</v>
      </c>
      <c r="I17" s="47">
        <v>10</v>
      </c>
      <c r="J17" s="47">
        <v>8</v>
      </c>
      <c r="K17" s="58">
        <f t="shared" si="3"/>
        <v>9</v>
      </c>
      <c r="L17" s="47">
        <v>10</v>
      </c>
      <c r="M17" s="47">
        <v>9</v>
      </c>
      <c r="N17" s="47">
        <v>9</v>
      </c>
      <c r="O17" s="47">
        <v>8</v>
      </c>
      <c r="P17" s="58">
        <f t="shared" si="4"/>
        <v>7</v>
      </c>
      <c r="Q17" s="47">
        <v>9</v>
      </c>
      <c r="R17" s="47">
        <v>6</v>
      </c>
      <c r="S17" s="47">
        <v>6</v>
      </c>
      <c r="T17" s="47">
        <v>7</v>
      </c>
      <c r="U17" s="58">
        <f t="shared" si="5"/>
        <v>8.5</v>
      </c>
      <c r="V17" s="47">
        <v>8</v>
      </c>
      <c r="W17" s="47">
        <v>9</v>
      </c>
      <c r="X17" s="58">
        <f t="shared" si="6"/>
        <v>6.5</v>
      </c>
      <c r="Y17" s="47">
        <v>6</v>
      </c>
      <c r="Z17" s="47">
        <v>7</v>
      </c>
      <c r="AA17" s="47">
        <v>6</v>
      </c>
      <c r="AB17" s="47">
        <v>7</v>
      </c>
      <c r="AC17" s="43">
        <f t="shared" si="7"/>
        <v>7.7857142857142856</v>
      </c>
      <c r="AD17" s="57">
        <f t="shared" si="8"/>
        <v>6</v>
      </c>
      <c r="AE17" s="47">
        <v>6</v>
      </c>
      <c r="AF17" s="57">
        <f t="shared" si="9"/>
        <v>8</v>
      </c>
      <c r="AG17" s="47">
        <v>7</v>
      </c>
      <c r="AH17" s="47">
        <v>9</v>
      </c>
      <c r="AI17" s="47">
        <v>7</v>
      </c>
      <c r="AJ17" s="47">
        <v>9</v>
      </c>
      <c r="AK17" s="57">
        <f t="shared" si="10"/>
        <v>10</v>
      </c>
      <c r="AL17" s="47">
        <v>10</v>
      </c>
      <c r="AM17" s="47">
        <v>10</v>
      </c>
      <c r="AN17" s="57">
        <f t="shared" si="11"/>
        <v>9</v>
      </c>
      <c r="AO17" s="47">
        <v>9</v>
      </c>
      <c r="AP17" s="47">
        <v>9</v>
      </c>
      <c r="AQ17" s="57">
        <f t="shared" si="12"/>
        <v>6.5</v>
      </c>
      <c r="AR17" s="47">
        <v>7</v>
      </c>
      <c r="AS17" s="47">
        <v>6</v>
      </c>
      <c r="AT17" s="57">
        <f t="shared" si="13"/>
        <v>9</v>
      </c>
      <c r="AU17" s="47">
        <v>9</v>
      </c>
      <c r="AV17" s="57">
        <f t="shared" si="14"/>
        <v>6</v>
      </c>
      <c r="AW17" s="47">
        <v>5</v>
      </c>
      <c r="AX17" s="47">
        <v>7</v>
      </c>
      <c r="AY17" s="56">
        <f>IF(AZ17="-","?",RANK(AZ17,AZ2:AZ131,0))</f>
        <v>13</v>
      </c>
      <c r="AZ17" s="42">
        <f t="shared" si="15"/>
        <v>6.85</v>
      </c>
      <c r="BA17" s="41">
        <f t="shared" si="16"/>
        <v>3.5416666666666665</v>
      </c>
      <c r="BB17" s="47">
        <v>5</v>
      </c>
      <c r="BC17" s="47">
        <v>3</v>
      </c>
      <c r="BD17" s="47">
        <v>3</v>
      </c>
      <c r="BE17" s="47">
        <v>5</v>
      </c>
      <c r="BF17" s="47">
        <v>2</v>
      </c>
      <c r="BG17" s="55">
        <f t="shared" si="17"/>
        <v>3.25</v>
      </c>
      <c r="BH17" s="54">
        <f t="shared" si="18"/>
        <v>8</v>
      </c>
      <c r="BI17" s="41">
        <f t="shared" si="19"/>
        <v>7.666666666666667</v>
      </c>
      <c r="BJ17" s="47">
        <v>9</v>
      </c>
      <c r="BK17" s="47">
        <v>7</v>
      </c>
      <c r="BL17" s="47">
        <v>7</v>
      </c>
      <c r="BM17" s="41">
        <f t="shared" si="20"/>
        <v>6.666666666666667</v>
      </c>
      <c r="BN17" s="47">
        <v>7</v>
      </c>
      <c r="BO17" s="47">
        <v>7</v>
      </c>
      <c r="BP17" s="47">
        <v>6</v>
      </c>
      <c r="BQ17" s="41">
        <f t="shared" si="21"/>
        <v>7.666666666666667</v>
      </c>
      <c r="BR17" s="47">
        <v>8</v>
      </c>
      <c r="BS17" s="47">
        <v>8</v>
      </c>
      <c r="BT17" s="47">
        <v>7</v>
      </c>
      <c r="BU17" s="47">
        <v>8</v>
      </c>
      <c r="BV17" s="47">
        <v>9</v>
      </c>
      <c r="BW17" s="47">
        <v>6</v>
      </c>
      <c r="BX17" s="41">
        <f t="shared" si="22"/>
        <v>10</v>
      </c>
      <c r="BY17" s="47">
        <v>10</v>
      </c>
      <c r="BZ17" s="47">
        <v>10</v>
      </c>
      <c r="CA17" s="47">
        <v>10</v>
      </c>
      <c r="CB17" s="47" t="s">
        <v>78</v>
      </c>
      <c r="CC17" s="46" t="s">
        <v>78</v>
      </c>
      <c r="CD17" s="52" t="s">
        <v>208</v>
      </c>
      <c r="CE17" s="52">
        <f t="shared" si="23"/>
        <v>7.9</v>
      </c>
      <c r="CF17" s="44" t="str">
        <f t="shared" si="24"/>
        <v>-</v>
      </c>
      <c r="CG17" s="53" t="str">
        <f t="shared" si="25"/>
        <v/>
      </c>
      <c r="CH17" s="52" t="s">
        <v>208</v>
      </c>
      <c r="CI17" s="52">
        <f t="shared" si="26"/>
        <v>7.7857142857142856</v>
      </c>
      <c r="CJ17" s="43" t="str">
        <f t="shared" si="27"/>
        <v>-</v>
      </c>
      <c r="CK17" s="51" t="str">
        <f t="shared" si="28"/>
        <v/>
      </c>
      <c r="CL17" s="47" t="s">
        <v>78</v>
      </c>
      <c r="CM17" s="46" t="s">
        <v>78</v>
      </c>
      <c r="CN17" s="47">
        <v>10</v>
      </c>
      <c r="CO17" s="47">
        <v>9</v>
      </c>
      <c r="CP17" s="47">
        <v>9</v>
      </c>
      <c r="CQ17" s="47">
        <v>8</v>
      </c>
      <c r="CR17" s="47">
        <v>9</v>
      </c>
      <c r="CS17" s="47">
        <v>7</v>
      </c>
      <c r="CT17" s="49">
        <f t="shared" si="29"/>
        <v>7.5</v>
      </c>
      <c r="CU17" s="48">
        <f t="shared" si="30"/>
        <v>0</v>
      </c>
      <c r="CV17" s="44" t="str">
        <f t="shared" si="31"/>
        <v>Dem.</v>
      </c>
      <c r="CW17" s="47" t="s">
        <v>78</v>
      </c>
      <c r="CX17" s="46" t="s">
        <v>78</v>
      </c>
      <c r="CY17" s="45">
        <f t="shared" si="32"/>
        <v>7.84</v>
      </c>
      <c r="CZ17" s="40">
        <f t="shared" si="33"/>
        <v>2</v>
      </c>
      <c r="DA17" s="39" t="str">
        <f t="shared" si="34"/>
        <v>Advanced</v>
      </c>
      <c r="DB17" s="44">
        <f t="shared" si="35"/>
        <v>7.9</v>
      </c>
      <c r="DC17" s="40">
        <f t="shared" si="36"/>
        <v>2</v>
      </c>
      <c r="DD17" s="39" t="str">
        <f t="shared" si="37"/>
        <v>Defective democracies</v>
      </c>
      <c r="DE17" s="43">
        <f t="shared" si="38"/>
        <v>7.79</v>
      </c>
      <c r="DF17" s="40">
        <f t="shared" si="39"/>
        <v>2</v>
      </c>
      <c r="DG17" s="39" t="str">
        <f t="shared" si="40"/>
        <v>Functioning</v>
      </c>
      <c r="DH17" s="42">
        <f t="shared" si="41"/>
        <v>6.85</v>
      </c>
      <c r="DI17" s="40">
        <f t="shared" si="42"/>
        <v>2</v>
      </c>
      <c r="DJ17" s="39" t="str">
        <f t="shared" si="43"/>
        <v>Good</v>
      </c>
      <c r="DK17" s="41">
        <f t="shared" si="44"/>
        <v>3.5</v>
      </c>
      <c r="DL17" s="40">
        <f t="shared" si="45"/>
        <v>4</v>
      </c>
      <c r="DM17" s="39" t="str">
        <f t="shared" si="46"/>
        <v>Minor</v>
      </c>
    </row>
    <row r="18" spans="1:117">
      <c r="A18" s="61" t="s">
        <v>116</v>
      </c>
      <c r="B18" s="60">
        <v>1</v>
      </c>
      <c r="C18" s="59">
        <f>IF(D18="-","?",RANK(D18,D2:D131,0))</f>
        <v>16</v>
      </c>
      <c r="D18" s="45">
        <f t="shared" si="0"/>
        <v>7.98</v>
      </c>
      <c r="E18" s="44">
        <f t="shared" si="1"/>
        <v>8.4499999999999993</v>
      </c>
      <c r="F18" s="58">
        <f t="shared" si="2"/>
        <v>9.25</v>
      </c>
      <c r="G18" s="47">
        <v>10</v>
      </c>
      <c r="H18" s="47">
        <v>9</v>
      </c>
      <c r="I18" s="47">
        <v>9</v>
      </c>
      <c r="J18" s="47">
        <v>9</v>
      </c>
      <c r="K18" s="58">
        <f t="shared" si="3"/>
        <v>9.25</v>
      </c>
      <c r="L18" s="47">
        <v>10</v>
      </c>
      <c r="M18" s="47">
        <v>9</v>
      </c>
      <c r="N18" s="47">
        <v>10</v>
      </c>
      <c r="O18" s="47">
        <v>8</v>
      </c>
      <c r="P18" s="58">
        <f t="shared" si="4"/>
        <v>7.75</v>
      </c>
      <c r="Q18" s="47">
        <v>9</v>
      </c>
      <c r="R18" s="47">
        <v>7</v>
      </c>
      <c r="S18" s="47">
        <v>7</v>
      </c>
      <c r="T18" s="47">
        <v>8</v>
      </c>
      <c r="U18" s="58">
        <f t="shared" si="5"/>
        <v>9</v>
      </c>
      <c r="V18" s="47">
        <v>8</v>
      </c>
      <c r="W18" s="47">
        <v>10</v>
      </c>
      <c r="X18" s="58">
        <f t="shared" si="6"/>
        <v>7</v>
      </c>
      <c r="Y18" s="47">
        <v>6</v>
      </c>
      <c r="Z18" s="47">
        <v>7</v>
      </c>
      <c r="AA18" s="47">
        <v>8</v>
      </c>
      <c r="AB18" s="47">
        <v>7</v>
      </c>
      <c r="AC18" s="43">
        <f t="shared" si="7"/>
        <v>7.5</v>
      </c>
      <c r="AD18" s="57">
        <f t="shared" si="8"/>
        <v>6</v>
      </c>
      <c r="AE18" s="47">
        <v>6</v>
      </c>
      <c r="AF18" s="57">
        <f t="shared" si="9"/>
        <v>8.5</v>
      </c>
      <c r="AG18" s="47">
        <v>7</v>
      </c>
      <c r="AH18" s="47">
        <v>8</v>
      </c>
      <c r="AI18" s="47">
        <v>10</v>
      </c>
      <c r="AJ18" s="47">
        <v>9</v>
      </c>
      <c r="AK18" s="57">
        <f t="shared" si="10"/>
        <v>9</v>
      </c>
      <c r="AL18" s="47">
        <v>9</v>
      </c>
      <c r="AM18" s="47">
        <v>9</v>
      </c>
      <c r="AN18" s="57">
        <f t="shared" si="11"/>
        <v>8.5</v>
      </c>
      <c r="AO18" s="47">
        <v>9</v>
      </c>
      <c r="AP18" s="47">
        <v>8</v>
      </c>
      <c r="AQ18" s="57">
        <f t="shared" si="12"/>
        <v>7.5</v>
      </c>
      <c r="AR18" s="47">
        <v>7</v>
      </c>
      <c r="AS18" s="47">
        <v>8</v>
      </c>
      <c r="AT18" s="57">
        <f t="shared" si="13"/>
        <v>7</v>
      </c>
      <c r="AU18" s="47">
        <v>7</v>
      </c>
      <c r="AV18" s="57">
        <f t="shared" si="14"/>
        <v>6</v>
      </c>
      <c r="AW18" s="47">
        <v>7</v>
      </c>
      <c r="AX18" s="47">
        <v>5</v>
      </c>
      <c r="AY18" s="56">
        <f>IF(AZ18="-","?",RANK(AZ18,AZ2:AZ131,0))</f>
        <v>21</v>
      </c>
      <c r="AZ18" s="42">
        <f t="shared" si="15"/>
        <v>6.5</v>
      </c>
      <c r="BA18" s="41">
        <f t="shared" si="16"/>
        <v>3.0833333333333335</v>
      </c>
      <c r="BB18" s="47">
        <v>4</v>
      </c>
      <c r="BC18" s="47">
        <v>4</v>
      </c>
      <c r="BD18" s="47">
        <v>2</v>
      </c>
      <c r="BE18" s="47">
        <v>5</v>
      </c>
      <c r="BF18" s="47">
        <v>1</v>
      </c>
      <c r="BG18" s="55">
        <f t="shared" si="17"/>
        <v>2.5</v>
      </c>
      <c r="BH18" s="54">
        <f t="shared" si="18"/>
        <v>7.6833333333333336</v>
      </c>
      <c r="BI18" s="41">
        <f t="shared" si="19"/>
        <v>7</v>
      </c>
      <c r="BJ18" s="47">
        <v>7</v>
      </c>
      <c r="BK18" s="47">
        <v>7</v>
      </c>
      <c r="BL18" s="47">
        <v>7</v>
      </c>
      <c r="BM18" s="41">
        <f t="shared" si="20"/>
        <v>6.666666666666667</v>
      </c>
      <c r="BN18" s="47">
        <v>7</v>
      </c>
      <c r="BO18" s="47">
        <v>7</v>
      </c>
      <c r="BP18" s="47">
        <v>6</v>
      </c>
      <c r="BQ18" s="41">
        <f t="shared" si="21"/>
        <v>8.4</v>
      </c>
      <c r="BR18" s="47">
        <v>9</v>
      </c>
      <c r="BS18" s="47">
        <v>9</v>
      </c>
      <c r="BT18" s="47">
        <v>8</v>
      </c>
      <c r="BU18" s="47">
        <v>7</v>
      </c>
      <c r="BV18" s="47">
        <v>9</v>
      </c>
      <c r="BW18" s="47" t="s">
        <v>100</v>
      </c>
      <c r="BX18" s="41">
        <f t="shared" si="22"/>
        <v>8.6666666666666661</v>
      </c>
      <c r="BY18" s="47">
        <v>8</v>
      </c>
      <c r="BZ18" s="47">
        <v>8</v>
      </c>
      <c r="CA18" s="47">
        <v>10</v>
      </c>
      <c r="CB18" s="47" t="s">
        <v>78</v>
      </c>
      <c r="CC18" s="46" t="s">
        <v>78</v>
      </c>
      <c r="CD18" s="52" t="s">
        <v>208</v>
      </c>
      <c r="CE18" s="52">
        <f t="shared" si="23"/>
        <v>8.4499999999999993</v>
      </c>
      <c r="CF18" s="44" t="str">
        <f t="shared" si="24"/>
        <v>-</v>
      </c>
      <c r="CG18" s="53" t="str">
        <f t="shared" si="25"/>
        <v/>
      </c>
      <c r="CH18" s="52" t="s">
        <v>208</v>
      </c>
      <c r="CI18" s="52">
        <f t="shared" si="26"/>
        <v>7.5</v>
      </c>
      <c r="CJ18" s="43" t="str">
        <f t="shared" si="27"/>
        <v>-</v>
      </c>
      <c r="CK18" s="51" t="str">
        <f t="shared" si="28"/>
        <v/>
      </c>
      <c r="CL18" s="47" t="s">
        <v>78</v>
      </c>
      <c r="CM18" s="46" t="s">
        <v>78</v>
      </c>
      <c r="CN18" s="47">
        <v>10</v>
      </c>
      <c r="CO18" s="47">
        <v>9</v>
      </c>
      <c r="CP18" s="47">
        <v>10</v>
      </c>
      <c r="CQ18" s="47">
        <v>8</v>
      </c>
      <c r="CR18" s="47">
        <v>9</v>
      </c>
      <c r="CS18" s="47">
        <v>8</v>
      </c>
      <c r="CT18" s="49">
        <f t="shared" si="29"/>
        <v>9.5</v>
      </c>
      <c r="CU18" s="48">
        <f t="shared" si="30"/>
        <v>0</v>
      </c>
      <c r="CV18" s="44" t="str">
        <f t="shared" si="31"/>
        <v>Dem.</v>
      </c>
      <c r="CW18" s="47" t="s">
        <v>78</v>
      </c>
      <c r="CX18" s="46" t="s">
        <v>78</v>
      </c>
      <c r="CY18" s="45">
        <f t="shared" si="32"/>
        <v>7.98</v>
      </c>
      <c r="CZ18" s="40">
        <f t="shared" si="33"/>
        <v>2</v>
      </c>
      <c r="DA18" s="39" t="str">
        <f t="shared" si="34"/>
        <v>Advanced</v>
      </c>
      <c r="DB18" s="44">
        <f t="shared" si="35"/>
        <v>8.4499999999999993</v>
      </c>
      <c r="DC18" s="40">
        <f t="shared" si="36"/>
        <v>1</v>
      </c>
      <c r="DD18" s="39" t="str">
        <f t="shared" si="37"/>
        <v>Democracies in consolidation</v>
      </c>
      <c r="DE18" s="43">
        <f t="shared" si="38"/>
        <v>7.5</v>
      </c>
      <c r="DF18" s="40">
        <f t="shared" si="39"/>
        <v>2</v>
      </c>
      <c r="DG18" s="39" t="str">
        <f t="shared" si="40"/>
        <v>Functioning</v>
      </c>
      <c r="DH18" s="42">
        <f t="shared" si="41"/>
        <v>6.5</v>
      </c>
      <c r="DI18" s="40">
        <f t="shared" si="42"/>
        <v>2</v>
      </c>
      <c r="DJ18" s="39" t="str">
        <f t="shared" si="43"/>
        <v>Good</v>
      </c>
      <c r="DK18" s="41">
        <f t="shared" si="44"/>
        <v>3.1</v>
      </c>
      <c r="DL18" s="40">
        <f t="shared" si="45"/>
        <v>4</v>
      </c>
      <c r="DM18" s="39" t="str">
        <f t="shared" si="46"/>
        <v>Minor</v>
      </c>
    </row>
    <row r="19" spans="1:117">
      <c r="A19" s="74" t="s">
        <v>117</v>
      </c>
      <c r="B19" s="60">
        <v>3</v>
      </c>
      <c r="C19" s="59">
        <f>IF(D19="-","?",RANK(D19,D2:D131,0))</f>
        <v>69</v>
      </c>
      <c r="D19" s="45">
        <f t="shared" si="0"/>
        <v>5.34</v>
      </c>
      <c r="E19" s="44">
        <f t="shared" si="1"/>
        <v>6.1166666666666663</v>
      </c>
      <c r="F19" s="58">
        <f t="shared" si="2"/>
        <v>8.5</v>
      </c>
      <c r="G19" s="47">
        <v>9</v>
      </c>
      <c r="H19" s="47">
        <v>10</v>
      </c>
      <c r="I19" s="47">
        <v>9</v>
      </c>
      <c r="J19" s="47">
        <v>6</v>
      </c>
      <c r="K19" s="58">
        <f t="shared" si="3"/>
        <v>6.25</v>
      </c>
      <c r="L19" s="47">
        <v>7</v>
      </c>
      <c r="M19" s="76">
        <v>6</v>
      </c>
      <c r="N19" s="47">
        <v>6</v>
      </c>
      <c r="O19" s="47">
        <v>6</v>
      </c>
      <c r="P19" s="58">
        <f t="shared" si="4"/>
        <v>4</v>
      </c>
      <c r="Q19" s="47">
        <v>5</v>
      </c>
      <c r="R19" s="47">
        <v>4</v>
      </c>
      <c r="S19" s="47">
        <v>4</v>
      </c>
      <c r="T19" s="47">
        <v>3</v>
      </c>
      <c r="U19" s="58">
        <f t="shared" si="5"/>
        <v>6.5</v>
      </c>
      <c r="V19" s="76">
        <v>7</v>
      </c>
      <c r="W19" s="76">
        <v>6</v>
      </c>
      <c r="X19" s="58">
        <f t="shared" si="6"/>
        <v>5.333333333333333</v>
      </c>
      <c r="Y19" s="47">
        <v>6</v>
      </c>
      <c r="Z19" s="47">
        <v>5</v>
      </c>
      <c r="AA19" s="47" t="s">
        <v>100</v>
      </c>
      <c r="AB19" s="47">
        <v>5</v>
      </c>
      <c r="AC19" s="43">
        <f t="shared" si="7"/>
        <v>4.5714285714285712</v>
      </c>
      <c r="AD19" s="57">
        <f t="shared" si="8"/>
        <v>1</v>
      </c>
      <c r="AE19" s="47">
        <v>1</v>
      </c>
      <c r="AF19" s="57">
        <f t="shared" si="9"/>
        <v>4.5</v>
      </c>
      <c r="AG19" s="47">
        <v>2</v>
      </c>
      <c r="AH19" s="47">
        <v>5</v>
      </c>
      <c r="AI19" s="47">
        <v>5</v>
      </c>
      <c r="AJ19" s="47">
        <v>6</v>
      </c>
      <c r="AK19" s="57">
        <f t="shared" si="10"/>
        <v>8</v>
      </c>
      <c r="AL19" s="47">
        <v>9</v>
      </c>
      <c r="AM19" s="47">
        <v>7</v>
      </c>
      <c r="AN19" s="57">
        <f t="shared" si="11"/>
        <v>5.5</v>
      </c>
      <c r="AO19" s="47">
        <v>5</v>
      </c>
      <c r="AP19" s="47">
        <v>6</v>
      </c>
      <c r="AQ19" s="57">
        <f t="shared" si="12"/>
        <v>3.5</v>
      </c>
      <c r="AR19" s="47">
        <v>3</v>
      </c>
      <c r="AS19" s="47">
        <v>4</v>
      </c>
      <c r="AT19" s="57">
        <f t="shared" si="13"/>
        <v>6</v>
      </c>
      <c r="AU19" s="47">
        <v>6</v>
      </c>
      <c r="AV19" s="57">
        <f t="shared" si="14"/>
        <v>3.5</v>
      </c>
      <c r="AW19" s="47">
        <v>5</v>
      </c>
      <c r="AX19" s="47">
        <v>2</v>
      </c>
      <c r="AY19" s="56">
        <f>IF(AZ19="-","?",RANK(AZ19,AZ2:AZ131,0))</f>
        <v>74</v>
      </c>
      <c r="AZ19" s="42">
        <f t="shared" si="15"/>
        <v>4.41</v>
      </c>
      <c r="BA19" s="41">
        <f t="shared" si="16"/>
        <v>6.791666666666667</v>
      </c>
      <c r="BB19" s="47">
        <v>10</v>
      </c>
      <c r="BC19" s="47">
        <v>5</v>
      </c>
      <c r="BD19" s="47">
        <v>2</v>
      </c>
      <c r="BE19" s="47">
        <v>9</v>
      </c>
      <c r="BF19" s="47">
        <v>10</v>
      </c>
      <c r="BG19" s="55">
        <f t="shared" si="17"/>
        <v>4.75</v>
      </c>
      <c r="BH19" s="54">
        <f t="shared" si="18"/>
        <v>4.75</v>
      </c>
      <c r="BI19" s="41">
        <f t="shared" si="19"/>
        <v>4.333333333333333</v>
      </c>
      <c r="BJ19" s="47">
        <v>3</v>
      </c>
      <c r="BK19" s="47">
        <v>5</v>
      </c>
      <c r="BL19" s="47">
        <v>5</v>
      </c>
      <c r="BM19" s="41">
        <f t="shared" si="20"/>
        <v>3.6666666666666665</v>
      </c>
      <c r="BN19" s="47">
        <v>3</v>
      </c>
      <c r="BO19" s="47">
        <v>5</v>
      </c>
      <c r="BP19" s="47">
        <v>3</v>
      </c>
      <c r="BQ19" s="41">
        <f t="shared" si="21"/>
        <v>4.666666666666667</v>
      </c>
      <c r="BR19" s="47">
        <v>6</v>
      </c>
      <c r="BS19" s="47">
        <v>4</v>
      </c>
      <c r="BT19" s="47">
        <v>6</v>
      </c>
      <c r="BU19" s="47">
        <v>5</v>
      </c>
      <c r="BV19" s="47">
        <v>4</v>
      </c>
      <c r="BW19" s="47">
        <v>3</v>
      </c>
      <c r="BX19" s="41">
        <f t="shared" si="22"/>
        <v>6.333333333333333</v>
      </c>
      <c r="BY19" s="47">
        <v>7</v>
      </c>
      <c r="BZ19" s="47">
        <v>6</v>
      </c>
      <c r="CA19" s="47">
        <v>6</v>
      </c>
      <c r="CB19" s="47" t="s">
        <v>78</v>
      </c>
      <c r="CC19" s="46" t="s">
        <v>78</v>
      </c>
      <c r="CD19" s="52" t="s">
        <v>208</v>
      </c>
      <c r="CE19" s="52">
        <f t="shared" si="23"/>
        <v>6.1166666666666663</v>
      </c>
      <c r="CF19" s="44" t="str">
        <f t="shared" si="24"/>
        <v>-</v>
      </c>
      <c r="CG19" s="53" t="str">
        <f t="shared" si="25"/>
        <v/>
      </c>
      <c r="CH19" s="52" t="s">
        <v>208</v>
      </c>
      <c r="CI19" s="52">
        <f t="shared" si="26"/>
        <v>4.5714285714285712</v>
      </c>
      <c r="CJ19" s="43" t="str">
        <f t="shared" si="27"/>
        <v>-</v>
      </c>
      <c r="CK19" s="51" t="str">
        <f t="shared" si="28"/>
        <v/>
      </c>
      <c r="CL19" s="47" t="s">
        <v>78</v>
      </c>
      <c r="CM19" s="46" t="s">
        <v>78</v>
      </c>
      <c r="CN19" s="47">
        <v>7</v>
      </c>
      <c r="CO19" s="47">
        <v>6</v>
      </c>
      <c r="CP19" s="47">
        <v>6</v>
      </c>
      <c r="CQ19" s="47">
        <v>6</v>
      </c>
      <c r="CR19" s="47">
        <v>5</v>
      </c>
      <c r="CS19" s="47">
        <v>3</v>
      </c>
      <c r="CT19" s="49">
        <f t="shared" si="29"/>
        <v>7.5</v>
      </c>
      <c r="CU19" s="48">
        <f t="shared" si="30"/>
        <v>0</v>
      </c>
      <c r="CV19" s="44" t="str">
        <f t="shared" si="31"/>
        <v>Dem.</v>
      </c>
      <c r="CW19" s="47" t="s">
        <v>78</v>
      </c>
      <c r="CX19" s="46" t="s">
        <v>78</v>
      </c>
      <c r="CY19" s="45">
        <f t="shared" si="32"/>
        <v>5.34</v>
      </c>
      <c r="CZ19" s="40">
        <f t="shared" si="33"/>
        <v>4</v>
      </c>
      <c r="DA19" s="39" t="str">
        <f t="shared" si="34"/>
        <v>Very limited</v>
      </c>
      <c r="DB19" s="44">
        <f t="shared" si="35"/>
        <v>6.12</v>
      </c>
      <c r="DC19" s="40">
        <f t="shared" si="36"/>
        <v>2</v>
      </c>
      <c r="DD19" s="39" t="str">
        <f t="shared" si="37"/>
        <v>Defective democracies</v>
      </c>
      <c r="DE19" s="43">
        <f t="shared" si="38"/>
        <v>4.57</v>
      </c>
      <c r="DF19" s="40">
        <f t="shared" si="39"/>
        <v>4</v>
      </c>
      <c r="DG19" s="39" t="str">
        <f t="shared" si="40"/>
        <v>Poorly functioning</v>
      </c>
      <c r="DH19" s="42">
        <f t="shared" si="41"/>
        <v>4.41</v>
      </c>
      <c r="DI19" s="40">
        <f t="shared" si="42"/>
        <v>3</v>
      </c>
      <c r="DJ19" s="39" t="str">
        <f t="shared" si="43"/>
        <v>Moderate</v>
      </c>
      <c r="DK19" s="41">
        <f t="shared" si="44"/>
        <v>6.8</v>
      </c>
      <c r="DL19" s="40">
        <f t="shared" si="45"/>
        <v>2</v>
      </c>
      <c r="DM19" s="39" t="str">
        <f t="shared" si="46"/>
        <v>Substantial</v>
      </c>
    </row>
    <row r="20" spans="1:117">
      <c r="A20" s="61" t="s">
        <v>118</v>
      </c>
      <c r="B20" s="60">
        <v>5</v>
      </c>
      <c r="C20" s="59">
        <f>IF(D20="-","?",RANK(D20,D2:D131,0))</f>
        <v>101</v>
      </c>
      <c r="D20" s="45">
        <f t="shared" si="0"/>
        <v>3.58</v>
      </c>
      <c r="E20" s="44">
        <f t="shared" si="1"/>
        <v>3.6333333333333337</v>
      </c>
      <c r="F20" s="58">
        <f t="shared" si="2"/>
        <v>6.5</v>
      </c>
      <c r="G20" s="47">
        <v>5</v>
      </c>
      <c r="H20" s="47">
        <v>6</v>
      </c>
      <c r="I20" s="47">
        <v>9</v>
      </c>
      <c r="J20" s="47">
        <v>6</v>
      </c>
      <c r="K20" s="58">
        <f t="shared" si="3"/>
        <v>3.5</v>
      </c>
      <c r="L20" s="47">
        <v>1</v>
      </c>
      <c r="M20" s="47">
        <v>1</v>
      </c>
      <c r="N20" s="47">
        <v>7</v>
      </c>
      <c r="O20" s="47">
        <v>5</v>
      </c>
      <c r="P20" s="58">
        <f t="shared" si="4"/>
        <v>3.5</v>
      </c>
      <c r="Q20" s="47">
        <v>3</v>
      </c>
      <c r="R20" s="47">
        <v>4</v>
      </c>
      <c r="S20" s="47">
        <v>4</v>
      </c>
      <c r="T20" s="47">
        <v>3</v>
      </c>
      <c r="U20" s="58">
        <f t="shared" si="5"/>
        <v>2</v>
      </c>
      <c r="V20" s="47">
        <v>2</v>
      </c>
      <c r="W20" s="47">
        <v>2</v>
      </c>
      <c r="X20" s="58">
        <f t="shared" si="6"/>
        <v>2.6666666666666665</v>
      </c>
      <c r="Y20" s="47">
        <v>2</v>
      </c>
      <c r="Z20" s="47">
        <v>3</v>
      </c>
      <c r="AA20" s="47" t="s">
        <v>100</v>
      </c>
      <c r="AB20" s="47">
        <v>3</v>
      </c>
      <c r="AC20" s="43">
        <f t="shared" si="7"/>
        <v>3.5357142857142856</v>
      </c>
      <c r="AD20" s="57">
        <f t="shared" si="8"/>
        <v>1</v>
      </c>
      <c r="AE20" s="47">
        <v>1</v>
      </c>
      <c r="AF20" s="57">
        <f t="shared" si="9"/>
        <v>4.25</v>
      </c>
      <c r="AG20" s="47">
        <v>3</v>
      </c>
      <c r="AH20" s="47">
        <v>5</v>
      </c>
      <c r="AI20" s="47">
        <v>4</v>
      </c>
      <c r="AJ20" s="47">
        <v>5</v>
      </c>
      <c r="AK20" s="57">
        <f t="shared" si="10"/>
        <v>5.5</v>
      </c>
      <c r="AL20" s="47">
        <v>6</v>
      </c>
      <c r="AM20" s="47">
        <v>5</v>
      </c>
      <c r="AN20" s="57">
        <f t="shared" si="11"/>
        <v>3.5</v>
      </c>
      <c r="AO20" s="47">
        <v>3</v>
      </c>
      <c r="AP20" s="47">
        <v>4</v>
      </c>
      <c r="AQ20" s="57">
        <f t="shared" si="12"/>
        <v>2.5</v>
      </c>
      <c r="AR20" s="47">
        <v>3</v>
      </c>
      <c r="AS20" s="47">
        <v>2</v>
      </c>
      <c r="AT20" s="57">
        <f t="shared" si="13"/>
        <v>5</v>
      </c>
      <c r="AU20" s="47">
        <v>5</v>
      </c>
      <c r="AV20" s="57">
        <f t="shared" si="14"/>
        <v>3</v>
      </c>
      <c r="AW20" s="47">
        <v>3</v>
      </c>
      <c r="AX20" s="47">
        <v>3</v>
      </c>
      <c r="AY20" s="56">
        <f>IF(AZ20="-","?",RANK(AZ20,AZ2:AZ131,0))</f>
        <v>106</v>
      </c>
      <c r="AZ20" s="42">
        <f t="shared" si="15"/>
        <v>2.77</v>
      </c>
      <c r="BA20" s="41">
        <f t="shared" si="16"/>
        <v>9</v>
      </c>
      <c r="BB20" s="47">
        <v>10</v>
      </c>
      <c r="BC20" s="47">
        <v>8</v>
      </c>
      <c r="BD20" s="47">
        <v>10</v>
      </c>
      <c r="BE20" s="47">
        <v>10</v>
      </c>
      <c r="BF20" s="47">
        <v>10</v>
      </c>
      <c r="BG20" s="55">
        <f t="shared" si="17"/>
        <v>6</v>
      </c>
      <c r="BH20" s="54">
        <f t="shared" si="18"/>
        <v>2.8333333333333335</v>
      </c>
      <c r="BI20" s="41">
        <f t="shared" si="19"/>
        <v>1.6666666666666667</v>
      </c>
      <c r="BJ20" s="47">
        <v>1</v>
      </c>
      <c r="BK20" s="47">
        <v>2</v>
      </c>
      <c r="BL20" s="47">
        <v>2</v>
      </c>
      <c r="BM20" s="41">
        <f t="shared" si="20"/>
        <v>2.3333333333333335</v>
      </c>
      <c r="BN20" s="47">
        <v>3</v>
      </c>
      <c r="BO20" s="47">
        <v>2</v>
      </c>
      <c r="BP20" s="47">
        <v>2</v>
      </c>
      <c r="BQ20" s="41">
        <f t="shared" si="21"/>
        <v>3.3333333333333335</v>
      </c>
      <c r="BR20" s="47">
        <v>4</v>
      </c>
      <c r="BS20" s="47">
        <v>3</v>
      </c>
      <c r="BT20" s="47">
        <v>4</v>
      </c>
      <c r="BU20" s="47">
        <v>3</v>
      </c>
      <c r="BV20" s="47">
        <v>3</v>
      </c>
      <c r="BW20" s="47">
        <v>3</v>
      </c>
      <c r="BX20" s="41">
        <f t="shared" si="22"/>
        <v>4</v>
      </c>
      <c r="BY20" s="47">
        <v>6</v>
      </c>
      <c r="BZ20" s="47">
        <v>3</v>
      </c>
      <c r="CA20" s="47">
        <v>3</v>
      </c>
      <c r="CB20" s="47" t="s">
        <v>78</v>
      </c>
      <c r="CC20" s="46" t="s">
        <v>78</v>
      </c>
      <c r="CD20" s="52" t="s">
        <v>208</v>
      </c>
      <c r="CE20" s="52">
        <f t="shared" si="23"/>
        <v>3.6333333333333337</v>
      </c>
      <c r="CF20" s="44" t="str">
        <f t="shared" si="24"/>
        <v>-</v>
      </c>
      <c r="CG20" s="53" t="str">
        <f t="shared" si="25"/>
        <v/>
      </c>
      <c r="CH20" s="52" t="s">
        <v>208</v>
      </c>
      <c r="CI20" s="52">
        <f t="shared" si="26"/>
        <v>3.5357142857142856</v>
      </c>
      <c r="CJ20" s="43" t="str">
        <f t="shared" si="27"/>
        <v>-</v>
      </c>
      <c r="CK20" s="51" t="str">
        <f t="shared" si="28"/>
        <v/>
      </c>
      <c r="CL20" s="47" t="s">
        <v>78</v>
      </c>
      <c r="CM20" s="46" t="s">
        <v>78</v>
      </c>
      <c r="CN20" s="50">
        <v>1</v>
      </c>
      <c r="CO20" s="50">
        <v>1</v>
      </c>
      <c r="CP20" s="47">
        <v>7</v>
      </c>
      <c r="CQ20" s="47">
        <v>5</v>
      </c>
      <c r="CR20" s="47">
        <v>3</v>
      </c>
      <c r="CS20" s="47">
        <v>3</v>
      </c>
      <c r="CT20" s="49">
        <f t="shared" si="29"/>
        <v>5.5</v>
      </c>
      <c r="CU20" s="48">
        <f t="shared" si="30"/>
        <v>2</v>
      </c>
      <c r="CV20" s="44" t="str">
        <f t="shared" si="31"/>
        <v>Aut.</v>
      </c>
      <c r="CW20" s="47" t="s">
        <v>78</v>
      </c>
      <c r="CX20" s="46" t="s">
        <v>78</v>
      </c>
      <c r="CY20" s="45">
        <f t="shared" si="32"/>
        <v>3.58</v>
      </c>
      <c r="CZ20" s="40">
        <f t="shared" si="33"/>
        <v>5</v>
      </c>
      <c r="DA20" s="39" t="str">
        <f t="shared" si="34"/>
        <v>Failed</v>
      </c>
      <c r="DB20" s="44">
        <f t="shared" si="35"/>
        <v>3.63</v>
      </c>
      <c r="DC20" s="40">
        <f t="shared" si="36"/>
        <v>5</v>
      </c>
      <c r="DD20" s="39" t="str">
        <f t="shared" si="37"/>
        <v>Hard-line autocracies</v>
      </c>
      <c r="DE20" s="43">
        <f t="shared" si="38"/>
        <v>3.54</v>
      </c>
      <c r="DF20" s="40">
        <f t="shared" si="39"/>
        <v>4</v>
      </c>
      <c r="DG20" s="39" t="str">
        <f t="shared" si="40"/>
        <v>Poorly functioning</v>
      </c>
      <c r="DH20" s="42">
        <f t="shared" si="41"/>
        <v>2.77</v>
      </c>
      <c r="DI20" s="40">
        <f t="shared" si="42"/>
        <v>5</v>
      </c>
      <c r="DJ20" s="39" t="str">
        <f t="shared" si="43"/>
        <v>Failed</v>
      </c>
      <c r="DK20" s="41">
        <f t="shared" si="44"/>
        <v>9</v>
      </c>
      <c r="DL20" s="40">
        <f t="shared" si="45"/>
        <v>1</v>
      </c>
      <c r="DM20" s="39" t="str">
        <f t="shared" si="46"/>
        <v>Massive</v>
      </c>
    </row>
    <row r="21" spans="1:117">
      <c r="A21" s="75" t="s">
        <v>119</v>
      </c>
      <c r="B21" s="60">
        <v>7</v>
      </c>
      <c r="C21" s="59">
        <f>IF(D21="-","?",RANK(D21,D2:D131,0))</f>
        <v>87</v>
      </c>
      <c r="D21" s="45">
        <f t="shared" si="0"/>
        <v>4.34</v>
      </c>
      <c r="E21" s="44">
        <f t="shared" si="1"/>
        <v>4.0999999999999996</v>
      </c>
      <c r="F21" s="58">
        <f t="shared" si="2"/>
        <v>7.5</v>
      </c>
      <c r="G21" s="47">
        <v>7</v>
      </c>
      <c r="H21" s="47">
        <v>8</v>
      </c>
      <c r="I21" s="47">
        <v>10</v>
      </c>
      <c r="J21" s="47">
        <v>5</v>
      </c>
      <c r="K21" s="58">
        <f t="shared" si="3"/>
        <v>5</v>
      </c>
      <c r="L21" s="47">
        <v>5</v>
      </c>
      <c r="M21" s="77">
        <v>5</v>
      </c>
      <c r="N21" s="47">
        <v>5</v>
      </c>
      <c r="O21" s="47">
        <v>5</v>
      </c>
      <c r="P21" s="58">
        <f t="shared" si="4"/>
        <v>3</v>
      </c>
      <c r="Q21" s="47">
        <v>2</v>
      </c>
      <c r="R21" s="47">
        <v>3</v>
      </c>
      <c r="S21" s="47">
        <v>3</v>
      </c>
      <c r="T21" s="47">
        <v>4</v>
      </c>
      <c r="U21" s="58">
        <f t="shared" si="5"/>
        <v>2</v>
      </c>
      <c r="V21" s="47">
        <v>2</v>
      </c>
      <c r="W21" s="47">
        <v>2</v>
      </c>
      <c r="X21" s="58">
        <f t="shared" si="6"/>
        <v>3</v>
      </c>
      <c r="Y21" s="47">
        <v>4</v>
      </c>
      <c r="Z21" s="47">
        <v>3</v>
      </c>
      <c r="AA21" s="47" t="s">
        <v>100</v>
      </c>
      <c r="AB21" s="47">
        <v>2</v>
      </c>
      <c r="AC21" s="43">
        <f t="shared" si="7"/>
        <v>4.5714285714285712</v>
      </c>
      <c r="AD21" s="57">
        <f t="shared" si="8"/>
        <v>4</v>
      </c>
      <c r="AE21" s="47">
        <v>4</v>
      </c>
      <c r="AF21" s="57">
        <f t="shared" si="9"/>
        <v>4.5</v>
      </c>
      <c r="AG21" s="47">
        <v>4</v>
      </c>
      <c r="AH21" s="47">
        <v>4</v>
      </c>
      <c r="AI21" s="47">
        <v>6</v>
      </c>
      <c r="AJ21" s="47">
        <v>4</v>
      </c>
      <c r="AK21" s="57">
        <f t="shared" si="10"/>
        <v>6.5</v>
      </c>
      <c r="AL21" s="47">
        <v>6</v>
      </c>
      <c r="AM21" s="47">
        <v>7</v>
      </c>
      <c r="AN21" s="57">
        <f t="shared" si="11"/>
        <v>7</v>
      </c>
      <c r="AO21" s="47">
        <v>6</v>
      </c>
      <c r="AP21" s="47">
        <v>8</v>
      </c>
      <c r="AQ21" s="57">
        <f t="shared" si="12"/>
        <v>3</v>
      </c>
      <c r="AR21" s="47">
        <v>3</v>
      </c>
      <c r="AS21" s="47">
        <v>3</v>
      </c>
      <c r="AT21" s="57">
        <f t="shared" si="13"/>
        <v>4</v>
      </c>
      <c r="AU21" s="47">
        <v>4</v>
      </c>
      <c r="AV21" s="57">
        <f t="shared" si="14"/>
        <v>3</v>
      </c>
      <c r="AW21" s="47">
        <v>3</v>
      </c>
      <c r="AX21" s="47">
        <v>3</v>
      </c>
      <c r="AY21" s="56">
        <f>IF(AZ21="-","?",RANK(AZ21,AZ2:AZ131,0))</f>
        <v>94</v>
      </c>
      <c r="AZ21" s="42">
        <f t="shared" si="15"/>
        <v>3.52</v>
      </c>
      <c r="BA21" s="41">
        <f t="shared" si="16"/>
        <v>7.291666666666667</v>
      </c>
      <c r="BB21" s="47">
        <v>8</v>
      </c>
      <c r="BC21" s="47">
        <v>10</v>
      </c>
      <c r="BD21" s="47">
        <v>5</v>
      </c>
      <c r="BE21" s="47">
        <v>9</v>
      </c>
      <c r="BF21" s="47">
        <v>6</v>
      </c>
      <c r="BG21" s="55">
        <f t="shared" si="17"/>
        <v>5.75</v>
      </c>
      <c r="BH21" s="54">
        <f t="shared" si="18"/>
        <v>3.75</v>
      </c>
      <c r="BI21" s="41">
        <f t="shared" si="19"/>
        <v>3.3333333333333335</v>
      </c>
      <c r="BJ21" s="47">
        <v>4</v>
      </c>
      <c r="BK21" s="47">
        <v>3</v>
      </c>
      <c r="BL21" s="47">
        <v>3</v>
      </c>
      <c r="BM21" s="41">
        <f t="shared" si="20"/>
        <v>2.6666666666666665</v>
      </c>
      <c r="BN21" s="47">
        <v>3</v>
      </c>
      <c r="BO21" s="47">
        <v>3</v>
      </c>
      <c r="BP21" s="47">
        <v>2</v>
      </c>
      <c r="BQ21" s="41">
        <f t="shared" si="21"/>
        <v>3.3333333333333335</v>
      </c>
      <c r="BR21" s="47">
        <v>4</v>
      </c>
      <c r="BS21" s="47">
        <v>2</v>
      </c>
      <c r="BT21" s="47">
        <v>5</v>
      </c>
      <c r="BU21" s="47">
        <v>3</v>
      </c>
      <c r="BV21" s="47">
        <v>3</v>
      </c>
      <c r="BW21" s="47">
        <v>3</v>
      </c>
      <c r="BX21" s="41">
        <f t="shared" si="22"/>
        <v>5.666666666666667</v>
      </c>
      <c r="BY21" s="47">
        <v>3</v>
      </c>
      <c r="BZ21" s="47">
        <v>6</v>
      </c>
      <c r="CA21" s="47">
        <v>8</v>
      </c>
      <c r="CB21" s="47" t="s">
        <v>78</v>
      </c>
      <c r="CC21" s="46" t="s">
        <v>78</v>
      </c>
      <c r="CD21" s="52" t="s">
        <v>208</v>
      </c>
      <c r="CE21" s="52">
        <f t="shared" si="23"/>
        <v>4.0999999999999996</v>
      </c>
      <c r="CF21" s="44" t="str">
        <f t="shared" si="24"/>
        <v>-</v>
      </c>
      <c r="CG21" s="53" t="str">
        <f t="shared" si="25"/>
        <v/>
      </c>
      <c r="CH21" s="52" t="s">
        <v>208</v>
      </c>
      <c r="CI21" s="52">
        <f t="shared" si="26"/>
        <v>4.5714285714285712</v>
      </c>
      <c r="CJ21" s="43" t="str">
        <f t="shared" si="27"/>
        <v>-</v>
      </c>
      <c r="CK21" s="51" t="str">
        <f t="shared" si="28"/>
        <v/>
      </c>
      <c r="CL21" s="47" t="s">
        <v>78</v>
      </c>
      <c r="CM21" s="46" t="s">
        <v>78</v>
      </c>
      <c r="CN21" s="50">
        <v>5</v>
      </c>
      <c r="CO21" s="47">
        <v>5</v>
      </c>
      <c r="CP21" s="47">
        <v>5</v>
      </c>
      <c r="CQ21" s="47">
        <v>5</v>
      </c>
      <c r="CR21" s="50">
        <v>2</v>
      </c>
      <c r="CS21" s="47">
        <v>4</v>
      </c>
      <c r="CT21" s="49">
        <f t="shared" si="29"/>
        <v>6</v>
      </c>
      <c r="CU21" s="48">
        <f t="shared" si="30"/>
        <v>2</v>
      </c>
      <c r="CV21" s="44" t="str">
        <f t="shared" si="31"/>
        <v>Aut.</v>
      </c>
      <c r="CW21" s="47" t="s">
        <v>78</v>
      </c>
      <c r="CX21" s="46" t="s">
        <v>78</v>
      </c>
      <c r="CY21" s="45">
        <f t="shared" si="32"/>
        <v>4.34</v>
      </c>
      <c r="CZ21" s="40">
        <f t="shared" si="33"/>
        <v>4</v>
      </c>
      <c r="DA21" s="39" t="str">
        <f t="shared" si="34"/>
        <v>Very limited</v>
      </c>
      <c r="DB21" s="44">
        <f t="shared" si="35"/>
        <v>4.0999999999999996</v>
      </c>
      <c r="DC21" s="40">
        <f t="shared" si="36"/>
        <v>4</v>
      </c>
      <c r="DD21" s="39" t="str">
        <f t="shared" si="37"/>
        <v>Moderate autocracies</v>
      </c>
      <c r="DE21" s="43">
        <f t="shared" si="38"/>
        <v>4.57</v>
      </c>
      <c r="DF21" s="40">
        <f t="shared" si="39"/>
        <v>4</v>
      </c>
      <c r="DG21" s="39" t="str">
        <f t="shared" si="40"/>
        <v>Poorly functioning</v>
      </c>
      <c r="DH21" s="42">
        <f t="shared" si="41"/>
        <v>3.52</v>
      </c>
      <c r="DI21" s="40">
        <f t="shared" si="42"/>
        <v>4</v>
      </c>
      <c r="DJ21" s="39" t="str">
        <f t="shared" si="43"/>
        <v>Weak</v>
      </c>
      <c r="DK21" s="41">
        <f t="shared" si="44"/>
        <v>7.3</v>
      </c>
      <c r="DL21" s="40">
        <f t="shared" si="45"/>
        <v>2</v>
      </c>
      <c r="DM21" s="39" t="str">
        <f t="shared" si="46"/>
        <v>Substantial</v>
      </c>
    </row>
    <row r="22" spans="1:117">
      <c r="A22" s="61" t="s">
        <v>120</v>
      </c>
      <c r="B22" s="60">
        <v>3</v>
      </c>
      <c r="C22" s="59">
        <f>IF(D22="-","?",RANK(D22,D2:D131,0))</f>
        <v>89</v>
      </c>
      <c r="D22" s="45">
        <f t="shared" si="0"/>
        <v>4.3099999999999996</v>
      </c>
      <c r="E22" s="44">
        <f t="shared" si="1"/>
        <v>4.0833333333333339</v>
      </c>
      <c r="F22" s="58">
        <f t="shared" si="2"/>
        <v>6.5</v>
      </c>
      <c r="G22" s="47">
        <v>6</v>
      </c>
      <c r="H22" s="47">
        <v>6</v>
      </c>
      <c r="I22" s="47">
        <v>9</v>
      </c>
      <c r="J22" s="47">
        <v>5</v>
      </c>
      <c r="K22" s="58">
        <f t="shared" si="3"/>
        <v>3.5</v>
      </c>
      <c r="L22" s="47">
        <v>3</v>
      </c>
      <c r="M22" s="47">
        <v>3</v>
      </c>
      <c r="N22" s="47">
        <v>5</v>
      </c>
      <c r="O22" s="47">
        <v>3</v>
      </c>
      <c r="P22" s="58">
        <f t="shared" si="4"/>
        <v>3.75</v>
      </c>
      <c r="Q22" s="47">
        <v>4</v>
      </c>
      <c r="R22" s="47">
        <v>4</v>
      </c>
      <c r="S22" s="47">
        <v>3</v>
      </c>
      <c r="T22" s="47">
        <v>4</v>
      </c>
      <c r="U22" s="58">
        <f t="shared" si="5"/>
        <v>2</v>
      </c>
      <c r="V22" s="47">
        <v>2</v>
      </c>
      <c r="W22" s="47">
        <v>2</v>
      </c>
      <c r="X22" s="58">
        <f t="shared" si="6"/>
        <v>4.666666666666667</v>
      </c>
      <c r="Y22" s="47">
        <v>5</v>
      </c>
      <c r="Z22" s="47">
        <v>5</v>
      </c>
      <c r="AA22" s="47" t="s">
        <v>100</v>
      </c>
      <c r="AB22" s="47">
        <v>4</v>
      </c>
      <c r="AC22" s="43">
        <f t="shared" si="7"/>
        <v>4.5357142857142856</v>
      </c>
      <c r="AD22" s="57">
        <f t="shared" si="8"/>
        <v>3</v>
      </c>
      <c r="AE22" s="47">
        <v>3</v>
      </c>
      <c r="AF22" s="57">
        <f t="shared" si="9"/>
        <v>4.75</v>
      </c>
      <c r="AG22" s="47">
        <v>4</v>
      </c>
      <c r="AH22" s="47">
        <v>5</v>
      </c>
      <c r="AI22" s="47">
        <v>5</v>
      </c>
      <c r="AJ22" s="47">
        <v>5</v>
      </c>
      <c r="AK22" s="57">
        <f t="shared" si="10"/>
        <v>6</v>
      </c>
      <c r="AL22" s="47">
        <v>9</v>
      </c>
      <c r="AM22" s="47">
        <v>3</v>
      </c>
      <c r="AN22" s="57">
        <f t="shared" si="11"/>
        <v>3.5</v>
      </c>
      <c r="AO22" s="47">
        <v>3</v>
      </c>
      <c r="AP22" s="47">
        <v>4</v>
      </c>
      <c r="AQ22" s="57">
        <f t="shared" si="12"/>
        <v>4</v>
      </c>
      <c r="AR22" s="47">
        <v>4</v>
      </c>
      <c r="AS22" s="47">
        <v>4</v>
      </c>
      <c r="AT22" s="57">
        <f t="shared" si="13"/>
        <v>7</v>
      </c>
      <c r="AU22" s="47">
        <v>7</v>
      </c>
      <c r="AV22" s="57">
        <f t="shared" si="14"/>
        <v>3.5</v>
      </c>
      <c r="AW22" s="47">
        <v>3</v>
      </c>
      <c r="AX22" s="47">
        <v>4</v>
      </c>
      <c r="AY22" s="56">
        <f>IF(AZ22="-","?",RANK(AZ22,AZ2:AZ131,0))</f>
        <v>99</v>
      </c>
      <c r="AZ22" s="42">
        <f t="shared" si="15"/>
        <v>3.25</v>
      </c>
      <c r="BA22" s="41">
        <f t="shared" si="16"/>
        <v>7.3125</v>
      </c>
      <c r="BB22" s="47">
        <v>6</v>
      </c>
      <c r="BC22" s="47">
        <v>7</v>
      </c>
      <c r="BD22" s="47">
        <v>6</v>
      </c>
      <c r="BE22" s="47">
        <v>9</v>
      </c>
      <c r="BF22" s="47">
        <v>10</v>
      </c>
      <c r="BG22" s="55">
        <f t="shared" si="17"/>
        <v>5.875</v>
      </c>
      <c r="BH22" s="54">
        <f t="shared" si="18"/>
        <v>3.458333333333333</v>
      </c>
      <c r="BI22" s="41">
        <f t="shared" si="19"/>
        <v>3.3333333333333335</v>
      </c>
      <c r="BJ22" s="47">
        <v>2</v>
      </c>
      <c r="BK22" s="47">
        <v>4</v>
      </c>
      <c r="BL22" s="47">
        <v>4</v>
      </c>
      <c r="BM22" s="41">
        <f t="shared" si="20"/>
        <v>2.6666666666666665</v>
      </c>
      <c r="BN22" s="47">
        <v>3</v>
      </c>
      <c r="BO22" s="47">
        <v>3</v>
      </c>
      <c r="BP22" s="47">
        <v>2</v>
      </c>
      <c r="BQ22" s="41">
        <f t="shared" si="21"/>
        <v>3.1666666666666665</v>
      </c>
      <c r="BR22" s="47">
        <v>4</v>
      </c>
      <c r="BS22" s="47">
        <v>4</v>
      </c>
      <c r="BT22" s="47">
        <v>3</v>
      </c>
      <c r="BU22" s="47">
        <v>2</v>
      </c>
      <c r="BV22" s="47">
        <v>3</v>
      </c>
      <c r="BW22" s="47">
        <v>3</v>
      </c>
      <c r="BX22" s="41">
        <f t="shared" si="22"/>
        <v>4.666666666666667</v>
      </c>
      <c r="BY22" s="47">
        <v>5</v>
      </c>
      <c r="BZ22" s="47">
        <v>5</v>
      </c>
      <c r="CA22" s="47">
        <v>4</v>
      </c>
      <c r="CB22" s="47" t="s">
        <v>78</v>
      </c>
      <c r="CC22" s="46" t="s">
        <v>78</v>
      </c>
      <c r="CD22" s="52" t="s">
        <v>208</v>
      </c>
      <c r="CE22" s="52">
        <f t="shared" si="23"/>
        <v>4.0833333333333339</v>
      </c>
      <c r="CF22" s="44" t="str">
        <f t="shared" si="24"/>
        <v>-</v>
      </c>
      <c r="CG22" s="53" t="str">
        <f t="shared" si="25"/>
        <v/>
      </c>
      <c r="CH22" s="52" t="s">
        <v>208</v>
      </c>
      <c r="CI22" s="52">
        <f t="shared" si="26"/>
        <v>4.5357142857142856</v>
      </c>
      <c r="CJ22" s="43" t="str">
        <f t="shared" si="27"/>
        <v>-</v>
      </c>
      <c r="CK22" s="51" t="str">
        <f t="shared" si="28"/>
        <v/>
      </c>
      <c r="CL22" s="47" t="s">
        <v>78</v>
      </c>
      <c r="CM22" s="46" t="s">
        <v>78</v>
      </c>
      <c r="CN22" s="50">
        <v>3</v>
      </c>
      <c r="CO22" s="47">
        <v>3</v>
      </c>
      <c r="CP22" s="47">
        <v>5</v>
      </c>
      <c r="CQ22" s="47">
        <v>3</v>
      </c>
      <c r="CR22" s="47">
        <v>4</v>
      </c>
      <c r="CS22" s="47">
        <v>4</v>
      </c>
      <c r="CT22" s="49">
        <f t="shared" si="29"/>
        <v>5.5</v>
      </c>
      <c r="CU22" s="48">
        <f t="shared" si="30"/>
        <v>1</v>
      </c>
      <c r="CV22" s="44" t="str">
        <f t="shared" si="31"/>
        <v>Aut.</v>
      </c>
      <c r="CW22" s="47" t="s">
        <v>78</v>
      </c>
      <c r="CX22" s="46" t="s">
        <v>78</v>
      </c>
      <c r="CY22" s="45">
        <f t="shared" si="32"/>
        <v>4.3099999999999996</v>
      </c>
      <c r="CZ22" s="40">
        <f t="shared" si="33"/>
        <v>4</v>
      </c>
      <c r="DA22" s="39" t="str">
        <f t="shared" si="34"/>
        <v>Very limited</v>
      </c>
      <c r="DB22" s="44">
        <f t="shared" si="35"/>
        <v>4.08</v>
      </c>
      <c r="DC22" s="40">
        <f t="shared" si="36"/>
        <v>4</v>
      </c>
      <c r="DD22" s="39" t="str">
        <f t="shared" si="37"/>
        <v>Moderate autocracies</v>
      </c>
      <c r="DE22" s="43">
        <f t="shared" si="38"/>
        <v>4.54</v>
      </c>
      <c r="DF22" s="40">
        <f t="shared" si="39"/>
        <v>4</v>
      </c>
      <c r="DG22" s="39" t="str">
        <f t="shared" si="40"/>
        <v>Poorly functioning</v>
      </c>
      <c r="DH22" s="42">
        <f t="shared" si="41"/>
        <v>3.25</v>
      </c>
      <c r="DI22" s="40">
        <f t="shared" si="42"/>
        <v>4</v>
      </c>
      <c r="DJ22" s="39" t="str">
        <f t="shared" si="43"/>
        <v>Weak</v>
      </c>
      <c r="DK22" s="41">
        <f t="shared" si="44"/>
        <v>7.3</v>
      </c>
      <c r="DL22" s="40">
        <f t="shared" si="45"/>
        <v>2</v>
      </c>
      <c r="DM22" s="39" t="str">
        <f t="shared" si="46"/>
        <v>Substantial</v>
      </c>
    </row>
    <row r="23" spans="1:117">
      <c r="A23" s="75" t="s">
        <v>121</v>
      </c>
      <c r="B23" s="60">
        <v>3</v>
      </c>
      <c r="C23" s="59">
        <f>IF(D23="-","?",RANK(D23,D2:D131,0))</f>
        <v>108</v>
      </c>
      <c r="D23" s="45">
        <f t="shared" si="0"/>
        <v>3.23</v>
      </c>
      <c r="E23" s="44">
        <f t="shared" si="1"/>
        <v>3.3166666666666664</v>
      </c>
      <c r="F23" s="58">
        <f t="shared" si="2"/>
        <v>4</v>
      </c>
      <c r="G23" s="47">
        <v>2</v>
      </c>
      <c r="H23" s="47">
        <v>4</v>
      </c>
      <c r="I23" s="47">
        <v>9</v>
      </c>
      <c r="J23" s="47">
        <v>1</v>
      </c>
      <c r="K23" s="58">
        <f t="shared" si="3"/>
        <v>3.25</v>
      </c>
      <c r="L23" s="47">
        <v>1</v>
      </c>
      <c r="M23" s="47">
        <v>1</v>
      </c>
      <c r="N23" s="47">
        <v>6</v>
      </c>
      <c r="O23" s="47">
        <v>5</v>
      </c>
      <c r="P23" s="58">
        <f t="shared" si="4"/>
        <v>3</v>
      </c>
      <c r="Q23" s="47">
        <v>4</v>
      </c>
      <c r="R23" s="47">
        <v>2</v>
      </c>
      <c r="S23" s="47">
        <v>3</v>
      </c>
      <c r="T23" s="47">
        <v>3</v>
      </c>
      <c r="U23" s="58">
        <f t="shared" si="5"/>
        <v>3</v>
      </c>
      <c r="V23" s="47">
        <v>2</v>
      </c>
      <c r="W23" s="77">
        <v>4</v>
      </c>
      <c r="X23" s="58">
        <f t="shared" si="6"/>
        <v>3.3333333333333335</v>
      </c>
      <c r="Y23" s="47">
        <v>5</v>
      </c>
      <c r="Z23" s="47">
        <v>3</v>
      </c>
      <c r="AA23" s="47" t="s">
        <v>100</v>
      </c>
      <c r="AB23" s="47">
        <v>2</v>
      </c>
      <c r="AC23" s="43">
        <f t="shared" si="7"/>
        <v>3.1428571428571428</v>
      </c>
      <c r="AD23" s="57">
        <f t="shared" si="8"/>
        <v>1</v>
      </c>
      <c r="AE23" s="47">
        <v>1</v>
      </c>
      <c r="AF23" s="57">
        <f t="shared" si="9"/>
        <v>4</v>
      </c>
      <c r="AG23" s="47">
        <v>3</v>
      </c>
      <c r="AH23" s="47">
        <v>4</v>
      </c>
      <c r="AI23" s="47">
        <v>4</v>
      </c>
      <c r="AJ23" s="47">
        <v>5</v>
      </c>
      <c r="AK23" s="57">
        <f t="shared" si="10"/>
        <v>5.5</v>
      </c>
      <c r="AL23" s="47">
        <v>8</v>
      </c>
      <c r="AM23" s="47">
        <v>3</v>
      </c>
      <c r="AN23" s="57">
        <f t="shared" si="11"/>
        <v>3.5</v>
      </c>
      <c r="AO23" s="47">
        <v>3</v>
      </c>
      <c r="AP23" s="47">
        <v>4</v>
      </c>
      <c r="AQ23" s="57">
        <f t="shared" si="12"/>
        <v>3</v>
      </c>
      <c r="AR23" s="47">
        <v>2</v>
      </c>
      <c r="AS23" s="47">
        <v>4</v>
      </c>
      <c r="AT23" s="57">
        <f t="shared" si="13"/>
        <v>2</v>
      </c>
      <c r="AU23" s="47">
        <v>2</v>
      </c>
      <c r="AV23" s="57">
        <f t="shared" si="14"/>
        <v>3</v>
      </c>
      <c r="AW23" s="47">
        <v>3</v>
      </c>
      <c r="AX23" s="47">
        <v>3</v>
      </c>
      <c r="AY23" s="56">
        <f>IF(AZ23="-","?",RANK(AZ23,AZ2:AZ131,0))</f>
        <v>84</v>
      </c>
      <c r="AZ23" s="42">
        <f t="shared" si="15"/>
        <v>3.9</v>
      </c>
      <c r="BA23" s="41">
        <f t="shared" si="16"/>
        <v>8.4166666666666661</v>
      </c>
      <c r="BB23" s="47">
        <v>10</v>
      </c>
      <c r="BC23" s="47">
        <v>8</v>
      </c>
      <c r="BD23" s="47">
        <v>9</v>
      </c>
      <c r="BE23" s="47">
        <v>9</v>
      </c>
      <c r="BF23" s="47">
        <v>7</v>
      </c>
      <c r="BG23" s="55">
        <f t="shared" si="17"/>
        <v>7.5</v>
      </c>
      <c r="BH23" s="54">
        <f t="shared" si="18"/>
        <v>4.041666666666667</v>
      </c>
      <c r="BI23" s="41">
        <f t="shared" si="19"/>
        <v>2.3333333333333335</v>
      </c>
      <c r="BJ23" s="47">
        <v>1</v>
      </c>
      <c r="BK23" s="47">
        <v>3</v>
      </c>
      <c r="BL23" s="47">
        <v>3</v>
      </c>
      <c r="BM23" s="41">
        <f t="shared" si="20"/>
        <v>3</v>
      </c>
      <c r="BN23" s="47">
        <v>3</v>
      </c>
      <c r="BO23" s="47">
        <v>3</v>
      </c>
      <c r="BP23" s="47">
        <v>3</v>
      </c>
      <c r="BQ23" s="41">
        <f t="shared" si="21"/>
        <v>4.833333333333333</v>
      </c>
      <c r="BR23" s="47">
        <v>6</v>
      </c>
      <c r="BS23" s="47">
        <v>3</v>
      </c>
      <c r="BT23" s="47">
        <v>6</v>
      </c>
      <c r="BU23" s="47">
        <v>4</v>
      </c>
      <c r="BV23" s="47">
        <v>5</v>
      </c>
      <c r="BW23" s="47">
        <v>5</v>
      </c>
      <c r="BX23" s="41">
        <f t="shared" si="22"/>
        <v>6</v>
      </c>
      <c r="BY23" s="47">
        <v>7</v>
      </c>
      <c r="BZ23" s="47">
        <v>4</v>
      </c>
      <c r="CA23" s="47">
        <v>7</v>
      </c>
      <c r="CB23" s="47" t="s">
        <v>78</v>
      </c>
      <c r="CC23" s="46" t="s">
        <v>78</v>
      </c>
      <c r="CD23" s="52" t="s">
        <v>208</v>
      </c>
      <c r="CE23" s="52">
        <f t="shared" si="23"/>
        <v>3.3166666666666664</v>
      </c>
      <c r="CF23" s="44" t="str">
        <f t="shared" si="24"/>
        <v>-</v>
      </c>
      <c r="CG23" s="53" t="str">
        <f t="shared" si="25"/>
        <v/>
      </c>
      <c r="CH23" s="52" t="s">
        <v>208</v>
      </c>
      <c r="CI23" s="52">
        <f t="shared" si="26"/>
        <v>3.1428571428571428</v>
      </c>
      <c r="CJ23" s="43" t="str">
        <f t="shared" si="27"/>
        <v>-</v>
      </c>
      <c r="CK23" s="51" t="str">
        <f t="shared" si="28"/>
        <v/>
      </c>
      <c r="CL23" s="47" t="s">
        <v>78</v>
      </c>
      <c r="CM23" s="46" t="s">
        <v>78</v>
      </c>
      <c r="CN23" s="50">
        <v>1</v>
      </c>
      <c r="CO23" s="50">
        <v>1</v>
      </c>
      <c r="CP23" s="47">
        <v>6</v>
      </c>
      <c r="CQ23" s="47">
        <v>5</v>
      </c>
      <c r="CR23" s="47">
        <v>4</v>
      </c>
      <c r="CS23" s="47">
        <v>3</v>
      </c>
      <c r="CT23" s="50">
        <f t="shared" si="29"/>
        <v>1.5</v>
      </c>
      <c r="CU23" s="48">
        <f t="shared" si="30"/>
        <v>3</v>
      </c>
      <c r="CV23" s="44" t="str">
        <f t="shared" si="31"/>
        <v>Aut.</v>
      </c>
      <c r="CW23" s="47" t="s">
        <v>78</v>
      </c>
      <c r="CX23" s="46" t="s">
        <v>78</v>
      </c>
      <c r="CY23" s="45">
        <f t="shared" si="32"/>
        <v>3.23</v>
      </c>
      <c r="CZ23" s="40">
        <f t="shared" si="33"/>
        <v>5</v>
      </c>
      <c r="DA23" s="39" t="str">
        <f t="shared" si="34"/>
        <v>Failed</v>
      </c>
      <c r="DB23" s="44">
        <f t="shared" si="35"/>
        <v>3.32</v>
      </c>
      <c r="DC23" s="40">
        <f t="shared" si="36"/>
        <v>5</v>
      </c>
      <c r="DD23" s="39" t="str">
        <f t="shared" si="37"/>
        <v>Hard-line autocracies</v>
      </c>
      <c r="DE23" s="43">
        <f t="shared" si="38"/>
        <v>3.14</v>
      </c>
      <c r="DF23" s="40">
        <f t="shared" si="39"/>
        <v>4</v>
      </c>
      <c r="DG23" s="39" t="str">
        <f t="shared" si="40"/>
        <v>Poorly functioning</v>
      </c>
      <c r="DH23" s="42">
        <f t="shared" si="41"/>
        <v>3.9</v>
      </c>
      <c r="DI23" s="40">
        <f t="shared" si="42"/>
        <v>4</v>
      </c>
      <c r="DJ23" s="39" t="str">
        <f t="shared" si="43"/>
        <v>Weak</v>
      </c>
      <c r="DK23" s="41">
        <f t="shared" si="44"/>
        <v>8.4</v>
      </c>
      <c r="DL23" s="40">
        <f t="shared" si="45"/>
        <v>2</v>
      </c>
      <c r="DM23" s="39" t="str">
        <f t="shared" si="46"/>
        <v>Substantial</v>
      </c>
    </row>
    <row r="24" spans="1:117">
      <c r="A24" s="61" t="s">
        <v>122</v>
      </c>
      <c r="B24" s="60">
        <v>3</v>
      </c>
      <c r="C24" s="59">
        <f>IF(D24="-","?",RANK(D24,D2:D131,0))</f>
        <v>97</v>
      </c>
      <c r="D24" s="45">
        <f t="shared" si="0"/>
        <v>3.86</v>
      </c>
      <c r="E24" s="44">
        <f t="shared" si="1"/>
        <v>3.5333333333333337</v>
      </c>
      <c r="F24" s="58">
        <f t="shared" si="2"/>
        <v>5.5</v>
      </c>
      <c r="G24" s="47">
        <v>4</v>
      </c>
      <c r="H24" s="47">
        <v>6</v>
      </c>
      <c r="I24" s="47">
        <v>9</v>
      </c>
      <c r="J24" s="47">
        <v>3</v>
      </c>
      <c r="K24" s="58">
        <f t="shared" si="3"/>
        <v>3.75</v>
      </c>
      <c r="L24" s="47">
        <v>3</v>
      </c>
      <c r="M24" s="47">
        <v>2</v>
      </c>
      <c r="N24" s="47">
        <v>6</v>
      </c>
      <c r="O24" s="47">
        <v>4</v>
      </c>
      <c r="P24" s="58">
        <f t="shared" si="4"/>
        <v>2.75</v>
      </c>
      <c r="Q24" s="47">
        <v>2</v>
      </c>
      <c r="R24" s="47">
        <v>3</v>
      </c>
      <c r="S24" s="47">
        <v>3</v>
      </c>
      <c r="T24" s="47">
        <v>3</v>
      </c>
      <c r="U24" s="58">
        <f t="shared" si="5"/>
        <v>2</v>
      </c>
      <c r="V24" s="47">
        <v>2</v>
      </c>
      <c r="W24" s="47">
        <v>2</v>
      </c>
      <c r="X24" s="58">
        <f t="shared" si="6"/>
        <v>3.6666666666666665</v>
      </c>
      <c r="Y24" s="47">
        <v>4</v>
      </c>
      <c r="Z24" s="47">
        <v>3</v>
      </c>
      <c r="AA24" s="47" t="s">
        <v>100</v>
      </c>
      <c r="AB24" s="47">
        <v>4</v>
      </c>
      <c r="AC24" s="43">
        <f t="shared" si="7"/>
        <v>4.1785714285714288</v>
      </c>
      <c r="AD24" s="57">
        <f t="shared" si="8"/>
        <v>1</v>
      </c>
      <c r="AE24" s="47">
        <v>1</v>
      </c>
      <c r="AF24" s="57">
        <f t="shared" si="9"/>
        <v>5.25</v>
      </c>
      <c r="AG24" s="47">
        <v>2</v>
      </c>
      <c r="AH24" s="47">
        <v>7</v>
      </c>
      <c r="AI24" s="47">
        <v>7</v>
      </c>
      <c r="AJ24" s="47">
        <v>5</v>
      </c>
      <c r="AK24" s="57">
        <f t="shared" si="10"/>
        <v>6</v>
      </c>
      <c r="AL24" s="47">
        <v>8</v>
      </c>
      <c r="AM24" s="47">
        <v>4</v>
      </c>
      <c r="AN24" s="57">
        <f t="shared" si="11"/>
        <v>4</v>
      </c>
      <c r="AO24" s="47">
        <v>3</v>
      </c>
      <c r="AP24" s="47">
        <v>5</v>
      </c>
      <c r="AQ24" s="57">
        <f t="shared" si="12"/>
        <v>2.5</v>
      </c>
      <c r="AR24" s="47">
        <v>3</v>
      </c>
      <c r="AS24" s="47">
        <v>2</v>
      </c>
      <c r="AT24" s="57">
        <f t="shared" si="13"/>
        <v>8</v>
      </c>
      <c r="AU24" s="47">
        <v>8</v>
      </c>
      <c r="AV24" s="57">
        <f t="shared" si="14"/>
        <v>2.5</v>
      </c>
      <c r="AW24" s="47">
        <v>4</v>
      </c>
      <c r="AX24" s="47">
        <v>1</v>
      </c>
      <c r="AY24" s="56">
        <f>IF(AZ24="-","?",RANK(AZ24,AZ2:AZ131,0))</f>
        <v>100</v>
      </c>
      <c r="AZ24" s="42">
        <f t="shared" si="15"/>
        <v>3.23</v>
      </c>
      <c r="BA24" s="41">
        <f t="shared" si="16"/>
        <v>8.6458333333333339</v>
      </c>
      <c r="BB24" s="47">
        <v>9</v>
      </c>
      <c r="BC24" s="47">
        <v>10</v>
      </c>
      <c r="BD24" s="47">
        <v>7</v>
      </c>
      <c r="BE24" s="47">
        <v>9</v>
      </c>
      <c r="BF24" s="47">
        <v>10</v>
      </c>
      <c r="BG24" s="55">
        <f t="shared" si="17"/>
        <v>6.875</v>
      </c>
      <c r="BH24" s="54">
        <f t="shared" si="18"/>
        <v>3.333333333333333</v>
      </c>
      <c r="BI24" s="41">
        <f t="shared" si="19"/>
        <v>2.3333333333333335</v>
      </c>
      <c r="BJ24" s="47">
        <v>1</v>
      </c>
      <c r="BK24" s="47">
        <v>3</v>
      </c>
      <c r="BL24" s="47">
        <v>3</v>
      </c>
      <c r="BM24" s="41">
        <f t="shared" si="20"/>
        <v>2.6666666666666665</v>
      </c>
      <c r="BN24" s="47">
        <v>3</v>
      </c>
      <c r="BO24" s="47">
        <v>3</v>
      </c>
      <c r="BP24" s="47">
        <v>2</v>
      </c>
      <c r="BQ24" s="41">
        <f t="shared" si="21"/>
        <v>3</v>
      </c>
      <c r="BR24" s="47">
        <v>3</v>
      </c>
      <c r="BS24" s="47">
        <v>3</v>
      </c>
      <c r="BT24" s="47">
        <v>3</v>
      </c>
      <c r="BU24" s="47">
        <v>3</v>
      </c>
      <c r="BV24" s="47">
        <v>3</v>
      </c>
      <c r="BW24" s="47">
        <v>3</v>
      </c>
      <c r="BX24" s="41">
        <f t="shared" si="22"/>
        <v>5.333333333333333</v>
      </c>
      <c r="BY24" s="47">
        <v>4</v>
      </c>
      <c r="BZ24" s="47">
        <v>6</v>
      </c>
      <c r="CA24" s="47">
        <v>6</v>
      </c>
      <c r="CB24" s="47" t="s">
        <v>78</v>
      </c>
      <c r="CC24" s="46" t="s">
        <v>78</v>
      </c>
      <c r="CD24" s="52" t="s">
        <v>208</v>
      </c>
      <c r="CE24" s="52">
        <f t="shared" si="23"/>
        <v>3.5333333333333337</v>
      </c>
      <c r="CF24" s="44" t="str">
        <f t="shared" si="24"/>
        <v>-</v>
      </c>
      <c r="CG24" s="53" t="str">
        <f t="shared" si="25"/>
        <v/>
      </c>
      <c r="CH24" s="52" t="s">
        <v>208</v>
      </c>
      <c r="CI24" s="52">
        <f t="shared" si="26"/>
        <v>4.1785714285714288</v>
      </c>
      <c r="CJ24" s="43" t="str">
        <f t="shared" si="27"/>
        <v>-</v>
      </c>
      <c r="CK24" s="51" t="str">
        <f t="shared" si="28"/>
        <v/>
      </c>
      <c r="CL24" s="47" t="s">
        <v>78</v>
      </c>
      <c r="CM24" s="46" t="s">
        <v>78</v>
      </c>
      <c r="CN24" s="50">
        <v>3</v>
      </c>
      <c r="CO24" s="50">
        <v>2</v>
      </c>
      <c r="CP24" s="47">
        <v>6</v>
      </c>
      <c r="CQ24" s="47">
        <v>4</v>
      </c>
      <c r="CR24" s="50">
        <v>2</v>
      </c>
      <c r="CS24" s="47">
        <v>3</v>
      </c>
      <c r="CT24" s="49">
        <f t="shared" si="29"/>
        <v>3.5</v>
      </c>
      <c r="CU24" s="48">
        <f t="shared" si="30"/>
        <v>3</v>
      </c>
      <c r="CV24" s="44" t="str">
        <f t="shared" si="31"/>
        <v>Aut.</v>
      </c>
      <c r="CW24" s="47" t="s">
        <v>78</v>
      </c>
      <c r="CX24" s="46" t="s">
        <v>78</v>
      </c>
      <c r="CY24" s="45">
        <f t="shared" si="32"/>
        <v>3.86</v>
      </c>
      <c r="CZ24" s="40">
        <f t="shared" si="33"/>
        <v>5</v>
      </c>
      <c r="DA24" s="39" t="str">
        <f t="shared" si="34"/>
        <v>Failed</v>
      </c>
      <c r="DB24" s="44">
        <f t="shared" si="35"/>
        <v>3.53</v>
      </c>
      <c r="DC24" s="40">
        <f t="shared" si="36"/>
        <v>5</v>
      </c>
      <c r="DD24" s="39" t="str">
        <f t="shared" si="37"/>
        <v>Hard-line autocracies</v>
      </c>
      <c r="DE24" s="43">
        <f t="shared" si="38"/>
        <v>4.18</v>
      </c>
      <c r="DF24" s="40">
        <f t="shared" si="39"/>
        <v>4</v>
      </c>
      <c r="DG24" s="39" t="str">
        <f t="shared" si="40"/>
        <v>Poorly functioning</v>
      </c>
      <c r="DH24" s="42">
        <f t="shared" si="41"/>
        <v>3.23</v>
      </c>
      <c r="DI24" s="40">
        <f t="shared" si="42"/>
        <v>4</v>
      </c>
      <c r="DJ24" s="39" t="str">
        <f t="shared" si="43"/>
        <v>Weak</v>
      </c>
      <c r="DK24" s="41">
        <f t="shared" si="44"/>
        <v>8.6</v>
      </c>
      <c r="DL24" s="40">
        <f t="shared" si="45"/>
        <v>1</v>
      </c>
      <c r="DM24" s="39" t="str">
        <f t="shared" si="46"/>
        <v>Massive</v>
      </c>
    </row>
    <row r="25" spans="1:117">
      <c r="A25" s="61" t="s">
        <v>123</v>
      </c>
      <c r="B25" s="60">
        <v>2</v>
      </c>
      <c r="C25" s="59">
        <f>IF(D25="-","?",RANK(D25,D2:D131,0))</f>
        <v>10</v>
      </c>
      <c r="D25" s="45">
        <f t="shared" si="0"/>
        <v>8.85</v>
      </c>
      <c r="E25" s="44">
        <f t="shared" si="1"/>
        <v>9.1</v>
      </c>
      <c r="F25" s="58">
        <f t="shared" si="2"/>
        <v>9.75</v>
      </c>
      <c r="G25" s="47">
        <v>10</v>
      </c>
      <c r="H25" s="47">
        <v>10</v>
      </c>
      <c r="I25" s="47">
        <v>9</v>
      </c>
      <c r="J25" s="47">
        <v>10</v>
      </c>
      <c r="K25" s="58">
        <f t="shared" si="3"/>
        <v>9</v>
      </c>
      <c r="L25" s="47">
        <v>8</v>
      </c>
      <c r="M25" s="47">
        <v>8</v>
      </c>
      <c r="N25" s="47">
        <v>10</v>
      </c>
      <c r="O25" s="47">
        <v>10</v>
      </c>
      <c r="P25" s="58">
        <f t="shared" si="4"/>
        <v>9.25</v>
      </c>
      <c r="Q25" s="47">
        <v>10</v>
      </c>
      <c r="R25" s="47">
        <v>9</v>
      </c>
      <c r="S25" s="47">
        <v>9</v>
      </c>
      <c r="T25" s="47">
        <v>9</v>
      </c>
      <c r="U25" s="58">
        <f t="shared" si="5"/>
        <v>9.5</v>
      </c>
      <c r="V25" s="47">
        <v>9</v>
      </c>
      <c r="W25" s="47">
        <v>10</v>
      </c>
      <c r="X25" s="58">
        <f t="shared" si="6"/>
        <v>8</v>
      </c>
      <c r="Y25" s="47">
        <v>9</v>
      </c>
      <c r="Z25" s="47">
        <v>8</v>
      </c>
      <c r="AA25" s="47">
        <v>8</v>
      </c>
      <c r="AB25" s="47">
        <v>7</v>
      </c>
      <c r="AC25" s="43">
        <f t="shared" si="7"/>
        <v>8.6071428571428577</v>
      </c>
      <c r="AD25" s="57">
        <f t="shared" si="8"/>
        <v>8</v>
      </c>
      <c r="AE25" s="47">
        <v>8</v>
      </c>
      <c r="AF25" s="57">
        <f t="shared" si="9"/>
        <v>9.75</v>
      </c>
      <c r="AG25" s="47">
        <v>10</v>
      </c>
      <c r="AH25" s="47">
        <v>9</v>
      </c>
      <c r="AI25" s="47">
        <v>10</v>
      </c>
      <c r="AJ25" s="47">
        <v>10</v>
      </c>
      <c r="AK25" s="57">
        <f t="shared" si="10"/>
        <v>10</v>
      </c>
      <c r="AL25" s="47">
        <v>10</v>
      </c>
      <c r="AM25" s="47">
        <v>10</v>
      </c>
      <c r="AN25" s="57">
        <f t="shared" si="11"/>
        <v>10</v>
      </c>
      <c r="AO25" s="47">
        <v>10</v>
      </c>
      <c r="AP25" s="47">
        <v>10</v>
      </c>
      <c r="AQ25" s="57">
        <f t="shared" si="12"/>
        <v>7</v>
      </c>
      <c r="AR25" s="47">
        <v>8</v>
      </c>
      <c r="AS25" s="47">
        <v>6</v>
      </c>
      <c r="AT25" s="57">
        <f t="shared" si="13"/>
        <v>9</v>
      </c>
      <c r="AU25" s="47">
        <v>9</v>
      </c>
      <c r="AV25" s="57">
        <f t="shared" si="14"/>
        <v>6.5</v>
      </c>
      <c r="AW25" s="47">
        <v>7</v>
      </c>
      <c r="AX25" s="47">
        <v>6</v>
      </c>
      <c r="AY25" s="56">
        <f>IF(AZ25="-","?",RANK(AZ25,AZ2:AZ131,0))</f>
        <v>2</v>
      </c>
      <c r="AZ25" s="42">
        <f t="shared" si="15"/>
        <v>7.51</v>
      </c>
      <c r="BA25" s="41">
        <f t="shared" si="16"/>
        <v>3.0833333333333335</v>
      </c>
      <c r="BB25" s="47">
        <v>4</v>
      </c>
      <c r="BC25" s="47">
        <v>4</v>
      </c>
      <c r="BD25" s="47">
        <v>3</v>
      </c>
      <c r="BE25" s="47">
        <v>4</v>
      </c>
      <c r="BF25" s="47">
        <v>2</v>
      </c>
      <c r="BG25" s="55">
        <f t="shared" si="17"/>
        <v>1.5</v>
      </c>
      <c r="BH25" s="54">
        <f t="shared" si="18"/>
        <v>8.8749999999999982</v>
      </c>
      <c r="BI25" s="41">
        <f t="shared" si="19"/>
        <v>8.6666666666666661</v>
      </c>
      <c r="BJ25" s="47">
        <v>9</v>
      </c>
      <c r="BK25" s="47">
        <v>8</v>
      </c>
      <c r="BL25" s="47">
        <v>9</v>
      </c>
      <c r="BM25" s="41">
        <f t="shared" si="20"/>
        <v>9</v>
      </c>
      <c r="BN25" s="47">
        <v>9</v>
      </c>
      <c r="BO25" s="47">
        <v>9</v>
      </c>
      <c r="BP25" s="47">
        <v>9</v>
      </c>
      <c r="BQ25" s="41">
        <f t="shared" si="21"/>
        <v>8.1666666666666661</v>
      </c>
      <c r="BR25" s="47">
        <v>9</v>
      </c>
      <c r="BS25" s="47">
        <v>7</v>
      </c>
      <c r="BT25" s="47">
        <v>9</v>
      </c>
      <c r="BU25" s="47">
        <v>8</v>
      </c>
      <c r="BV25" s="47">
        <v>8</v>
      </c>
      <c r="BW25" s="47">
        <v>8</v>
      </c>
      <c r="BX25" s="41">
        <f t="shared" si="22"/>
        <v>9.6666666666666661</v>
      </c>
      <c r="BY25" s="47">
        <v>10</v>
      </c>
      <c r="BZ25" s="47">
        <v>10</v>
      </c>
      <c r="CA25" s="47">
        <v>9</v>
      </c>
      <c r="CB25" s="47" t="s">
        <v>78</v>
      </c>
      <c r="CC25" s="46" t="s">
        <v>78</v>
      </c>
      <c r="CD25" s="52" t="s">
        <v>208</v>
      </c>
      <c r="CE25" s="52">
        <f t="shared" si="23"/>
        <v>9.1</v>
      </c>
      <c r="CF25" s="44" t="str">
        <f t="shared" si="24"/>
        <v>-</v>
      </c>
      <c r="CG25" s="53" t="str">
        <f t="shared" si="25"/>
        <v/>
      </c>
      <c r="CH25" s="52" t="s">
        <v>208</v>
      </c>
      <c r="CI25" s="52">
        <f t="shared" si="26"/>
        <v>8.6071428571428577</v>
      </c>
      <c r="CJ25" s="43" t="str">
        <f t="shared" si="27"/>
        <v>-</v>
      </c>
      <c r="CK25" s="51" t="str">
        <f t="shared" si="28"/>
        <v/>
      </c>
      <c r="CL25" s="47" t="s">
        <v>78</v>
      </c>
      <c r="CM25" s="46" t="s">
        <v>78</v>
      </c>
      <c r="CN25" s="47">
        <v>8</v>
      </c>
      <c r="CO25" s="47">
        <v>8</v>
      </c>
      <c r="CP25" s="47">
        <v>10</v>
      </c>
      <c r="CQ25" s="47">
        <v>10</v>
      </c>
      <c r="CR25" s="47">
        <v>10</v>
      </c>
      <c r="CS25" s="47">
        <v>9</v>
      </c>
      <c r="CT25" s="49">
        <f t="shared" si="29"/>
        <v>10</v>
      </c>
      <c r="CU25" s="48">
        <f t="shared" si="30"/>
        <v>0</v>
      </c>
      <c r="CV25" s="44" t="str">
        <f t="shared" si="31"/>
        <v>Dem.</v>
      </c>
      <c r="CW25" s="47" t="s">
        <v>78</v>
      </c>
      <c r="CX25" s="46" t="s">
        <v>78</v>
      </c>
      <c r="CY25" s="45">
        <f t="shared" si="32"/>
        <v>8.85</v>
      </c>
      <c r="CZ25" s="40">
        <f t="shared" si="33"/>
        <v>1</v>
      </c>
      <c r="DA25" s="39" t="str">
        <f t="shared" si="34"/>
        <v>Highly advanced</v>
      </c>
      <c r="DB25" s="44">
        <f t="shared" si="35"/>
        <v>9.1</v>
      </c>
      <c r="DC25" s="40">
        <f t="shared" si="36"/>
        <v>1</v>
      </c>
      <c r="DD25" s="39" t="str">
        <f t="shared" si="37"/>
        <v>Democracies in consolidation</v>
      </c>
      <c r="DE25" s="43">
        <f t="shared" si="38"/>
        <v>8.61</v>
      </c>
      <c r="DF25" s="40">
        <f t="shared" si="39"/>
        <v>1</v>
      </c>
      <c r="DG25" s="39" t="str">
        <f t="shared" si="40"/>
        <v>Developed</v>
      </c>
      <c r="DH25" s="42">
        <f t="shared" si="41"/>
        <v>7.51</v>
      </c>
      <c r="DI25" s="40">
        <f t="shared" si="42"/>
        <v>1</v>
      </c>
      <c r="DJ25" s="39" t="str">
        <f t="shared" si="43"/>
        <v>Very good</v>
      </c>
      <c r="DK25" s="41">
        <f t="shared" si="44"/>
        <v>3.1</v>
      </c>
      <c r="DL25" s="40">
        <f t="shared" si="45"/>
        <v>4</v>
      </c>
      <c r="DM25" s="39" t="str">
        <f t="shared" si="46"/>
        <v>Minor</v>
      </c>
    </row>
    <row r="26" spans="1:117">
      <c r="A26" s="61" t="s">
        <v>124</v>
      </c>
      <c r="B26" s="60">
        <v>7</v>
      </c>
      <c r="C26" s="59">
        <f>IF(D26="-","?",RANK(D26,D2:D131,0))</f>
        <v>85</v>
      </c>
      <c r="D26" s="45">
        <f t="shared" si="0"/>
        <v>4.42</v>
      </c>
      <c r="E26" s="44">
        <f t="shared" si="1"/>
        <v>3.05</v>
      </c>
      <c r="F26" s="58">
        <f t="shared" si="2"/>
        <v>8.5</v>
      </c>
      <c r="G26" s="47">
        <v>9</v>
      </c>
      <c r="H26" s="47">
        <v>7</v>
      </c>
      <c r="I26" s="47">
        <v>10</v>
      </c>
      <c r="J26" s="47">
        <v>8</v>
      </c>
      <c r="K26" s="58">
        <f t="shared" si="3"/>
        <v>1.5</v>
      </c>
      <c r="L26" s="47">
        <v>1</v>
      </c>
      <c r="M26" s="47">
        <v>1</v>
      </c>
      <c r="N26" s="47">
        <v>2</v>
      </c>
      <c r="O26" s="47">
        <v>2</v>
      </c>
      <c r="P26" s="58">
        <f t="shared" si="4"/>
        <v>2.25</v>
      </c>
      <c r="Q26" s="47">
        <v>1</v>
      </c>
      <c r="R26" s="47">
        <v>2</v>
      </c>
      <c r="S26" s="47">
        <v>3</v>
      </c>
      <c r="T26" s="47">
        <v>3</v>
      </c>
      <c r="U26" s="58">
        <f t="shared" si="5"/>
        <v>1</v>
      </c>
      <c r="V26" s="47">
        <v>1</v>
      </c>
      <c r="W26" s="47">
        <v>1</v>
      </c>
      <c r="X26" s="58">
        <f t="shared" si="6"/>
        <v>2</v>
      </c>
      <c r="Y26" s="47">
        <v>1</v>
      </c>
      <c r="Z26" s="47">
        <v>2</v>
      </c>
      <c r="AA26" s="47" t="s">
        <v>100</v>
      </c>
      <c r="AB26" s="47">
        <v>3</v>
      </c>
      <c r="AC26" s="43">
        <f t="shared" si="7"/>
        <v>5.7857142857142856</v>
      </c>
      <c r="AD26" s="57">
        <f t="shared" si="8"/>
        <v>5</v>
      </c>
      <c r="AE26" s="47">
        <v>5</v>
      </c>
      <c r="AF26" s="57">
        <f t="shared" si="9"/>
        <v>5</v>
      </c>
      <c r="AG26" s="47">
        <v>4</v>
      </c>
      <c r="AH26" s="47">
        <v>5</v>
      </c>
      <c r="AI26" s="47">
        <v>7</v>
      </c>
      <c r="AJ26" s="47">
        <v>4</v>
      </c>
      <c r="AK26" s="57">
        <f t="shared" si="10"/>
        <v>8</v>
      </c>
      <c r="AL26" s="47">
        <v>8</v>
      </c>
      <c r="AM26" s="47">
        <v>8</v>
      </c>
      <c r="AN26" s="57">
        <f t="shared" si="11"/>
        <v>4.5</v>
      </c>
      <c r="AO26" s="47">
        <v>4</v>
      </c>
      <c r="AP26" s="47">
        <v>5</v>
      </c>
      <c r="AQ26" s="57">
        <f t="shared" si="12"/>
        <v>4.5</v>
      </c>
      <c r="AR26" s="47">
        <v>4</v>
      </c>
      <c r="AS26" s="47">
        <v>5</v>
      </c>
      <c r="AT26" s="57">
        <f t="shared" si="13"/>
        <v>9</v>
      </c>
      <c r="AU26" s="47">
        <v>9</v>
      </c>
      <c r="AV26" s="57">
        <f t="shared" si="14"/>
        <v>4.5</v>
      </c>
      <c r="AW26" s="47">
        <v>3</v>
      </c>
      <c r="AX26" s="47">
        <v>6</v>
      </c>
      <c r="AY26" s="56">
        <f>IF(AZ26="-","?",RANK(AZ26,AZ2:AZ131,0))</f>
        <v>71</v>
      </c>
      <c r="AZ26" s="42">
        <f t="shared" si="15"/>
        <v>4.47</v>
      </c>
      <c r="BA26" s="41">
        <f t="shared" si="16"/>
        <v>5.604166666666667</v>
      </c>
      <c r="BB26" s="47">
        <v>5</v>
      </c>
      <c r="BC26" s="47">
        <v>9</v>
      </c>
      <c r="BD26" s="47">
        <v>4</v>
      </c>
      <c r="BE26" s="47">
        <v>7</v>
      </c>
      <c r="BF26" s="47">
        <v>3</v>
      </c>
      <c r="BG26" s="55">
        <f t="shared" si="17"/>
        <v>5.625</v>
      </c>
      <c r="BH26" s="54">
        <f t="shared" si="18"/>
        <v>4.9583333333333339</v>
      </c>
      <c r="BI26" s="41">
        <f t="shared" si="19"/>
        <v>5</v>
      </c>
      <c r="BJ26" s="47">
        <v>5</v>
      </c>
      <c r="BK26" s="47">
        <v>5</v>
      </c>
      <c r="BL26" s="47">
        <v>5</v>
      </c>
      <c r="BM26" s="41">
        <f t="shared" si="20"/>
        <v>4.666666666666667</v>
      </c>
      <c r="BN26" s="47">
        <v>6</v>
      </c>
      <c r="BO26" s="47">
        <v>5</v>
      </c>
      <c r="BP26" s="47">
        <v>3</v>
      </c>
      <c r="BQ26" s="41">
        <f t="shared" si="21"/>
        <v>3.8333333333333335</v>
      </c>
      <c r="BR26" s="47">
        <v>6</v>
      </c>
      <c r="BS26" s="47">
        <v>1</v>
      </c>
      <c r="BT26" s="47">
        <v>6</v>
      </c>
      <c r="BU26" s="47">
        <v>4</v>
      </c>
      <c r="BV26" s="47">
        <v>2</v>
      </c>
      <c r="BW26" s="47">
        <v>4</v>
      </c>
      <c r="BX26" s="41">
        <f t="shared" si="22"/>
        <v>6.333333333333333</v>
      </c>
      <c r="BY26" s="47">
        <v>5</v>
      </c>
      <c r="BZ26" s="47">
        <v>7</v>
      </c>
      <c r="CA26" s="47">
        <v>7</v>
      </c>
      <c r="CB26" s="47" t="s">
        <v>78</v>
      </c>
      <c r="CC26" s="46" t="s">
        <v>78</v>
      </c>
      <c r="CD26" s="52" t="s">
        <v>208</v>
      </c>
      <c r="CE26" s="52">
        <f t="shared" si="23"/>
        <v>3.05</v>
      </c>
      <c r="CF26" s="44" t="str">
        <f t="shared" si="24"/>
        <v>-</v>
      </c>
      <c r="CG26" s="53" t="str">
        <f t="shared" si="25"/>
        <v/>
      </c>
      <c r="CH26" s="52" t="s">
        <v>208</v>
      </c>
      <c r="CI26" s="52">
        <f t="shared" si="26"/>
        <v>5.7857142857142856</v>
      </c>
      <c r="CJ26" s="43" t="str">
        <f t="shared" si="27"/>
        <v>-</v>
      </c>
      <c r="CK26" s="51" t="str">
        <f t="shared" si="28"/>
        <v/>
      </c>
      <c r="CL26" s="47" t="s">
        <v>78</v>
      </c>
      <c r="CM26" s="46" t="s">
        <v>78</v>
      </c>
      <c r="CN26" s="50">
        <v>1</v>
      </c>
      <c r="CO26" s="50">
        <v>1</v>
      </c>
      <c r="CP26" s="50">
        <v>2</v>
      </c>
      <c r="CQ26" s="50">
        <v>2</v>
      </c>
      <c r="CR26" s="50">
        <v>1</v>
      </c>
      <c r="CS26" s="47">
        <v>3</v>
      </c>
      <c r="CT26" s="49">
        <f t="shared" si="29"/>
        <v>8.5</v>
      </c>
      <c r="CU26" s="48">
        <f t="shared" si="30"/>
        <v>5</v>
      </c>
      <c r="CV26" s="44" t="str">
        <f t="shared" si="31"/>
        <v>Aut.</v>
      </c>
      <c r="CW26" s="47" t="s">
        <v>78</v>
      </c>
      <c r="CX26" s="46" t="s">
        <v>78</v>
      </c>
      <c r="CY26" s="45">
        <f t="shared" si="32"/>
        <v>4.42</v>
      </c>
      <c r="CZ26" s="40">
        <f t="shared" si="33"/>
        <v>4</v>
      </c>
      <c r="DA26" s="39" t="str">
        <f t="shared" si="34"/>
        <v>Very limited</v>
      </c>
      <c r="DB26" s="44">
        <f t="shared" si="35"/>
        <v>3.05</v>
      </c>
      <c r="DC26" s="40">
        <f t="shared" si="36"/>
        <v>5</v>
      </c>
      <c r="DD26" s="39" t="str">
        <f t="shared" si="37"/>
        <v>Hard-line autocracies</v>
      </c>
      <c r="DE26" s="43">
        <f t="shared" si="38"/>
        <v>5.79</v>
      </c>
      <c r="DF26" s="40">
        <f t="shared" si="39"/>
        <v>3</v>
      </c>
      <c r="DG26" s="39" t="str">
        <f t="shared" si="40"/>
        <v>Functional flaws</v>
      </c>
      <c r="DH26" s="42">
        <f t="shared" si="41"/>
        <v>4.47</v>
      </c>
      <c r="DI26" s="40">
        <f t="shared" si="42"/>
        <v>3</v>
      </c>
      <c r="DJ26" s="39" t="str">
        <f t="shared" si="43"/>
        <v>Moderate</v>
      </c>
      <c r="DK26" s="41">
        <f t="shared" si="44"/>
        <v>5.6</v>
      </c>
      <c r="DL26" s="40">
        <f t="shared" si="45"/>
        <v>3</v>
      </c>
      <c r="DM26" s="39" t="str">
        <f t="shared" si="46"/>
        <v>Moderate</v>
      </c>
    </row>
    <row r="27" spans="1:117">
      <c r="A27" s="61" t="s">
        <v>125</v>
      </c>
      <c r="B27" s="60">
        <v>2</v>
      </c>
      <c r="C27" s="59">
        <f>IF(D27="-","?",RANK(D27,D2:D131,0))</f>
        <v>48</v>
      </c>
      <c r="D27" s="45">
        <f t="shared" si="0"/>
        <v>6.1</v>
      </c>
      <c r="E27" s="44">
        <f t="shared" si="1"/>
        <v>5.85</v>
      </c>
      <c r="F27" s="58">
        <f t="shared" si="2"/>
        <v>6.25</v>
      </c>
      <c r="G27" s="47">
        <v>3</v>
      </c>
      <c r="H27" s="47">
        <v>8</v>
      </c>
      <c r="I27" s="47">
        <v>10</v>
      </c>
      <c r="J27" s="47">
        <v>4</v>
      </c>
      <c r="K27" s="58">
        <f t="shared" si="3"/>
        <v>6.25</v>
      </c>
      <c r="L27" s="47">
        <v>7</v>
      </c>
      <c r="M27" s="47">
        <v>7</v>
      </c>
      <c r="N27" s="47">
        <v>6</v>
      </c>
      <c r="O27" s="47">
        <v>5</v>
      </c>
      <c r="P27" s="58">
        <f t="shared" si="4"/>
        <v>5.25</v>
      </c>
      <c r="Q27" s="47">
        <v>6</v>
      </c>
      <c r="R27" s="47">
        <v>6</v>
      </c>
      <c r="S27" s="47">
        <v>5</v>
      </c>
      <c r="T27" s="47">
        <v>4</v>
      </c>
      <c r="U27" s="58">
        <f t="shared" si="5"/>
        <v>6.5</v>
      </c>
      <c r="V27" s="47">
        <v>6</v>
      </c>
      <c r="W27" s="47">
        <v>7</v>
      </c>
      <c r="X27" s="58">
        <f t="shared" si="6"/>
        <v>5</v>
      </c>
      <c r="Y27" s="47">
        <v>5</v>
      </c>
      <c r="Z27" s="47">
        <v>6</v>
      </c>
      <c r="AA27" s="47">
        <v>5</v>
      </c>
      <c r="AB27" s="47">
        <v>4</v>
      </c>
      <c r="AC27" s="43">
        <f t="shared" si="7"/>
        <v>6.3571428571428568</v>
      </c>
      <c r="AD27" s="57">
        <f t="shared" si="8"/>
        <v>6</v>
      </c>
      <c r="AE27" s="47">
        <v>6</v>
      </c>
      <c r="AF27" s="57">
        <f t="shared" si="9"/>
        <v>6</v>
      </c>
      <c r="AG27" s="47">
        <v>5</v>
      </c>
      <c r="AH27" s="47">
        <v>7</v>
      </c>
      <c r="AI27" s="47">
        <v>6</v>
      </c>
      <c r="AJ27" s="47">
        <v>6</v>
      </c>
      <c r="AK27" s="57">
        <f t="shared" si="10"/>
        <v>9</v>
      </c>
      <c r="AL27" s="47">
        <v>9</v>
      </c>
      <c r="AM27" s="47">
        <v>9</v>
      </c>
      <c r="AN27" s="57">
        <f t="shared" si="11"/>
        <v>7.5</v>
      </c>
      <c r="AO27" s="47">
        <v>7</v>
      </c>
      <c r="AP27" s="47">
        <v>8</v>
      </c>
      <c r="AQ27" s="57">
        <f t="shared" si="12"/>
        <v>5.5</v>
      </c>
      <c r="AR27" s="47">
        <v>5</v>
      </c>
      <c r="AS27" s="47">
        <v>6</v>
      </c>
      <c r="AT27" s="57">
        <f t="shared" si="13"/>
        <v>6</v>
      </c>
      <c r="AU27" s="47">
        <v>6</v>
      </c>
      <c r="AV27" s="57">
        <f t="shared" si="14"/>
        <v>4.5</v>
      </c>
      <c r="AW27" s="47">
        <v>5</v>
      </c>
      <c r="AX27" s="47">
        <v>4</v>
      </c>
      <c r="AY27" s="56">
        <f>IF(AZ27="-","?",RANK(AZ27,AZ2:AZ131,0))</f>
        <v>52</v>
      </c>
      <c r="AZ27" s="42">
        <f t="shared" si="15"/>
        <v>5.24</v>
      </c>
      <c r="BA27" s="41">
        <f t="shared" si="16"/>
        <v>6.041666666666667</v>
      </c>
      <c r="BB27" s="47">
        <v>8</v>
      </c>
      <c r="BC27" s="47">
        <v>5</v>
      </c>
      <c r="BD27" s="47">
        <v>9</v>
      </c>
      <c r="BE27" s="47">
        <v>6</v>
      </c>
      <c r="BF27" s="47">
        <v>3</v>
      </c>
      <c r="BG27" s="55">
        <f t="shared" si="17"/>
        <v>5.25</v>
      </c>
      <c r="BH27" s="54">
        <f t="shared" si="18"/>
        <v>5.75</v>
      </c>
      <c r="BI27" s="41">
        <f t="shared" si="19"/>
        <v>6</v>
      </c>
      <c r="BJ27" s="47">
        <v>5</v>
      </c>
      <c r="BK27" s="47">
        <v>6</v>
      </c>
      <c r="BL27" s="47">
        <v>7</v>
      </c>
      <c r="BM27" s="41">
        <f t="shared" si="20"/>
        <v>5</v>
      </c>
      <c r="BN27" s="47">
        <v>5</v>
      </c>
      <c r="BO27" s="47">
        <v>5</v>
      </c>
      <c r="BP27" s="47">
        <v>5</v>
      </c>
      <c r="BQ27" s="41">
        <f t="shared" si="21"/>
        <v>4.666666666666667</v>
      </c>
      <c r="BR27" s="47">
        <v>6</v>
      </c>
      <c r="BS27" s="47">
        <v>5</v>
      </c>
      <c r="BT27" s="47">
        <v>5</v>
      </c>
      <c r="BU27" s="47">
        <v>4</v>
      </c>
      <c r="BV27" s="47">
        <v>4</v>
      </c>
      <c r="BW27" s="47">
        <v>4</v>
      </c>
      <c r="BX27" s="41">
        <f t="shared" si="22"/>
        <v>7.333333333333333</v>
      </c>
      <c r="BY27" s="47">
        <v>8</v>
      </c>
      <c r="BZ27" s="47">
        <v>8</v>
      </c>
      <c r="CA27" s="47">
        <v>6</v>
      </c>
      <c r="CB27" s="47" t="s">
        <v>78</v>
      </c>
      <c r="CC27" s="46" t="s">
        <v>78</v>
      </c>
      <c r="CD27" s="52" t="s">
        <v>208</v>
      </c>
      <c r="CE27" s="52">
        <f t="shared" si="23"/>
        <v>5.85</v>
      </c>
      <c r="CF27" s="44" t="str">
        <f t="shared" si="24"/>
        <v>-</v>
      </c>
      <c r="CG27" s="53" t="str">
        <f t="shared" si="25"/>
        <v/>
      </c>
      <c r="CH27" s="52" t="s">
        <v>208</v>
      </c>
      <c r="CI27" s="52">
        <f t="shared" si="26"/>
        <v>6.3571428571428568</v>
      </c>
      <c r="CJ27" s="43" t="str">
        <f t="shared" si="27"/>
        <v>-</v>
      </c>
      <c r="CK27" s="51" t="str">
        <f t="shared" si="28"/>
        <v/>
      </c>
      <c r="CL27" s="47" t="s">
        <v>78</v>
      </c>
      <c r="CM27" s="46" t="s">
        <v>78</v>
      </c>
      <c r="CN27" s="47">
        <v>7</v>
      </c>
      <c r="CO27" s="47">
        <v>7</v>
      </c>
      <c r="CP27" s="47">
        <v>6</v>
      </c>
      <c r="CQ27" s="47">
        <v>5</v>
      </c>
      <c r="CR27" s="47">
        <v>6</v>
      </c>
      <c r="CS27" s="47">
        <v>4</v>
      </c>
      <c r="CT27" s="49">
        <f t="shared" si="29"/>
        <v>3.5</v>
      </c>
      <c r="CU27" s="48">
        <f t="shared" si="30"/>
        <v>0</v>
      </c>
      <c r="CV27" s="44" t="str">
        <f t="shared" si="31"/>
        <v>Dem.</v>
      </c>
      <c r="CW27" s="47" t="s">
        <v>78</v>
      </c>
      <c r="CX27" s="46" t="s">
        <v>78</v>
      </c>
      <c r="CY27" s="45">
        <f t="shared" si="32"/>
        <v>6.1</v>
      </c>
      <c r="CZ27" s="40">
        <f t="shared" si="33"/>
        <v>3</v>
      </c>
      <c r="DA27" s="39" t="str">
        <f t="shared" si="34"/>
        <v>Limited</v>
      </c>
      <c r="DB27" s="44">
        <f t="shared" si="35"/>
        <v>5.85</v>
      </c>
      <c r="DC27" s="40">
        <f t="shared" si="36"/>
        <v>3</v>
      </c>
      <c r="DD27" s="39" t="str">
        <f t="shared" si="37"/>
        <v>Highly defective democracies</v>
      </c>
      <c r="DE27" s="43">
        <f t="shared" si="38"/>
        <v>6.36</v>
      </c>
      <c r="DF27" s="40">
        <f t="shared" si="39"/>
        <v>3</v>
      </c>
      <c r="DG27" s="39" t="str">
        <f t="shared" si="40"/>
        <v>Functional flaws</v>
      </c>
      <c r="DH27" s="42">
        <f t="shared" si="41"/>
        <v>5.24</v>
      </c>
      <c r="DI27" s="40">
        <f t="shared" si="42"/>
        <v>3</v>
      </c>
      <c r="DJ27" s="39" t="str">
        <f t="shared" si="43"/>
        <v>Moderate</v>
      </c>
      <c r="DK27" s="41">
        <f t="shared" si="44"/>
        <v>6</v>
      </c>
      <c r="DL27" s="40">
        <f t="shared" si="45"/>
        <v>3</v>
      </c>
      <c r="DM27" s="39" t="str">
        <f t="shared" si="46"/>
        <v>Moderate</v>
      </c>
    </row>
    <row r="28" spans="1:117">
      <c r="A28" s="61" t="s">
        <v>126</v>
      </c>
      <c r="B28" s="60">
        <v>3</v>
      </c>
      <c r="C28" s="59">
        <f>IF(D28="-","?",RANK(D28,D2:D131,0))</f>
        <v>117</v>
      </c>
      <c r="D28" s="45">
        <f t="shared" si="0"/>
        <v>2.62</v>
      </c>
      <c r="E28" s="44">
        <f t="shared" si="1"/>
        <v>2.6</v>
      </c>
      <c r="F28" s="58">
        <f t="shared" si="2"/>
        <v>4.25</v>
      </c>
      <c r="G28" s="47">
        <v>2</v>
      </c>
      <c r="H28" s="47">
        <v>5</v>
      </c>
      <c r="I28" s="47">
        <v>9</v>
      </c>
      <c r="J28" s="47">
        <v>1</v>
      </c>
      <c r="K28" s="58">
        <f t="shared" si="3"/>
        <v>2.25</v>
      </c>
      <c r="L28" s="47">
        <v>1</v>
      </c>
      <c r="M28" s="47">
        <v>1</v>
      </c>
      <c r="N28" s="47">
        <v>4</v>
      </c>
      <c r="O28" s="47">
        <v>3</v>
      </c>
      <c r="P28" s="58">
        <f t="shared" si="4"/>
        <v>2</v>
      </c>
      <c r="Q28" s="47">
        <v>2</v>
      </c>
      <c r="R28" s="47">
        <v>1</v>
      </c>
      <c r="S28" s="47">
        <v>3</v>
      </c>
      <c r="T28" s="47">
        <v>2</v>
      </c>
      <c r="U28" s="58">
        <f t="shared" si="5"/>
        <v>1.5</v>
      </c>
      <c r="V28" s="47">
        <v>1</v>
      </c>
      <c r="W28" s="47">
        <v>2</v>
      </c>
      <c r="X28" s="58">
        <f t="shared" si="6"/>
        <v>3</v>
      </c>
      <c r="Y28" s="47">
        <v>1</v>
      </c>
      <c r="Z28" s="47">
        <v>4</v>
      </c>
      <c r="AA28" s="47" t="s">
        <v>100</v>
      </c>
      <c r="AB28" s="47">
        <v>4</v>
      </c>
      <c r="AC28" s="43">
        <f t="shared" si="7"/>
        <v>2.6428571428571428</v>
      </c>
      <c r="AD28" s="57">
        <f t="shared" si="8"/>
        <v>1</v>
      </c>
      <c r="AE28" s="47">
        <v>1</v>
      </c>
      <c r="AF28" s="57">
        <f t="shared" si="9"/>
        <v>2.5</v>
      </c>
      <c r="AG28" s="47">
        <v>1</v>
      </c>
      <c r="AH28" s="47">
        <v>3</v>
      </c>
      <c r="AI28" s="47">
        <v>3</v>
      </c>
      <c r="AJ28" s="47">
        <v>3</v>
      </c>
      <c r="AK28" s="57">
        <f t="shared" si="10"/>
        <v>4.5</v>
      </c>
      <c r="AL28" s="47">
        <v>5</v>
      </c>
      <c r="AM28" s="47">
        <v>4</v>
      </c>
      <c r="AN28" s="57">
        <f t="shared" si="11"/>
        <v>3</v>
      </c>
      <c r="AO28" s="47">
        <v>3</v>
      </c>
      <c r="AP28" s="47">
        <v>3</v>
      </c>
      <c r="AQ28" s="57">
        <f t="shared" si="12"/>
        <v>1</v>
      </c>
      <c r="AR28" s="47">
        <v>1</v>
      </c>
      <c r="AS28" s="47">
        <v>1</v>
      </c>
      <c r="AT28" s="57">
        <f t="shared" si="13"/>
        <v>5</v>
      </c>
      <c r="AU28" s="47">
        <v>5</v>
      </c>
      <c r="AV28" s="57">
        <f t="shared" si="14"/>
        <v>1.5</v>
      </c>
      <c r="AW28" s="47">
        <v>1</v>
      </c>
      <c r="AX28" s="47">
        <v>2</v>
      </c>
      <c r="AY28" s="56">
        <f>IF(AZ28="-","?",RANK(AZ28,AZ2:AZ131,0))</f>
        <v>109</v>
      </c>
      <c r="AZ28" s="42">
        <f t="shared" si="15"/>
        <v>2.46</v>
      </c>
      <c r="BA28" s="41">
        <f t="shared" si="16"/>
        <v>9.3125</v>
      </c>
      <c r="BB28" s="47">
        <v>10</v>
      </c>
      <c r="BC28" s="47">
        <v>8</v>
      </c>
      <c r="BD28" s="47">
        <v>10</v>
      </c>
      <c r="BE28" s="47">
        <v>10</v>
      </c>
      <c r="BF28" s="47">
        <v>10</v>
      </c>
      <c r="BG28" s="55">
        <f t="shared" si="17"/>
        <v>7.875</v>
      </c>
      <c r="BH28" s="54">
        <f t="shared" si="18"/>
        <v>2.5</v>
      </c>
      <c r="BI28" s="41">
        <f t="shared" si="19"/>
        <v>1.6666666666666667</v>
      </c>
      <c r="BJ28" s="47">
        <v>1</v>
      </c>
      <c r="BK28" s="47">
        <v>2</v>
      </c>
      <c r="BL28" s="47">
        <v>2</v>
      </c>
      <c r="BM28" s="41">
        <f t="shared" si="20"/>
        <v>1</v>
      </c>
      <c r="BN28" s="47">
        <v>1</v>
      </c>
      <c r="BO28" s="47">
        <v>1</v>
      </c>
      <c r="BP28" s="47">
        <v>1</v>
      </c>
      <c r="BQ28" s="41">
        <f t="shared" si="21"/>
        <v>2.6666666666666665</v>
      </c>
      <c r="BR28" s="47">
        <v>3</v>
      </c>
      <c r="BS28" s="47">
        <v>3</v>
      </c>
      <c r="BT28" s="47">
        <v>2</v>
      </c>
      <c r="BU28" s="47">
        <v>2</v>
      </c>
      <c r="BV28" s="47">
        <v>3</v>
      </c>
      <c r="BW28" s="47">
        <v>3</v>
      </c>
      <c r="BX28" s="41">
        <f t="shared" si="22"/>
        <v>4.666666666666667</v>
      </c>
      <c r="BY28" s="47">
        <v>6</v>
      </c>
      <c r="BZ28" s="47">
        <v>4</v>
      </c>
      <c r="CA28" s="47">
        <v>4</v>
      </c>
      <c r="CB28" s="47" t="s">
        <v>78</v>
      </c>
      <c r="CC28" s="46" t="s">
        <v>78</v>
      </c>
      <c r="CD28" s="52" t="s">
        <v>208</v>
      </c>
      <c r="CE28" s="52">
        <f t="shared" si="23"/>
        <v>2.6</v>
      </c>
      <c r="CF28" s="44" t="str">
        <f t="shared" si="24"/>
        <v>-</v>
      </c>
      <c r="CG28" s="53" t="str">
        <f t="shared" si="25"/>
        <v/>
      </c>
      <c r="CH28" s="52" t="s">
        <v>208</v>
      </c>
      <c r="CI28" s="52">
        <f t="shared" si="26"/>
        <v>2.6428571428571428</v>
      </c>
      <c r="CJ28" s="43" t="str">
        <f t="shared" si="27"/>
        <v>-</v>
      </c>
      <c r="CK28" s="51" t="str">
        <f t="shared" si="28"/>
        <v/>
      </c>
      <c r="CL28" s="47" t="s">
        <v>78</v>
      </c>
      <c r="CM28" s="46" t="s">
        <v>78</v>
      </c>
      <c r="CN28" s="50">
        <v>1</v>
      </c>
      <c r="CO28" s="50">
        <v>1</v>
      </c>
      <c r="CP28" s="47">
        <v>4</v>
      </c>
      <c r="CQ28" s="47">
        <v>3</v>
      </c>
      <c r="CR28" s="50">
        <v>2</v>
      </c>
      <c r="CS28" s="50">
        <v>2</v>
      </c>
      <c r="CT28" s="50">
        <f t="shared" si="29"/>
        <v>1.5</v>
      </c>
      <c r="CU28" s="48">
        <f t="shared" si="30"/>
        <v>5</v>
      </c>
      <c r="CV28" s="44" t="str">
        <f t="shared" si="31"/>
        <v>Aut.</v>
      </c>
      <c r="CW28" s="47" t="s">
        <v>78</v>
      </c>
      <c r="CX28" s="46" t="s">
        <v>78</v>
      </c>
      <c r="CY28" s="45">
        <f t="shared" si="32"/>
        <v>2.62</v>
      </c>
      <c r="CZ28" s="40">
        <f t="shared" si="33"/>
        <v>5</v>
      </c>
      <c r="DA28" s="39" t="str">
        <f t="shared" si="34"/>
        <v>Failed</v>
      </c>
      <c r="DB28" s="44">
        <f t="shared" si="35"/>
        <v>2.6</v>
      </c>
      <c r="DC28" s="40">
        <f t="shared" si="36"/>
        <v>5</v>
      </c>
      <c r="DD28" s="39" t="str">
        <f t="shared" si="37"/>
        <v>Hard-line autocracies</v>
      </c>
      <c r="DE28" s="43">
        <f t="shared" si="38"/>
        <v>2.64</v>
      </c>
      <c r="DF28" s="40">
        <f t="shared" si="39"/>
        <v>5</v>
      </c>
      <c r="DG28" s="39" t="str">
        <f t="shared" si="40"/>
        <v>Rudimentary</v>
      </c>
      <c r="DH28" s="42">
        <f t="shared" si="41"/>
        <v>2.46</v>
      </c>
      <c r="DI28" s="40">
        <f t="shared" si="42"/>
        <v>5</v>
      </c>
      <c r="DJ28" s="39" t="str">
        <f t="shared" si="43"/>
        <v>Failed</v>
      </c>
      <c r="DK28" s="41">
        <f t="shared" si="44"/>
        <v>9.3000000000000007</v>
      </c>
      <c r="DL28" s="40">
        <f t="shared" si="45"/>
        <v>1</v>
      </c>
      <c r="DM28" s="39" t="str">
        <f t="shared" si="46"/>
        <v>Massive</v>
      </c>
    </row>
    <row r="29" spans="1:117">
      <c r="A29" s="61" t="s">
        <v>127</v>
      </c>
      <c r="B29" s="60">
        <v>3</v>
      </c>
      <c r="C29" s="59" t="str">
        <f>IF(D29="-","?",RANK(D29,D2:D131,0))</f>
        <v>?</v>
      </c>
      <c r="D29" s="45" t="str">
        <f t="shared" si="0"/>
        <v>-</v>
      </c>
      <c r="E29" s="44" t="str">
        <f t="shared" si="1"/>
        <v>-</v>
      </c>
      <c r="F29" s="58" t="str">
        <f t="shared" si="2"/>
        <v>-</v>
      </c>
      <c r="G29" s="47" t="s">
        <v>208</v>
      </c>
      <c r="H29" s="47" t="s">
        <v>208</v>
      </c>
      <c r="I29" s="47" t="s">
        <v>208</v>
      </c>
      <c r="J29" s="47" t="s">
        <v>208</v>
      </c>
      <c r="K29" s="58" t="str">
        <f t="shared" si="3"/>
        <v>-</v>
      </c>
      <c r="L29" s="47" t="s">
        <v>208</v>
      </c>
      <c r="M29" s="47" t="s">
        <v>208</v>
      </c>
      <c r="N29" s="47" t="s">
        <v>208</v>
      </c>
      <c r="O29" s="47" t="s">
        <v>208</v>
      </c>
      <c r="P29" s="58" t="str">
        <f t="shared" si="4"/>
        <v>-</v>
      </c>
      <c r="Q29" s="47" t="s">
        <v>208</v>
      </c>
      <c r="R29" s="47" t="s">
        <v>208</v>
      </c>
      <c r="S29" s="47" t="s">
        <v>208</v>
      </c>
      <c r="T29" s="47" t="s">
        <v>208</v>
      </c>
      <c r="U29" s="58" t="str">
        <f t="shared" si="5"/>
        <v>-</v>
      </c>
      <c r="V29" s="47" t="s">
        <v>208</v>
      </c>
      <c r="W29" s="47" t="s">
        <v>208</v>
      </c>
      <c r="X29" s="58" t="str">
        <f t="shared" si="6"/>
        <v>-</v>
      </c>
      <c r="Y29" s="47" t="s">
        <v>208</v>
      </c>
      <c r="Z29" s="47" t="s">
        <v>208</v>
      </c>
      <c r="AA29" s="47" t="s">
        <v>208</v>
      </c>
      <c r="AB29" s="47" t="s">
        <v>208</v>
      </c>
      <c r="AC29" s="43" t="str">
        <f t="shared" si="7"/>
        <v>-</v>
      </c>
      <c r="AD29" s="57" t="str">
        <f t="shared" si="8"/>
        <v>-</v>
      </c>
      <c r="AE29" s="47" t="s">
        <v>208</v>
      </c>
      <c r="AF29" s="57" t="str">
        <f t="shared" si="9"/>
        <v>-</v>
      </c>
      <c r="AG29" s="47" t="s">
        <v>208</v>
      </c>
      <c r="AH29" s="47" t="s">
        <v>208</v>
      </c>
      <c r="AI29" s="47" t="s">
        <v>208</v>
      </c>
      <c r="AJ29" s="47" t="s">
        <v>208</v>
      </c>
      <c r="AK29" s="57" t="str">
        <f t="shared" si="10"/>
        <v>-</v>
      </c>
      <c r="AL29" s="47" t="s">
        <v>208</v>
      </c>
      <c r="AM29" s="47" t="s">
        <v>208</v>
      </c>
      <c r="AN29" s="57" t="str">
        <f t="shared" si="11"/>
        <v>-</v>
      </c>
      <c r="AO29" s="47" t="s">
        <v>208</v>
      </c>
      <c r="AP29" s="47" t="s">
        <v>208</v>
      </c>
      <c r="AQ29" s="57" t="str">
        <f t="shared" si="12"/>
        <v>-</v>
      </c>
      <c r="AR29" s="47" t="s">
        <v>208</v>
      </c>
      <c r="AS29" s="47" t="s">
        <v>208</v>
      </c>
      <c r="AT29" s="57" t="str">
        <f t="shared" si="13"/>
        <v>-</v>
      </c>
      <c r="AU29" s="47" t="s">
        <v>208</v>
      </c>
      <c r="AV29" s="57" t="str">
        <f t="shared" si="14"/>
        <v>-</v>
      </c>
      <c r="AW29" s="47" t="s">
        <v>208</v>
      </c>
      <c r="AX29" s="47" t="s">
        <v>208</v>
      </c>
      <c r="AY29" s="56" t="str">
        <f>IF(AZ29="-","?",RANK(AZ29,AZ2:AZ131,0))</f>
        <v>?</v>
      </c>
      <c r="AZ29" s="42" t="str">
        <f t="shared" si="15"/>
        <v>-</v>
      </c>
      <c r="BA29" s="41" t="str">
        <f t="shared" si="16"/>
        <v>-</v>
      </c>
      <c r="BB29" s="47" t="s">
        <v>208</v>
      </c>
      <c r="BC29" s="47" t="s">
        <v>208</v>
      </c>
      <c r="BD29" s="47" t="s">
        <v>208</v>
      </c>
      <c r="BE29" s="47" t="s">
        <v>208</v>
      </c>
      <c r="BF29" s="47" t="s">
        <v>208</v>
      </c>
      <c r="BG29" s="55" t="str">
        <f t="shared" si="17"/>
        <v>-</v>
      </c>
      <c r="BH29" s="54" t="str">
        <f t="shared" si="18"/>
        <v>-</v>
      </c>
      <c r="BI29" s="41" t="str">
        <f t="shared" si="19"/>
        <v>-</v>
      </c>
      <c r="BJ29" s="47" t="s">
        <v>208</v>
      </c>
      <c r="BK29" s="47" t="s">
        <v>208</v>
      </c>
      <c r="BL29" s="47" t="s">
        <v>208</v>
      </c>
      <c r="BM29" s="41" t="str">
        <f t="shared" si="20"/>
        <v>-</v>
      </c>
      <c r="BN29" s="47" t="s">
        <v>208</v>
      </c>
      <c r="BO29" s="47" t="s">
        <v>208</v>
      </c>
      <c r="BP29" s="47" t="s">
        <v>208</v>
      </c>
      <c r="BQ29" s="41" t="str">
        <f t="shared" si="21"/>
        <v>-</v>
      </c>
      <c r="BR29" s="47" t="s">
        <v>208</v>
      </c>
      <c r="BS29" s="47" t="s">
        <v>208</v>
      </c>
      <c r="BT29" s="47" t="s">
        <v>208</v>
      </c>
      <c r="BU29" s="47" t="s">
        <v>208</v>
      </c>
      <c r="BV29" s="47" t="s">
        <v>208</v>
      </c>
      <c r="BW29" s="47" t="s">
        <v>208</v>
      </c>
      <c r="BX29" s="41" t="str">
        <f t="shared" si="22"/>
        <v>-</v>
      </c>
      <c r="BY29" s="47" t="s">
        <v>208</v>
      </c>
      <c r="BZ29" s="47" t="s">
        <v>208</v>
      </c>
      <c r="CA29" s="47" t="s">
        <v>208</v>
      </c>
      <c r="CB29" s="47" t="s">
        <v>78</v>
      </c>
      <c r="CC29" s="46" t="s">
        <v>78</v>
      </c>
      <c r="CD29" s="52" t="s">
        <v>208</v>
      </c>
      <c r="CE29" s="52" t="str">
        <f t="shared" si="23"/>
        <v>-</v>
      </c>
      <c r="CF29" s="44" t="str">
        <f t="shared" si="24"/>
        <v>-</v>
      </c>
      <c r="CG29" s="53" t="str">
        <f t="shared" si="25"/>
        <v/>
      </c>
      <c r="CH29" s="52" t="s">
        <v>208</v>
      </c>
      <c r="CI29" s="52" t="str">
        <f t="shared" si="26"/>
        <v>-</v>
      </c>
      <c r="CJ29" s="43" t="str">
        <f t="shared" si="27"/>
        <v>-</v>
      </c>
      <c r="CK29" s="51" t="str">
        <f t="shared" si="28"/>
        <v/>
      </c>
      <c r="CL29" s="47" t="s">
        <v>78</v>
      </c>
      <c r="CM29" s="46" t="s">
        <v>78</v>
      </c>
      <c r="CN29" s="47" t="s">
        <v>208</v>
      </c>
      <c r="CO29" s="47" t="s">
        <v>208</v>
      </c>
      <c r="CP29" s="47" t="s">
        <v>208</v>
      </c>
      <c r="CQ29" s="47" t="s">
        <v>208</v>
      </c>
      <c r="CR29" s="47" t="s">
        <v>208</v>
      </c>
      <c r="CS29" s="47" t="s">
        <v>208</v>
      </c>
      <c r="CT29" s="49" t="str">
        <f t="shared" si="29"/>
        <v>-</v>
      </c>
      <c r="CU29" s="48" t="str">
        <f t="shared" si="30"/>
        <v>-</v>
      </c>
      <c r="CV29" s="44" t="str">
        <f t="shared" si="31"/>
        <v/>
      </c>
      <c r="CW29" s="47" t="s">
        <v>78</v>
      </c>
      <c r="CX29" s="46" t="s">
        <v>78</v>
      </c>
      <c r="CY29" s="45" t="str">
        <f t="shared" si="32"/>
        <v>-</v>
      </c>
      <c r="CZ29" s="40" t="str">
        <f t="shared" si="33"/>
        <v>-</v>
      </c>
      <c r="DA29" s="39" t="str">
        <f t="shared" si="34"/>
        <v/>
      </c>
      <c r="DB29" s="44" t="str">
        <f t="shared" si="35"/>
        <v>-</v>
      </c>
      <c r="DC29" s="40" t="str">
        <f t="shared" si="36"/>
        <v>-</v>
      </c>
      <c r="DD29" s="39" t="str">
        <f t="shared" si="37"/>
        <v/>
      </c>
      <c r="DE29" s="43" t="str">
        <f t="shared" si="38"/>
        <v>-</v>
      </c>
      <c r="DF29" s="40" t="str">
        <f t="shared" si="39"/>
        <v>-</v>
      </c>
      <c r="DG29" s="39" t="str">
        <f t="shared" si="40"/>
        <v/>
      </c>
      <c r="DH29" s="42" t="str">
        <f t="shared" si="41"/>
        <v>-</v>
      </c>
      <c r="DI29" s="40" t="str">
        <f t="shared" si="42"/>
        <v>-</v>
      </c>
      <c r="DJ29" s="39" t="str">
        <f t="shared" si="43"/>
        <v/>
      </c>
      <c r="DK29" s="41" t="str">
        <f t="shared" si="44"/>
        <v>-</v>
      </c>
      <c r="DL29" s="40" t="str">
        <f t="shared" si="45"/>
        <v>-</v>
      </c>
      <c r="DM29" s="39" t="str">
        <f t="shared" si="46"/>
        <v/>
      </c>
    </row>
    <row r="30" spans="1:117">
      <c r="A30" s="61" t="s">
        <v>128</v>
      </c>
      <c r="B30" s="60">
        <v>2</v>
      </c>
      <c r="C30" s="59">
        <f>IF(D30="-","?",RANK(D30,D2:D131,0))</f>
        <v>12</v>
      </c>
      <c r="D30" s="45">
        <f t="shared" si="0"/>
        <v>8.6999999999999993</v>
      </c>
      <c r="E30" s="44">
        <f t="shared" si="1"/>
        <v>9.4</v>
      </c>
      <c r="F30" s="58">
        <f t="shared" si="2"/>
        <v>9.5</v>
      </c>
      <c r="G30" s="47">
        <v>10</v>
      </c>
      <c r="H30" s="47">
        <v>10</v>
      </c>
      <c r="I30" s="47">
        <v>10</v>
      </c>
      <c r="J30" s="47">
        <v>8</v>
      </c>
      <c r="K30" s="58">
        <f t="shared" si="3"/>
        <v>10</v>
      </c>
      <c r="L30" s="47">
        <v>10</v>
      </c>
      <c r="M30" s="47">
        <v>10</v>
      </c>
      <c r="N30" s="47">
        <v>10</v>
      </c>
      <c r="O30" s="47">
        <v>10</v>
      </c>
      <c r="P30" s="58">
        <f t="shared" si="4"/>
        <v>9.25</v>
      </c>
      <c r="Q30" s="47">
        <v>10</v>
      </c>
      <c r="R30" s="47">
        <v>9</v>
      </c>
      <c r="S30" s="47">
        <v>8</v>
      </c>
      <c r="T30" s="47">
        <v>10</v>
      </c>
      <c r="U30" s="58">
        <f t="shared" si="5"/>
        <v>9.5</v>
      </c>
      <c r="V30" s="47">
        <v>9</v>
      </c>
      <c r="W30" s="47">
        <v>10</v>
      </c>
      <c r="X30" s="58">
        <f t="shared" si="6"/>
        <v>8.75</v>
      </c>
      <c r="Y30" s="47">
        <v>8</v>
      </c>
      <c r="Z30" s="47">
        <v>8</v>
      </c>
      <c r="AA30" s="47">
        <v>10</v>
      </c>
      <c r="AB30" s="47">
        <v>9</v>
      </c>
      <c r="AC30" s="43">
        <f t="shared" si="7"/>
        <v>8</v>
      </c>
      <c r="AD30" s="57">
        <f t="shared" si="8"/>
        <v>8</v>
      </c>
      <c r="AE30" s="47">
        <v>8</v>
      </c>
      <c r="AF30" s="57">
        <f t="shared" si="9"/>
        <v>8</v>
      </c>
      <c r="AG30" s="47">
        <v>8</v>
      </c>
      <c r="AH30" s="47">
        <v>7</v>
      </c>
      <c r="AI30" s="47">
        <v>10</v>
      </c>
      <c r="AJ30" s="47">
        <v>7</v>
      </c>
      <c r="AK30" s="57">
        <f t="shared" si="10"/>
        <v>8</v>
      </c>
      <c r="AL30" s="47">
        <v>8</v>
      </c>
      <c r="AM30" s="47">
        <v>8</v>
      </c>
      <c r="AN30" s="57">
        <f t="shared" si="11"/>
        <v>8.5</v>
      </c>
      <c r="AO30" s="47">
        <v>9</v>
      </c>
      <c r="AP30" s="47">
        <v>8</v>
      </c>
      <c r="AQ30" s="57">
        <f t="shared" si="12"/>
        <v>8</v>
      </c>
      <c r="AR30" s="47">
        <v>8</v>
      </c>
      <c r="AS30" s="47">
        <v>8</v>
      </c>
      <c r="AT30" s="57">
        <f t="shared" si="13"/>
        <v>8</v>
      </c>
      <c r="AU30" s="47">
        <v>8</v>
      </c>
      <c r="AV30" s="57">
        <f t="shared" si="14"/>
        <v>7.5</v>
      </c>
      <c r="AW30" s="47">
        <v>8</v>
      </c>
      <c r="AX30" s="47">
        <v>7</v>
      </c>
      <c r="AY30" s="56">
        <f>IF(AZ30="-","?",RANK(AZ30,AZ2:AZ131,0))</f>
        <v>19</v>
      </c>
      <c r="AZ30" s="42">
        <f t="shared" si="15"/>
        <v>6.63</v>
      </c>
      <c r="BA30" s="41">
        <f t="shared" si="16"/>
        <v>2.2708333333333335</v>
      </c>
      <c r="BB30" s="47">
        <v>3</v>
      </c>
      <c r="BC30" s="47">
        <v>2</v>
      </c>
      <c r="BD30" s="47">
        <v>1</v>
      </c>
      <c r="BE30" s="47">
        <v>4</v>
      </c>
      <c r="BF30" s="47">
        <v>2</v>
      </c>
      <c r="BG30" s="55">
        <f t="shared" si="17"/>
        <v>1.625</v>
      </c>
      <c r="BH30" s="54">
        <f t="shared" si="18"/>
        <v>8</v>
      </c>
      <c r="BI30" s="41">
        <f t="shared" si="19"/>
        <v>7.333333333333333</v>
      </c>
      <c r="BJ30" s="47">
        <v>8</v>
      </c>
      <c r="BK30" s="47">
        <v>7</v>
      </c>
      <c r="BL30" s="47">
        <v>7</v>
      </c>
      <c r="BM30" s="41">
        <f t="shared" si="20"/>
        <v>7</v>
      </c>
      <c r="BN30" s="47">
        <v>7</v>
      </c>
      <c r="BO30" s="47">
        <v>7</v>
      </c>
      <c r="BP30" s="47">
        <v>7</v>
      </c>
      <c r="BQ30" s="41">
        <f t="shared" si="21"/>
        <v>9</v>
      </c>
      <c r="BR30" s="47">
        <v>10</v>
      </c>
      <c r="BS30" s="47">
        <v>10</v>
      </c>
      <c r="BT30" s="47">
        <v>9</v>
      </c>
      <c r="BU30" s="47">
        <v>8</v>
      </c>
      <c r="BV30" s="47">
        <v>8</v>
      </c>
      <c r="BW30" s="47" t="s">
        <v>100</v>
      </c>
      <c r="BX30" s="41">
        <f t="shared" si="22"/>
        <v>8.6666666666666661</v>
      </c>
      <c r="BY30" s="47">
        <v>8</v>
      </c>
      <c r="BZ30" s="47">
        <v>10</v>
      </c>
      <c r="CA30" s="47">
        <v>8</v>
      </c>
      <c r="CB30" s="47" t="s">
        <v>78</v>
      </c>
      <c r="CC30" s="46" t="s">
        <v>78</v>
      </c>
      <c r="CD30" s="52" t="s">
        <v>208</v>
      </c>
      <c r="CE30" s="52">
        <f t="shared" si="23"/>
        <v>9.4</v>
      </c>
      <c r="CF30" s="44" t="str">
        <f t="shared" si="24"/>
        <v>-</v>
      </c>
      <c r="CG30" s="53" t="str">
        <f t="shared" si="25"/>
        <v/>
      </c>
      <c r="CH30" s="52" t="s">
        <v>208</v>
      </c>
      <c r="CI30" s="52">
        <f t="shared" si="26"/>
        <v>8</v>
      </c>
      <c r="CJ30" s="43" t="str">
        <f t="shared" si="27"/>
        <v>-</v>
      </c>
      <c r="CK30" s="51" t="str">
        <f t="shared" si="28"/>
        <v/>
      </c>
      <c r="CL30" s="47" t="s">
        <v>78</v>
      </c>
      <c r="CM30" s="46" t="s">
        <v>78</v>
      </c>
      <c r="CN30" s="47">
        <v>10</v>
      </c>
      <c r="CO30" s="47">
        <v>10</v>
      </c>
      <c r="CP30" s="47">
        <v>10</v>
      </c>
      <c r="CQ30" s="47">
        <v>10</v>
      </c>
      <c r="CR30" s="47">
        <v>10</v>
      </c>
      <c r="CS30" s="47">
        <v>10</v>
      </c>
      <c r="CT30" s="49">
        <f t="shared" si="29"/>
        <v>9</v>
      </c>
      <c r="CU30" s="48">
        <f t="shared" si="30"/>
        <v>0</v>
      </c>
      <c r="CV30" s="44" t="str">
        <f t="shared" si="31"/>
        <v>Dem.</v>
      </c>
      <c r="CW30" s="47" t="s">
        <v>78</v>
      </c>
      <c r="CX30" s="46" t="s">
        <v>78</v>
      </c>
      <c r="CY30" s="45">
        <f t="shared" si="32"/>
        <v>8.6999999999999993</v>
      </c>
      <c r="CZ30" s="40">
        <f t="shared" si="33"/>
        <v>1</v>
      </c>
      <c r="DA30" s="39" t="str">
        <f t="shared" si="34"/>
        <v>Highly advanced</v>
      </c>
      <c r="DB30" s="44">
        <f t="shared" si="35"/>
        <v>9.4</v>
      </c>
      <c r="DC30" s="40">
        <f t="shared" si="36"/>
        <v>1</v>
      </c>
      <c r="DD30" s="39" t="str">
        <f t="shared" si="37"/>
        <v>Democracies in consolidation</v>
      </c>
      <c r="DE30" s="43">
        <f t="shared" si="38"/>
        <v>8</v>
      </c>
      <c r="DF30" s="40">
        <f t="shared" si="39"/>
        <v>1</v>
      </c>
      <c r="DG30" s="39" t="str">
        <f t="shared" si="40"/>
        <v>Developed</v>
      </c>
      <c r="DH30" s="42">
        <f t="shared" si="41"/>
        <v>6.63</v>
      </c>
      <c r="DI30" s="40">
        <f t="shared" si="42"/>
        <v>2</v>
      </c>
      <c r="DJ30" s="39" t="str">
        <f t="shared" si="43"/>
        <v>Good</v>
      </c>
      <c r="DK30" s="41">
        <f t="shared" si="44"/>
        <v>2.2999999999999998</v>
      </c>
      <c r="DL30" s="40">
        <f t="shared" si="45"/>
        <v>5</v>
      </c>
      <c r="DM30" s="39" t="str">
        <f t="shared" si="46"/>
        <v>Negligible</v>
      </c>
    </row>
    <row r="31" spans="1:117">
      <c r="A31" s="61" t="s">
        <v>129</v>
      </c>
      <c r="B31" s="60">
        <v>3</v>
      </c>
      <c r="C31" s="59">
        <f>IF(D31="-","?",RANK(D31,D2:D131,0))</f>
        <v>111</v>
      </c>
      <c r="D31" s="45">
        <f t="shared" si="0"/>
        <v>3.14</v>
      </c>
      <c r="E31" s="44">
        <f t="shared" si="1"/>
        <v>2.85</v>
      </c>
      <c r="F31" s="58">
        <f t="shared" si="2"/>
        <v>3.75</v>
      </c>
      <c r="G31" s="47">
        <v>2</v>
      </c>
      <c r="H31" s="47">
        <v>3</v>
      </c>
      <c r="I31" s="47">
        <v>7</v>
      </c>
      <c r="J31" s="47">
        <v>3</v>
      </c>
      <c r="K31" s="58">
        <f t="shared" si="3"/>
        <v>3.25</v>
      </c>
      <c r="L31" s="47">
        <v>4</v>
      </c>
      <c r="M31" s="47">
        <v>2</v>
      </c>
      <c r="N31" s="47">
        <v>4</v>
      </c>
      <c r="O31" s="47">
        <v>3</v>
      </c>
      <c r="P31" s="58">
        <f t="shared" si="4"/>
        <v>2.75</v>
      </c>
      <c r="Q31" s="47">
        <v>3</v>
      </c>
      <c r="R31" s="47">
        <v>3</v>
      </c>
      <c r="S31" s="47">
        <v>2</v>
      </c>
      <c r="T31" s="47">
        <v>3</v>
      </c>
      <c r="U31" s="58">
        <f t="shared" si="5"/>
        <v>1.5</v>
      </c>
      <c r="V31" s="47">
        <v>1</v>
      </c>
      <c r="W31" s="47">
        <v>2</v>
      </c>
      <c r="X31" s="58">
        <f t="shared" si="6"/>
        <v>3</v>
      </c>
      <c r="Y31" s="47">
        <v>3</v>
      </c>
      <c r="Z31" s="47">
        <v>4</v>
      </c>
      <c r="AA31" s="47" t="s">
        <v>100</v>
      </c>
      <c r="AB31" s="47">
        <v>2</v>
      </c>
      <c r="AC31" s="43">
        <f t="shared" si="7"/>
        <v>3.4285714285714284</v>
      </c>
      <c r="AD31" s="57">
        <f t="shared" si="8"/>
        <v>2</v>
      </c>
      <c r="AE31" s="47">
        <v>2</v>
      </c>
      <c r="AF31" s="57">
        <f t="shared" si="9"/>
        <v>4</v>
      </c>
      <c r="AG31" s="47">
        <v>4</v>
      </c>
      <c r="AH31" s="47">
        <v>2</v>
      </c>
      <c r="AI31" s="47">
        <v>4</v>
      </c>
      <c r="AJ31" s="47">
        <v>6</v>
      </c>
      <c r="AK31" s="57">
        <f t="shared" si="10"/>
        <v>5.5</v>
      </c>
      <c r="AL31" s="47">
        <v>8</v>
      </c>
      <c r="AM31" s="47">
        <v>3</v>
      </c>
      <c r="AN31" s="57">
        <f t="shared" si="11"/>
        <v>5</v>
      </c>
      <c r="AO31" s="47">
        <v>4</v>
      </c>
      <c r="AP31" s="47">
        <v>6</v>
      </c>
      <c r="AQ31" s="57">
        <f t="shared" si="12"/>
        <v>3</v>
      </c>
      <c r="AR31" s="47">
        <v>4</v>
      </c>
      <c r="AS31" s="47">
        <v>2</v>
      </c>
      <c r="AT31" s="57">
        <f t="shared" si="13"/>
        <v>2</v>
      </c>
      <c r="AU31" s="47">
        <v>2</v>
      </c>
      <c r="AV31" s="57">
        <f t="shared" si="14"/>
        <v>2.5</v>
      </c>
      <c r="AW31" s="47">
        <v>3</v>
      </c>
      <c r="AX31" s="47">
        <v>2</v>
      </c>
      <c r="AY31" s="56">
        <f>IF(AZ31="-","?",RANK(AZ31,AZ2:AZ131,0))</f>
        <v>116</v>
      </c>
      <c r="AZ31" s="42">
        <f t="shared" si="15"/>
        <v>1.83</v>
      </c>
      <c r="BA31" s="41">
        <f t="shared" si="16"/>
        <v>7.958333333333333</v>
      </c>
      <c r="BB31" s="47">
        <v>8</v>
      </c>
      <c r="BC31" s="47">
        <v>8</v>
      </c>
      <c r="BD31" s="47">
        <v>10</v>
      </c>
      <c r="BE31" s="47">
        <v>9</v>
      </c>
      <c r="BF31" s="47">
        <v>5</v>
      </c>
      <c r="BG31" s="55">
        <f t="shared" si="17"/>
        <v>7.75</v>
      </c>
      <c r="BH31" s="54">
        <f t="shared" si="18"/>
        <v>1.916666666666667</v>
      </c>
      <c r="BI31" s="41">
        <f t="shared" si="19"/>
        <v>1</v>
      </c>
      <c r="BJ31" s="47">
        <v>1</v>
      </c>
      <c r="BK31" s="47">
        <v>1</v>
      </c>
      <c r="BL31" s="47">
        <v>1</v>
      </c>
      <c r="BM31" s="41">
        <f t="shared" si="20"/>
        <v>1.6666666666666667</v>
      </c>
      <c r="BN31" s="47">
        <v>2</v>
      </c>
      <c r="BO31" s="47">
        <v>1</v>
      </c>
      <c r="BP31" s="47">
        <v>2</v>
      </c>
      <c r="BQ31" s="41">
        <f t="shared" si="21"/>
        <v>1.6666666666666667</v>
      </c>
      <c r="BR31" s="47">
        <v>3</v>
      </c>
      <c r="BS31" s="47">
        <v>1</v>
      </c>
      <c r="BT31" s="47">
        <v>1</v>
      </c>
      <c r="BU31" s="47">
        <v>1</v>
      </c>
      <c r="BV31" s="47">
        <v>1</v>
      </c>
      <c r="BW31" s="47">
        <v>3</v>
      </c>
      <c r="BX31" s="41">
        <f t="shared" si="22"/>
        <v>3.3333333333333335</v>
      </c>
      <c r="BY31" s="47">
        <v>5</v>
      </c>
      <c r="BZ31" s="47">
        <v>2</v>
      </c>
      <c r="CA31" s="47">
        <v>3</v>
      </c>
      <c r="CB31" s="47" t="s">
        <v>78</v>
      </c>
      <c r="CC31" s="46" t="s">
        <v>78</v>
      </c>
      <c r="CD31" s="52" t="s">
        <v>208</v>
      </c>
      <c r="CE31" s="52">
        <f t="shared" si="23"/>
        <v>2.85</v>
      </c>
      <c r="CF31" s="44" t="str">
        <f t="shared" si="24"/>
        <v>-</v>
      </c>
      <c r="CG31" s="53" t="str">
        <f t="shared" si="25"/>
        <v/>
      </c>
      <c r="CH31" s="52" t="s">
        <v>208</v>
      </c>
      <c r="CI31" s="52">
        <f t="shared" si="26"/>
        <v>3.4285714285714284</v>
      </c>
      <c r="CJ31" s="43" t="str">
        <f t="shared" si="27"/>
        <v>-</v>
      </c>
      <c r="CK31" s="51" t="str">
        <f t="shared" si="28"/>
        <v/>
      </c>
      <c r="CL31" s="47" t="s">
        <v>78</v>
      </c>
      <c r="CM31" s="46" t="s">
        <v>78</v>
      </c>
      <c r="CN31" s="50">
        <v>4</v>
      </c>
      <c r="CO31" s="50">
        <v>2</v>
      </c>
      <c r="CP31" s="47">
        <v>4</v>
      </c>
      <c r="CQ31" s="47">
        <v>3</v>
      </c>
      <c r="CR31" s="47">
        <v>3</v>
      </c>
      <c r="CS31" s="47">
        <v>3</v>
      </c>
      <c r="CT31" s="50">
        <f t="shared" si="29"/>
        <v>2.5</v>
      </c>
      <c r="CU31" s="48">
        <f t="shared" si="30"/>
        <v>3</v>
      </c>
      <c r="CV31" s="44" t="str">
        <f t="shared" si="31"/>
        <v>Aut.</v>
      </c>
      <c r="CW31" s="47" t="s">
        <v>78</v>
      </c>
      <c r="CX31" s="46" t="s">
        <v>78</v>
      </c>
      <c r="CY31" s="45">
        <f t="shared" si="32"/>
        <v>3.14</v>
      </c>
      <c r="CZ31" s="40">
        <f t="shared" si="33"/>
        <v>5</v>
      </c>
      <c r="DA31" s="39" t="str">
        <f t="shared" si="34"/>
        <v>Failed</v>
      </c>
      <c r="DB31" s="44">
        <f t="shared" si="35"/>
        <v>2.85</v>
      </c>
      <c r="DC31" s="40">
        <f t="shared" si="36"/>
        <v>5</v>
      </c>
      <c r="DD31" s="39" t="str">
        <f t="shared" si="37"/>
        <v>Hard-line autocracies</v>
      </c>
      <c r="DE31" s="43">
        <f t="shared" si="38"/>
        <v>3.43</v>
      </c>
      <c r="DF31" s="40">
        <f t="shared" si="39"/>
        <v>4</v>
      </c>
      <c r="DG31" s="39" t="str">
        <f t="shared" si="40"/>
        <v>Poorly functioning</v>
      </c>
      <c r="DH31" s="42">
        <f t="shared" si="41"/>
        <v>1.83</v>
      </c>
      <c r="DI31" s="40">
        <f t="shared" si="42"/>
        <v>5</v>
      </c>
      <c r="DJ31" s="39" t="str">
        <f t="shared" si="43"/>
        <v>Failed</v>
      </c>
      <c r="DK31" s="41">
        <f t="shared" si="44"/>
        <v>8</v>
      </c>
      <c r="DL31" s="40">
        <f t="shared" si="45"/>
        <v>2</v>
      </c>
      <c r="DM31" s="39" t="str">
        <f t="shared" si="46"/>
        <v>Substantial</v>
      </c>
    </row>
    <row r="32" spans="1:117">
      <c r="A32" s="61" t="s">
        <v>130</v>
      </c>
      <c r="B32" s="60">
        <v>1</v>
      </c>
      <c r="C32" s="59">
        <f>IF(D32="-","?",RANK(D32,D2:D131,0))</f>
        <v>11</v>
      </c>
      <c r="D32" s="45">
        <f t="shared" si="0"/>
        <v>8.7100000000000009</v>
      </c>
      <c r="E32" s="44">
        <f t="shared" si="1"/>
        <v>9.1</v>
      </c>
      <c r="F32" s="58">
        <f t="shared" si="2"/>
        <v>9.5</v>
      </c>
      <c r="G32" s="47">
        <v>10</v>
      </c>
      <c r="H32" s="47">
        <v>9</v>
      </c>
      <c r="I32" s="47">
        <v>9</v>
      </c>
      <c r="J32" s="47">
        <v>10</v>
      </c>
      <c r="K32" s="58">
        <f t="shared" si="3"/>
        <v>10</v>
      </c>
      <c r="L32" s="47">
        <v>10</v>
      </c>
      <c r="M32" s="47">
        <v>10</v>
      </c>
      <c r="N32" s="47">
        <v>10</v>
      </c>
      <c r="O32" s="47">
        <v>10</v>
      </c>
      <c r="P32" s="58">
        <f t="shared" si="4"/>
        <v>8.25</v>
      </c>
      <c r="Q32" s="47">
        <v>9</v>
      </c>
      <c r="R32" s="47">
        <v>7</v>
      </c>
      <c r="S32" s="47">
        <v>8</v>
      </c>
      <c r="T32" s="47">
        <v>9</v>
      </c>
      <c r="U32" s="58">
        <f t="shared" si="5"/>
        <v>9.5</v>
      </c>
      <c r="V32" s="47">
        <v>9</v>
      </c>
      <c r="W32" s="47">
        <v>10</v>
      </c>
      <c r="X32" s="58">
        <f t="shared" si="6"/>
        <v>8.25</v>
      </c>
      <c r="Y32" s="47">
        <v>8</v>
      </c>
      <c r="Z32" s="47">
        <v>8</v>
      </c>
      <c r="AA32" s="47">
        <v>9</v>
      </c>
      <c r="AB32" s="47">
        <v>8</v>
      </c>
      <c r="AC32" s="43">
        <f t="shared" si="7"/>
        <v>8.3214285714285712</v>
      </c>
      <c r="AD32" s="57">
        <f t="shared" si="8"/>
        <v>8</v>
      </c>
      <c r="AE32" s="47">
        <v>8</v>
      </c>
      <c r="AF32" s="57">
        <f t="shared" si="9"/>
        <v>8.75</v>
      </c>
      <c r="AG32" s="47">
        <v>8</v>
      </c>
      <c r="AH32" s="47">
        <v>8</v>
      </c>
      <c r="AI32" s="47">
        <v>10</v>
      </c>
      <c r="AJ32" s="47">
        <v>9</v>
      </c>
      <c r="AK32" s="57">
        <f t="shared" si="10"/>
        <v>9.5</v>
      </c>
      <c r="AL32" s="47">
        <v>10</v>
      </c>
      <c r="AM32" s="47">
        <v>9</v>
      </c>
      <c r="AN32" s="57">
        <f t="shared" si="11"/>
        <v>8.5</v>
      </c>
      <c r="AO32" s="47">
        <v>9</v>
      </c>
      <c r="AP32" s="47">
        <v>8</v>
      </c>
      <c r="AQ32" s="57">
        <f t="shared" si="12"/>
        <v>8</v>
      </c>
      <c r="AR32" s="47">
        <v>8</v>
      </c>
      <c r="AS32" s="47">
        <v>8</v>
      </c>
      <c r="AT32" s="57">
        <f t="shared" si="13"/>
        <v>8</v>
      </c>
      <c r="AU32" s="47">
        <v>8</v>
      </c>
      <c r="AV32" s="57">
        <f t="shared" si="14"/>
        <v>7.5</v>
      </c>
      <c r="AW32" s="47">
        <v>8</v>
      </c>
      <c r="AX32" s="47">
        <v>7</v>
      </c>
      <c r="AY32" s="56">
        <f>IF(AZ32="-","?",RANK(AZ32,AZ2:AZ131,0))</f>
        <v>12</v>
      </c>
      <c r="AZ32" s="42">
        <f t="shared" si="15"/>
        <v>6.88</v>
      </c>
      <c r="BA32" s="41">
        <f t="shared" si="16"/>
        <v>2.5208333333333335</v>
      </c>
      <c r="BB32" s="47">
        <v>2</v>
      </c>
      <c r="BC32" s="47">
        <v>4</v>
      </c>
      <c r="BD32" s="47">
        <v>2</v>
      </c>
      <c r="BE32" s="47">
        <v>3</v>
      </c>
      <c r="BF32" s="47">
        <v>2</v>
      </c>
      <c r="BG32" s="55">
        <f t="shared" si="17"/>
        <v>2.125</v>
      </c>
      <c r="BH32" s="54">
        <f t="shared" si="18"/>
        <v>8.25</v>
      </c>
      <c r="BI32" s="41">
        <f t="shared" si="19"/>
        <v>8.6666666666666661</v>
      </c>
      <c r="BJ32" s="47">
        <v>9</v>
      </c>
      <c r="BK32" s="47">
        <v>9</v>
      </c>
      <c r="BL32" s="47">
        <v>8</v>
      </c>
      <c r="BM32" s="41">
        <f t="shared" si="20"/>
        <v>7.333333333333333</v>
      </c>
      <c r="BN32" s="47">
        <v>7</v>
      </c>
      <c r="BO32" s="47">
        <v>8</v>
      </c>
      <c r="BP32" s="47">
        <v>7</v>
      </c>
      <c r="BQ32" s="41">
        <f t="shared" si="21"/>
        <v>8</v>
      </c>
      <c r="BR32" s="47">
        <v>9</v>
      </c>
      <c r="BS32" s="47">
        <v>10</v>
      </c>
      <c r="BT32" s="47">
        <v>8</v>
      </c>
      <c r="BU32" s="47">
        <v>7</v>
      </c>
      <c r="BV32" s="47">
        <v>7</v>
      </c>
      <c r="BW32" s="47">
        <v>7</v>
      </c>
      <c r="BX32" s="41">
        <f t="shared" si="22"/>
        <v>9</v>
      </c>
      <c r="BY32" s="47">
        <v>9</v>
      </c>
      <c r="BZ32" s="47">
        <v>9</v>
      </c>
      <c r="CA32" s="47">
        <v>9</v>
      </c>
      <c r="CB32" s="47" t="s">
        <v>78</v>
      </c>
      <c r="CC32" s="46" t="s">
        <v>78</v>
      </c>
      <c r="CD32" s="52" t="s">
        <v>208</v>
      </c>
      <c r="CE32" s="52">
        <f t="shared" si="23"/>
        <v>9.1</v>
      </c>
      <c r="CF32" s="44" t="str">
        <f t="shared" si="24"/>
        <v>-</v>
      </c>
      <c r="CG32" s="53" t="str">
        <f t="shared" si="25"/>
        <v/>
      </c>
      <c r="CH32" s="52" t="s">
        <v>208</v>
      </c>
      <c r="CI32" s="52">
        <f t="shared" si="26"/>
        <v>8.3214285714285712</v>
      </c>
      <c r="CJ32" s="43" t="str">
        <f t="shared" si="27"/>
        <v>-</v>
      </c>
      <c r="CK32" s="51" t="str">
        <f t="shared" si="28"/>
        <v/>
      </c>
      <c r="CL32" s="47" t="s">
        <v>78</v>
      </c>
      <c r="CM32" s="46" t="s">
        <v>78</v>
      </c>
      <c r="CN32" s="47">
        <v>10</v>
      </c>
      <c r="CO32" s="47">
        <v>10</v>
      </c>
      <c r="CP32" s="47">
        <v>10</v>
      </c>
      <c r="CQ32" s="47">
        <v>10</v>
      </c>
      <c r="CR32" s="47">
        <v>9</v>
      </c>
      <c r="CS32" s="47">
        <v>9</v>
      </c>
      <c r="CT32" s="49">
        <f t="shared" si="29"/>
        <v>10</v>
      </c>
      <c r="CU32" s="48">
        <f t="shared" si="30"/>
        <v>0</v>
      </c>
      <c r="CV32" s="44" t="str">
        <f t="shared" si="31"/>
        <v>Dem.</v>
      </c>
      <c r="CW32" s="47" t="s">
        <v>78</v>
      </c>
      <c r="CX32" s="46" t="s">
        <v>78</v>
      </c>
      <c r="CY32" s="45">
        <f t="shared" si="32"/>
        <v>8.7100000000000009</v>
      </c>
      <c r="CZ32" s="40">
        <f t="shared" si="33"/>
        <v>1</v>
      </c>
      <c r="DA32" s="39" t="str">
        <f t="shared" si="34"/>
        <v>Highly advanced</v>
      </c>
      <c r="DB32" s="44">
        <f t="shared" si="35"/>
        <v>9.1</v>
      </c>
      <c r="DC32" s="40">
        <f t="shared" si="36"/>
        <v>1</v>
      </c>
      <c r="DD32" s="39" t="str">
        <f t="shared" si="37"/>
        <v>Democracies in consolidation</v>
      </c>
      <c r="DE32" s="43">
        <f t="shared" si="38"/>
        <v>8.32</v>
      </c>
      <c r="DF32" s="40">
        <f t="shared" si="39"/>
        <v>1</v>
      </c>
      <c r="DG32" s="39" t="str">
        <f t="shared" si="40"/>
        <v>Developed</v>
      </c>
      <c r="DH32" s="42">
        <f t="shared" si="41"/>
        <v>6.88</v>
      </c>
      <c r="DI32" s="40">
        <f t="shared" si="42"/>
        <v>2</v>
      </c>
      <c r="DJ32" s="39" t="str">
        <f t="shared" si="43"/>
        <v>Good</v>
      </c>
      <c r="DK32" s="41">
        <f t="shared" si="44"/>
        <v>2.5</v>
      </c>
      <c r="DL32" s="40">
        <f t="shared" si="45"/>
        <v>4</v>
      </c>
      <c r="DM32" s="39" t="str">
        <f t="shared" si="46"/>
        <v>Minor</v>
      </c>
    </row>
    <row r="33" spans="1:117">
      <c r="A33" s="61" t="s">
        <v>131</v>
      </c>
      <c r="B33" s="60">
        <v>2</v>
      </c>
      <c r="C33" s="59">
        <f>IF(D33="-","?",RANK(D33,D2:D131,0))</f>
        <v>96</v>
      </c>
      <c r="D33" s="45">
        <f t="shared" si="0"/>
        <v>3.93</v>
      </c>
      <c r="E33" s="44">
        <f t="shared" si="1"/>
        <v>3.3666666666666663</v>
      </c>
      <c r="F33" s="58">
        <f t="shared" si="2"/>
        <v>9.75</v>
      </c>
      <c r="G33" s="47">
        <v>10</v>
      </c>
      <c r="H33" s="47">
        <v>9</v>
      </c>
      <c r="I33" s="47">
        <v>10</v>
      </c>
      <c r="J33" s="47">
        <v>10</v>
      </c>
      <c r="K33" s="58">
        <f t="shared" si="3"/>
        <v>1.5</v>
      </c>
      <c r="L33" s="47">
        <v>1</v>
      </c>
      <c r="M33" s="47">
        <v>1</v>
      </c>
      <c r="N33" s="47">
        <v>2</v>
      </c>
      <c r="O33" s="47">
        <v>2</v>
      </c>
      <c r="P33" s="58">
        <f t="shared" si="4"/>
        <v>2.25</v>
      </c>
      <c r="Q33" s="47">
        <v>1</v>
      </c>
      <c r="R33" s="47">
        <v>1</v>
      </c>
      <c r="S33" s="47">
        <v>5</v>
      </c>
      <c r="T33" s="47">
        <v>2</v>
      </c>
      <c r="U33" s="58">
        <f t="shared" si="5"/>
        <v>1</v>
      </c>
      <c r="V33" s="47">
        <v>1</v>
      </c>
      <c r="W33" s="47">
        <v>1</v>
      </c>
      <c r="X33" s="58">
        <f t="shared" si="6"/>
        <v>2.3333333333333335</v>
      </c>
      <c r="Y33" s="47">
        <v>1</v>
      </c>
      <c r="Z33" s="47">
        <v>2</v>
      </c>
      <c r="AA33" s="47" t="s">
        <v>100</v>
      </c>
      <c r="AB33" s="47">
        <v>4</v>
      </c>
      <c r="AC33" s="43">
        <f t="shared" si="7"/>
        <v>4.5</v>
      </c>
      <c r="AD33" s="57">
        <f t="shared" si="8"/>
        <v>6</v>
      </c>
      <c r="AE33" s="47">
        <v>6</v>
      </c>
      <c r="AF33" s="57">
        <f t="shared" si="9"/>
        <v>1.5</v>
      </c>
      <c r="AG33" s="47">
        <v>2</v>
      </c>
      <c r="AH33" s="47">
        <v>1</v>
      </c>
      <c r="AI33" s="47">
        <v>2</v>
      </c>
      <c r="AJ33" s="47">
        <v>1</v>
      </c>
      <c r="AK33" s="57">
        <f t="shared" si="10"/>
        <v>4.5</v>
      </c>
      <c r="AL33" s="47">
        <v>4</v>
      </c>
      <c r="AM33" s="47">
        <v>5</v>
      </c>
      <c r="AN33" s="57">
        <f t="shared" si="11"/>
        <v>2</v>
      </c>
      <c r="AO33" s="47">
        <v>2</v>
      </c>
      <c r="AP33" s="47">
        <v>2</v>
      </c>
      <c r="AQ33" s="57">
        <f t="shared" si="12"/>
        <v>7</v>
      </c>
      <c r="AR33" s="47">
        <v>6</v>
      </c>
      <c r="AS33" s="47">
        <v>8</v>
      </c>
      <c r="AT33" s="57">
        <f t="shared" si="13"/>
        <v>5</v>
      </c>
      <c r="AU33" s="47">
        <v>5</v>
      </c>
      <c r="AV33" s="57">
        <f t="shared" si="14"/>
        <v>5.5</v>
      </c>
      <c r="AW33" s="47">
        <v>4</v>
      </c>
      <c r="AX33" s="47">
        <v>7</v>
      </c>
      <c r="AY33" s="56">
        <f>IF(AZ33="-","?",RANK(AZ33,AZ2:AZ131,0))</f>
        <v>108</v>
      </c>
      <c r="AZ33" s="42">
        <f t="shared" si="15"/>
        <v>2.61</v>
      </c>
      <c r="BA33" s="41">
        <f t="shared" si="16"/>
        <v>5.333333333333333</v>
      </c>
      <c r="BB33" s="47">
        <v>7</v>
      </c>
      <c r="BC33" s="47">
        <v>9</v>
      </c>
      <c r="BD33" s="47">
        <v>3</v>
      </c>
      <c r="BE33" s="47">
        <v>7</v>
      </c>
      <c r="BF33" s="47">
        <v>1</v>
      </c>
      <c r="BG33" s="55">
        <f t="shared" si="17"/>
        <v>5</v>
      </c>
      <c r="BH33" s="54">
        <f t="shared" si="18"/>
        <v>2.9166666666666665</v>
      </c>
      <c r="BI33" s="41">
        <f t="shared" si="19"/>
        <v>2.3333333333333335</v>
      </c>
      <c r="BJ33" s="47">
        <v>2</v>
      </c>
      <c r="BK33" s="47">
        <v>2</v>
      </c>
      <c r="BL33" s="47">
        <v>3</v>
      </c>
      <c r="BM33" s="41">
        <f t="shared" si="20"/>
        <v>3.3333333333333335</v>
      </c>
      <c r="BN33" s="47">
        <v>3</v>
      </c>
      <c r="BO33" s="47">
        <v>3</v>
      </c>
      <c r="BP33" s="47">
        <v>4</v>
      </c>
      <c r="BQ33" s="41">
        <f t="shared" si="21"/>
        <v>2.3333333333333335</v>
      </c>
      <c r="BR33" s="47">
        <v>1</v>
      </c>
      <c r="BS33" s="47">
        <v>1</v>
      </c>
      <c r="BT33" s="47">
        <v>4</v>
      </c>
      <c r="BU33" s="47">
        <v>4</v>
      </c>
      <c r="BV33" s="47">
        <v>2</v>
      </c>
      <c r="BW33" s="47">
        <v>2</v>
      </c>
      <c r="BX33" s="41">
        <f t="shared" si="22"/>
        <v>3.6666666666666665</v>
      </c>
      <c r="BY33" s="47">
        <v>3</v>
      </c>
      <c r="BZ33" s="47">
        <v>2</v>
      </c>
      <c r="CA33" s="47">
        <v>6</v>
      </c>
      <c r="CB33" s="47" t="s">
        <v>78</v>
      </c>
      <c r="CC33" s="46" t="s">
        <v>78</v>
      </c>
      <c r="CD33" s="52" t="s">
        <v>208</v>
      </c>
      <c r="CE33" s="52">
        <f t="shared" si="23"/>
        <v>3.3666666666666663</v>
      </c>
      <c r="CF33" s="44" t="str">
        <f t="shared" si="24"/>
        <v>-</v>
      </c>
      <c r="CG33" s="53" t="str">
        <f t="shared" si="25"/>
        <v/>
      </c>
      <c r="CH33" s="52" t="s">
        <v>208</v>
      </c>
      <c r="CI33" s="52">
        <f t="shared" si="26"/>
        <v>4.5</v>
      </c>
      <c r="CJ33" s="43" t="str">
        <f t="shared" si="27"/>
        <v>-</v>
      </c>
      <c r="CK33" s="51" t="str">
        <f t="shared" si="28"/>
        <v/>
      </c>
      <c r="CL33" s="47" t="s">
        <v>78</v>
      </c>
      <c r="CM33" s="46" t="s">
        <v>78</v>
      </c>
      <c r="CN33" s="50">
        <v>1</v>
      </c>
      <c r="CO33" s="50">
        <v>1</v>
      </c>
      <c r="CP33" s="50">
        <v>2</v>
      </c>
      <c r="CQ33" s="50">
        <v>2</v>
      </c>
      <c r="CR33" s="50">
        <v>1</v>
      </c>
      <c r="CS33" s="50">
        <v>2</v>
      </c>
      <c r="CT33" s="49">
        <f t="shared" si="29"/>
        <v>10</v>
      </c>
      <c r="CU33" s="48">
        <f t="shared" si="30"/>
        <v>6</v>
      </c>
      <c r="CV33" s="44" t="str">
        <f t="shared" si="31"/>
        <v>Aut.</v>
      </c>
      <c r="CW33" s="47" t="s">
        <v>78</v>
      </c>
      <c r="CX33" s="46" t="s">
        <v>78</v>
      </c>
      <c r="CY33" s="45">
        <f t="shared" si="32"/>
        <v>3.93</v>
      </c>
      <c r="CZ33" s="40">
        <f t="shared" si="33"/>
        <v>5</v>
      </c>
      <c r="DA33" s="39" t="str">
        <f t="shared" si="34"/>
        <v>Failed</v>
      </c>
      <c r="DB33" s="44">
        <f t="shared" si="35"/>
        <v>3.37</v>
      </c>
      <c r="DC33" s="40">
        <f t="shared" si="36"/>
        <v>5</v>
      </c>
      <c r="DD33" s="39" t="str">
        <f t="shared" si="37"/>
        <v>Hard-line autocracies</v>
      </c>
      <c r="DE33" s="43">
        <f t="shared" si="38"/>
        <v>4.5</v>
      </c>
      <c r="DF33" s="40">
        <f t="shared" si="39"/>
        <v>4</v>
      </c>
      <c r="DG33" s="39" t="str">
        <f t="shared" si="40"/>
        <v>Poorly functioning</v>
      </c>
      <c r="DH33" s="42">
        <f t="shared" si="41"/>
        <v>2.61</v>
      </c>
      <c r="DI33" s="40">
        <f t="shared" si="42"/>
        <v>5</v>
      </c>
      <c r="DJ33" s="39" t="str">
        <f t="shared" si="43"/>
        <v>Failed</v>
      </c>
      <c r="DK33" s="41">
        <f t="shared" si="44"/>
        <v>5.3</v>
      </c>
      <c r="DL33" s="40">
        <f t="shared" si="45"/>
        <v>3</v>
      </c>
      <c r="DM33" s="39" t="str">
        <f t="shared" si="46"/>
        <v>Moderate</v>
      </c>
    </row>
    <row r="34" spans="1:117">
      <c r="A34" s="61" t="s">
        <v>132</v>
      </c>
      <c r="B34" s="60">
        <v>1</v>
      </c>
      <c r="C34" s="59">
        <f>IF(D34="-","?",RANK(D34,D2:D131,0))</f>
        <v>3</v>
      </c>
      <c r="D34" s="45">
        <f t="shared" ref="D34:D65" si="47">IF(ISERROR(ROUND(AVERAGE(E34,AC34),2)),"-",ROUND(AVERAGE(E34,AC34),2))</f>
        <v>9.23</v>
      </c>
      <c r="E34" s="44">
        <f t="shared" ref="E34:E65" si="48">IF(ISERROR(AVERAGE(F34,K34,P34,U34,X34)),"-",AVERAGE(F34,K34,P34,U34,X34))</f>
        <v>9.4499999999999993</v>
      </c>
      <c r="F34" s="58">
        <f t="shared" ref="F34:F65" si="49">IF(ISERROR(AVERAGE(G34:J34)),"-",AVERAGE(G34:J34))</f>
        <v>10</v>
      </c>
      <c r="G34" s="47">
        <v>10</v>
      </c>
      <c r="H34" s="47">
        <v>10</v>
      </c>
      <c r="I34" s="47">
        <v>10</v>
      </c>
      <c r="J34" s="47">
        <v>10</v>
      </c>
      <c r="K34" s="58">
        <f t="shared" ref="K34:K65" si="50">IF(ISERROR(AVERAGE(L34:O34)),"-",AVERAGE(L34:O34))</f>
        <v>10</v>
      </c>
      <c r="L34" s="47">
        <v>10</v>
      </c>
      <c r="M34" s="47">
        <v>10</v>
      </c>
      <c r="N34" s="47">
        <v>10</v>
      </c>
      <c r="O34" s="47">
        <v>10</v>
      </c>
      <c r="P34" s="58">
        <f t="shared" ref="P34:P65" si="51">IF(ISERROR(AVERAGE(Q34:T34)),"-",AVERAGE(Q34:T34))</f>
        <v>9</v>
      </c>
      <c r="Q34" s="47">
        <v>10</v>
      </c>
      <c r="R34" s="47">
        <v>9</v>
      </c>
      <c r="S34" s="47">
        <v>8</v>
      </c>
      <c r="T34" s="47">
        <v>9</v>
      </c>
      <c r="U34" s="58">
        <f t="shared" ref="U34:U65" si="52">IF(ISERROR(AVERAGE(V34:W34)),"-",AVERAGE(V34:W34))</f>
        <v>9.5</v>
      </c>
      <c r="V34" s="47">
        <v>9</v>
      </c>
      <c r="W34" s="47">
        <v>10</v>
      </c>
      <c r="X34" s="58">
        <f t="shared" ref="X34:X65" si="53">IF(ISERROR(AVERAGE(Y34:AB34)),"-",AVERAGE(Y34:AB34))</f>
        <v>8.75</v>
      </c>
      <c r="Y34" s="47">
        <v>8</v>
      </c>
      <c r="Z34" s="47">
        <v>9</v>
      </c>
      <c r="AA34" s="47">
        <v>10</v>
      </c>
      <c r="AB34" s="47">
        <v>8</v>
      </c>
      <c r="AC34" s="43">
        <f t="shared" ref="AC34:AC65" si="54">IF(ISERROR(AVERAGE(AD34,AF34,AK34,AN34,AQ34,AT34,AV34)),"-",AVERAGE(AD34,AF34,AK34,AN34,AQ34,AT34,AV34))</f>
        <v>9</v>
      </c>
      <c r="AD34" s="57">
        <f t="shared" ref="AD34:AD65" si="55">IF(ISERROR(AVERAGE(AE34)),"-",AVERAGE(AE34))</f>
        <v>9</v>
      </c>
      <c r="AE34" s="47">
        <v>9</v>
      </c>
      <c r="AF34" s="57">
        <f t="shared" ref="AF34:AF65" si="56">IF(ISERROR(AVERAGE(AG34:AJ34)),"-",AVERAGE(AG34:AJ34))</f>
        <v>10</v>
      </c>
      <c r="AG34" s="47">
        <v>10</v>
      </c>
      <c r="AH34" s="47">
        <v>10</v>
      </c>
      <c r="AI34" s="47">
        <v>10</v>
      </c>
      <c r="AJ34" s="47">
        <v>10</v>
      </c>
      <c r="AK34" s="57">
        <f t="shared" ref="AK34:AK65" si="57">IF(ISERROR(AVERAGE(AL34:AM34)),"-",AVERAGE(AL34:AM34))</f>
        <v>9.5</v>
      </c>
      <c r="AL34" s="47">
        <v>10</v>
      </c>
      <c r="AM34" s="47">
        <v>9</v>
      </c>
      <c r="AN34" s="57">
        <f t="shared" ref="AN34:AN65" si="58">IF(ISERROR(AVERAGE(AO34:AP34)),"-",AVERAGE(AO34:AP34))</f>
        <v>9.5</v>
      </c>
      <c r="AO34" s="47">
        <v>10</v>
      </c>
      <c r="AP34" s="47">
        <v>9</v>
      </c>
      <c r="AQ34" s="57">
        <f t="shared" ref="AQ34:AQ65" si="59">IF(ISERROR(AVERAGE(AR34:AS34)),"-",AVERAGE(AR34:AS34))</f>
        <v>9</v>
      </c>
      <c r="AR34" s="47">
        <v>9</v>
      </c>
      <c r="AS34" s="47">
        <v>9</v>
      </c>
      <c r="AT34" s="57">
        <f t="shared" ref="AT34:AT65" si="60">IF(ISERROR(AVERAGE(AU34)),"-",AVERAGE(AU34))</f>
        <v>8</v>
      </c>
      <c r="AU34" s="47">
        <v>8</v>
      </c>
      <c r="AV34" s="57">
        <f t="shared" ref="AV34:AV65" si="61">IF(ISERROR(AVERAGE(AW34:AX34)),"-",AVERAGE(AW34:AX34))</f>
        <v>8</v>
      </c>
      <c r="AW34" s="47">
        <v>8</v>
      </c>
      <c r="AX34" s="47">
        <v>8</v>
      </c>
      <c r="AY34" s="56">
        <f>IF(AZ34="-","?",RANK(AZ34,AZ2:AZ131,0))</f>
        <v>10</v>
      </c>
      <c r="AZ34" s="42">
        <f t="shared" ref="AZ34:AZ65" si="62">IF(OR(ISERROR(AVERAGE(BA34)),ISERROR(AVERAGE(BH34))),"-",ROUND(BH34*(1+(BA34-1)*(0.25/9))*10/12.5,2))</f>
        <v>6.95</v>
      </c>
      <c r="BA34" s="41">
        <f t="shared" ref="BA34:BA65" si="63">IF(ISERROR(AVERAGE(BB34:BG34)),"-",AVERAGE(BB34:BG34))</f>
        <v>1.25</v>
      </c>
      <c r="BB34" s="47">
        <v>1</v>
      </c>
      <c r="BC34" s="47">
        <v>2</v>
      </c>
      <c r="BD34" s="47">
        <v>1</v>
      </c>
      <c r="BE34" s="47">
        <v>1</v>
      </c>
      <c r="BF34" s="47">
        <v>1</v>
      </c>
      <c r="BG34" s="55">
        <f t="shared" ref="BG34:BG65" si="64">IF(OR(F34="-",P34="-"),"-",11-(F34+P34)/2)</f>
        <v>1.5</v>
      </c>
      <c r="BH34" s="54">
        <f t="shared" ref="BH34:BH65" si="65">IF(ISERROR(AVERAGE(BI34,BM34,BQ34,BX34)),"-",AVERAGE(BI34,BM34,BQ34,BX34))</f>
        <v>8.625</v>
      </c>
      <c r="BI34" s="41">
        <f t="shared" ref="BI34:BI65" si="66">IF(ISERROR(AVERAGE(BJ34:BL34)),"-",AVERAGE(BJ34:BL34))</f>
        <v>8.3333333333333339</v>
      </c>
      <c r="BJ34" s="47">
        <v>9</v>
      </c>
      <c r="BK34" s="47">
        <v>8</v>
      </c>
      <c r="BL34" s="47">
        <v>8</v>
      </c>
      <c r="BM34" s="41">
        <f t="shared" ref="BM34:BM65" si="67">IF(ISERROR(AVERAGE(BN34:BP34)),"-",AVERAGE(BN34:BP34))</f>
        <v>7.333333333333333</v>
      </c>
      <c r="BN34" s="47">
        <v>8</v>
      </c>
      <c r="BO34" s="47">
        <v>7</v>
      </c>
      <c r="BP34" s="47">
        <v>7</v>
      </c>
      <c r="BQ34" s="41">
        <f t="shared" ref="BQ34:BQ65" si="68">IF(ISERROR(AVERAGE(BR34:BW34)),"-",AVERAGE(BR34:BW34))</f>
        <v>9.1666666666666661</v>
      </c>
      <c r="BR34" s="47">
        <v>10</v>
      </c>
      <c r="BS34" s="47">
        <v>10</v>
      </c>
      <c r="BT34" s="47">
        <v>9</v>
      </c>
      <c r="BU34" s="47">
        <v>8</v>
      </c>
      <c r="BV34" s="47">
        <v>9</v>
      </c>
      <c r="BW34" s="47">
        <v>9</v>
      </c>
      <c r="BX34" s="41">
        <f t="shared" ref="BX34:BX65" si="69">IF(ISERROR(AVERAGE(BY34:CA34)),"-",AVERAGE(BY34:CA34))</f>
        <v>9.6666666666666661</v>
      </c>
      <c r="BY34" s="47">
        <v>10</v>
      </c>
      <c r="BZ34" s="47">
        <v>10</v>
      </c>
      <c r="CA34" s="47">
        <v>9</v>
      </c>
      <c r="CB34" s="47" t="s">
        <v>78</v>
      </c>
      <c r="CC34" s="46" t="s">
        <v>78</v>
      </c>
      <c r="CD34" s="52" t="s">
        <v>208</v>
      </c>
      <c r="CE34" s="52">
        <f t="shared" ref="CE34:CE65" si="70">IF(ISERROR(AVERAGE(F34,K34,P34,U34,X34)),"-",AVERAGE(F34,K34,P34,U34,X34))</f>
        <v>9.4499999999999993</v>
      </c>
      <c r="CF34" s="44" t="str">
        <f t="shared" ref="CF34:CF65" si="71">IF(OR(CD34="-",CE34="-"),"-",(SUM(CE34-CD34)))</f>
        <v>-</v>
      </c>
      <c r="CG34" s="53" t="str">
        <f t="shared" ref="CG34:CG65" si="72">IF(CF34="-","",IF(CF34&gt;=1,"ã",IF(CF34&gt;=0.5,"æ",IF(CF34&gt;=-0.49,"â",IF(CF34&gt;=-0.99,"è","ä")))))</f>
        <v/>
      </c>
      <c r="CH34" s="52" t="s">
        <v>208</v>
      </c>
      <c r="CI34" s="52">
        <f t="shared" ref="CI34:CI65" si="73">IF(ISERROR(AVERAGE(AD34,AF34,AK34,AN34,AQ34,AT34,AV34)),"-",AVERAGE(AD34,AF34,AK34,AN34,AQ34,AT34,AV34))</f>
        <v>9</v>
      </c>
      <c r="CJ34" s="43" t="str">
        <f t="shared" ref="CJ34:CJ65" si="74">IF(OR(CH34="-",CI34="-"),"-",(SUM(CI34-CH34)))</f>
        <v>-</v>
      </c>
      <c r="CK34" s="51" t="str">
        <f t="shared" ref="CK34:CK65" si="75">IF(CJ34="-","",IF(CJ34&gt;=1,"ã",IF(CJ34&gt;=0.5,"æ",IF(CJ34&gt;=-0.49,"â",IF(CJ34&gt;=-0.99,"è","ä")))))</f>
        <v/>
      </c>
      <c r="CL34" s="47" t="s">
        <v>78</v>
      </c>
      <c r="CM34" s="46" t="s">
        <v>78</v>
      </c>
      <c r="CN34" s="47">
        <v>10</v>
      </c>
      <c r="CO34" s="47">
        <v>10</v>
      </c>
      <c r="CP34" s="47">
        <v>10</v>
      </c>
      <c r="CQ34" s="47">
        <v>10</v>
      </c>
      <c r="CR34" s="47">
        <v>10</v>
      </c>
      <c r="CS34" s="47">
        <v>9</v>
      </c>
      <c r="CT34" s="49">
        <f t="shared" ref="CT34:CT65" si="76">IF(OR(G34="-",J34="-",G34="",J34=""),"-",(G34+J34)/2)</f>
        <v>10</v>
      </c>
      <c r="CU34" s="48">
        <f t="shared" ref="CU34:CU65" si="77">IF(CN34="-","-",(IF(CN34&lt;6,1,0)+IF(CO34&lt;3,1,0)+IF(CP34&lt;3,1,0)+IF(CQ34&lt;3,1,0)+IF(CR34&lt;3,1,0)+IF(CS34&lt;3,1,0)+IF(CT34&lt;3,1,0)))</f>
        <v>0</v>
      </c>
      <c r="CV34" s="44" t="str">
        <f t="shared" ref="CV34:CV65" si="78">IF(CU34="-","",IF(CU34=0,"Dem.","Aut."))</f>
        <v>Dem.</v>
      </c>
      <c r="CW34" s="47" t="s">
        <v>78</v>
      </c>
      <c r="CX34" s="46" t="s">
        <v>78</v>
      </c>
      <c r="CY34" s="45">
        <f t="shared" ref="CY34:CY65" si="79">IF(ISERROR(ROUND(AVERAGE(E34,AC34),2)),"-",ROUND(AVERAGE(E34,AC34),2))</f>
        <v>9.23</v>
      </c>
      <c r="CZ34" s="40">
        <f t="shared" ref="CZ34:CZ65" si="80">IF(CY34="-","-",IF(CY34&gt;=8.5,1,IF(CY34&gt;=7,2,IF(CY34&gt;=5.5,3,IF(CY34&gt;=4,4,5)))))</f>
        <v>1</v>
      </c>
      <c r="DA34" s="39" t="str">
        <f t="shared" ref="DA34:DA65" si="81">IF(CZ34="-","",IF(CZ34=1,"Highly advanced",IF(CZ34=2,"Advanced",IF(CZ34=3,"Limited",IF(CZ34=4,"Very limited","Failed")))))</f>
        <v>Highly advanced</v>
      </c>
      <c r="DB34" s="44">
        <f t="shared" ref="DB34:DB65" si="82">IF(ISERROR(ROUND(AVERAGE(F34,K34,P34,U34,X34),2)),"-",ROUND(AVERAGE(F34,K34,P34,U34,X34),2))</f>
        <v>9.4499999999999993</v>
      </c>
      <c r="DC34" s="40">
        <f t="shared" ref="DC34:DC65" si="83">IF(OR(DB34="-",CU34="-"),"-",IF(AND(DB34&gt;=8,CU34=0),1,IF(AND(DB34&gt;=6,CU34=0),2,IF(AND(DB34&gt;=1,CU34=0),3,IF(AND(DB34&gt;=4,CU34&gt;0),4,5)))))</f>
        <v>1</v>
      </c>
      <c r="DD34" s="39" t="str">
        <f t="shared" ref="DD34:DD65" si="84">IF(DC34="-","",IF(DC34=1,"Democracies in consolidation",IF(DC34=2,"Defective democracies",IF(DC34=3,"Highly defective democracies",IF(DC34=4,"Moderate autocracies","Hard-line autocracies")))))</f>
        <v>Democracies in consolidation</v>
      </c>
      <c r="DE34" s="43">
        <f t="shared" ref="DE34:DE65" si="85">IF(ISERROR(ROUND(AVERAGE(AD34,AF34,AK34,AN34,AQ34,AT34,AV34),2)),"-",ROUND(AVERAGE(AD34,AF34,AK34,AN34,AQ34,AT34,AV34),2))</f>
        <v>9</v>
      </c>
      <c r="DF34" s="40">
        <f t="shared" ref="DF34:DF65" si="86">IF(DE34="-","-",IF(DE34&gt;=8,1,IF(DE34&gt;=7,2,IF(DE34&gt;=5,3,IF(DE34&gt;=3,4,5)))))</f>
        <v>1</v>
      </c>
      <c r="DG34" s="39" t="str">
        <f t="shared" ref="DG34:DG65" si="87">IF(DF34="-","",IF(DF34=1,"Developed",IF(DF34=2,"Functioning",IF(DF34=3,"Functional flaws",IF(DF34=4,"Poorly functioning","Rudimentary")))))</f>
        <v>Developed</v>
      </c>
      <c r="DH34" s="42">
        <f t="shared" ref="DH34:DH65" si="88">IF(OR(ISERROR(AVERAGE(BA34)),ISERROR(AVERAGE(BH34))),"-",ROUND(BH34*(1+(BA34-1)*(0.25/9))*10/12.5,2))</f>
        <v>6.95</v>
      </c>
      <c r="DI34" s="40">
        <f t="shared" ref="DI34:DI65" si="89">IF(DH34="-","-",IF(DH34&gt;=7,1,IF(DH34&gt;=5.6,2,IF(DH34&gt;=4.3,3,IF(DH34&gt;=3,4,5)))))</f>
        <v>2</v>
      </c>
      <c r="DJ34" s="39" t="str">
        <f t="shared" ref="DJ34:DJ65" si="90">IF(DI34="-","",IF(DI34=1,"Very good",IF(DI34=2,"Good",IF(DI34=3,"Moderate",IF(DI34=4,"Weak","Failed")))))</f>
        <v>Good</v>
      </c>
      <c r="DK34" s="41">
        <f t="shared" ref="DK34:DK65" si="91">IF(ISERROR(IF(BA34="-","-",ROUND(BA34,1))),"-",IF(BA34="-","-",ROUND(BA34,1)))</f>
        <v>1.3</v>
      </c>
      <c r="DL34" s="40">
        <f t="shared" ref="DL34:DL65" si="92">IF(DK34="-","-",IF(DK34&gt;=8.5,1,IF(DK34&gt;=6.5,2,IF(DK34&gt;=4.5,3,IF(DK34&gt;=2.5,4,5)))))</f>
        <v>5</v>
      </c>
      <c r="DM34" s="39" t="str">
        <f t="shared" ref="DM34:DM65" si="93">IF(DL34="-","",IF(DL34=1,"Massive",IF(DL34=2,"Substantial",IF(DL34=3,"Moderate",IF(DL34=4,"Minor","Negligible")))))</f>
        <v>Negligible</v>
      </c>
    </row>
    <row r="35" spans="1:117">
      <c r="A35" s="61" t="s">
        <v>133</v>
      </c>
      <c r="B35" s="60">
        <v>2</v>
      </c>
      <c r="C35" s="59">
        <f>IF(D35="-","?",RANK(D35,D2:D131,0))</f>
        <v>42</v>
      </c>
      <c r="D35" s="45">
        <f t="shared" si="47"/>
        <v>6.36</v>
      </c>
      <c r="E35" s="44">
        <f t="shared" si="48"/>
        <v>7.3</v>
      </c>
      <c r="F35" s="58">
        <f t="shared" si="49"/>
        <v>8.25</v>
      </c>
      <c r="G35" s="47">
        <v>9</v>
      </c>
      <c r="H35" s="47">
        <v>8</v>
      </c>
      <c r="I35" s="47">
        <v>10</v>
      </c>
      <c r="J35" s="47">
        <v>6</v>
      </c>
      <c r="K35" s="58">
        <f t="shared" si="50"/>
        <v>8.5</v>
      </c>
      <c r="L35" s="47">
        <v>9</v>
      </c>
      <c r="M35" s="47">
        <v>9</v>
      </c>
      <c r="N35" s="47">
        <v>9</v>
      </c>
      <c r="O35" s="47">
        <v>7</v>
      </c>
      <c r="P35" s="58">
        <f t="shared" si="51"/>
        <v>6.25</v>
      </c>
      <c r="Q35" s="47">
        <v>8</v>
      </c>
      <c r="R35" s="47">
        <v>6</v>
      </c>
      <c r="S35" s="47">
        <v>5</v>
      </c>
      <c r="T35" s="47">
        <v>6</v>
      </c>
      <c r="U35" s="58">
        <f t="shared" si="52"/>
        <v>7</v>
      </c>
      <c r="V35" s="47">
        <v>7</v>
      </c>
      <c r="W35" s="47">
        <v>7</v>
      </c>
      <c r="X35" s="58">
        <f t="shared" si="53"/>
        <v>6.5</v>
      </c>
      <c r="Y35" s="47">
        <v>7</v>
      </c>
      <c r="Z35" s="47">
        <v>6</v>
      </c>
      <c r="AA35" s="47">
        <v>8</v>
      </c>
      <c r="AB35" s="47">
        <v>5</v>
      </c>
      <c r="AC35" s="43">
        <f t="shared" si="54"/>
        <v>5.4285714285714288</v>
      </c>
      <c r="AD35" s="57">
        <f t="shared" si="55"/>
        <v>5</v>
      </c>
      <c r="AE35" s="47">
        <v>5</v>
      </c>
      <c r="AF35" s="57">
        <f t="shared" si="56"/>
        <v>5.5</v>
      </c>
      <c r="AG35" s="47">
        <v>6</v>
      </c>
      <c r="AH35" s="47">
        <v>6</v>
      </c>
      <c r="AI35" s="47">
        <v>6</v>
      </c>
      <c r="AJ35" s="47">
        <v>4</v>
      </c>
      <c r="AK35" s="57">
        <f t="shared" si="57"/>
        <v>6.5</v>
      </c>
      <c r="AL35" s="47">
        <v>7</v>
      </c>
      <c r="AM35" s="47">
        <v>6</v>
      </c>
      <c r="AN35" s="57">
        <f t="shared" si="58"/>
        <v>7</v>
      </c>
      <c r="AO35" s="47">
        <v>7</v>
      </c>
      <c r="AP35" s="47">
        <v>7</v>
      </c>
      <c r="AQ35" s="57">
        <f t="shared" si="59"/>
        <v>4.5</v>
      </c>
      <c r="AR35" s="47">
        <v>4</v>
      </c>
      <c r="AS35" s="47">
        <v>5</v>
      </c>
      <c r="AT35" s="57">
        <f t="shared" si="60"/>
        <v>5</v>
      </c>
      <c r="AU35" s="47">
        <v>5</v>
      </c>
      <c r="AV35" s="57">
        <f t="shared" si="61"/>
        <v>4.5</v>
      </c>
      <c r="AW35" s="47">
        <v>4</v>
      </c>
      <c r="AX35" s="47">
        <v>5</v>
      </c>
      <c r="AY35" s="56">
        <f>IF(AZ35="-","?",RANK(AZ35,AZ2:AZ131,0))</f>
        <v>50</v>
      </c>
      <c r="AZ35" s="42">
        <f t="shared" si="62"/>
        <v>5.28</v>
      </c>
      <c r="BA35" s="41">
        <f t="shared" si="63"/>
        <v>4.291666666666667</v>
      </c>
      <c r="BB35" s="47">
        <v>5</v>
      </c>
      <c r="BC35" s="47">
        <v>5</v>
      </c>
      <c r="BD35" s="47">
        <v>3</v>
      </c>
      <c r="BE35" s="47">
        <v>6</v>
      </c>
      <c r="BF35" s="47">
        <v>3</v>
      </c>
      <c r="BG35" s="55">
        <f t="shared" si="64"/>
        <v>3.75</v>
      </c>
      <c r="BH35" s="54">
        <f t="shared" si="65"/>
        <v>6.0416666666666661</v>
      </c>
      <c r="BI35" s="41">
        <f t="shared" si="66"/>
        <v>6</v>
      </c>
      <c r="BJ35" s="47">
        <v>6</v>
      </c>
      <c r="BK35" s="47">
        <v>6</v>
      </c>
      <c r="BL35" s="47">
        <v>6</v>
      </c>
      <c r="BM35" s="41">
        <f t="shared" si="67"/>
        <v>4</v>
      </c>
      <c r="BN35" s="47">
        <v>5</v>
      </c>
      <c r="BO35" s="47">
        <v>5</v>
      </c>
      <c r="BP35" s="47">
        <v>2</v>
      </c>
      <c r="BQ35" s="41">
        <f t="shared" si="68"/>
        <v>5.833333333333333</v>
      </c>
      <c r="BR35" s="47">
        <v>7</v>
      </c>
      <c r="BS35" s="47">
        <v>7</v>
      </c>
      <c r="BT35" s="47">
        <v>6</v>
      </c>
      <c r="BU35" s="47">
        <v>6</v>
      </c>
      <c r="BV35" s="47">
        <v>5</v>
      </c>
      <c r="BW35" s="47">
        <v>4</v>
      </c>
      <c r="BX35" s="41">
        <f t="shared" si="69"/>
        <v>8.3333333333333339</v>
      </c>
      <c r="BY35" s="47">
        <v>9</v>
      </c>
      <c r="BZ35" s="47">
        <v>8</v>
      </c>
      <c r="CA35" s="47">
        <v>8</v>
      </c>
      <c r="CB35" s="47" t="s">
        <v>78</v>
      </c>
      <c r="CC35" s="46" t="s">
        <v>78</v>
      </c>
      <c r="CD35" s="52" t="s">
        <v>208</v>
      </c>
      <c r="CE35" s="52">
        <f t="shared" si="70"/>
        <v>7.3</v>
      </c>
      <c r="CF35" s="44" t="str">
        <f t="shared" si="71"/>
        <v>-</v>
      </c>
      <c r="CG35" s="53" t="str">
        <f t="shared" si="72"/>
        <v/>
      </c>
      <c r="CH35" s="52" t="s">
        <v>208</v>
      </c>
      <c r="CI35" s="52">
        <f t="shared" si="73"/>
        <v>5.4285714285714288</v>
      </c>
      <c r="CJ35" s="43" t="str">
        <f t="shared" si="74"/>
        <v>-</v>
      </c>
      <c r="CK35" s="51" t="str">
        <f t="shared" si="75"/>
        <v/>
      </c>
      <c r="CL35" s="47" t="s">
        <v>78</v>
      </c>
      <c r="CM35" s="46" t="s">
        <v>78</v>
      </c>
      <c r="CN35" s="47">
        <v>9</v>
      </c>
      <c r="CO35" s="47">
        <v>9</v>
      </c>
      <c r="CP35" s="47">
        <v>9</v>
      </c>
      <c r="CQ35" s="47">
        <v>7</v>
      </c>
      <c r="CR35" s="47">
        <v>8</v>
      </c>
      <c r="CS35" s="47">
        <v>6</v>
      </c>
      <c r="CT35" s="49">
        <f t="shared" si="76"/>
        <v>7.5</v>
      </c>
      <c r="CU35" s="48">
        <f t="shared" si="77"/>
        <v>0</v>
      </c>
      <c r="CV35" s="44" t="str">
        <f t="shared" si="78"/>
        <v>Dem.</v>
      </c>
      <c r="CW35" s="47" t="s">
        <v>78</v>
      </c>
      <c r="CX35" s="46" t="s">
        <v>78</v>
      </c>
      <c r="CY35" s="45">
        <f t="shared" si="79"/>
        <v>6.36</v>
      </c>
      <c r="CZ35" s="40">
        <f t="shared" si="80"/>
        <v>3</v>
      </c>
      <c r="DA35" s="39" t="str">
        <f t="shared" si="81"/>
        <v>Limited</v>
      </c>
      <c r="DB35" s="44">
        <f t="shared" si="82"/>
        <v>7.3</v>
      </c>
      <c r="DC35" s="40">
        <f t="shared" si="83"/>
        <v>2</v>
      </c>
      <c r="DD35" s="39" t="str">
        <f t="shared" si="84"/>
        <v>Defective democracies</v>
      </c>
      <c r="DE35" s="43">
        <f t="shared" si="85"/>
        <v>5.43</v>
      </c>
      <c r="DF35" s="40">
        <f t="shared" si="86"/>
        <v>3</v>
      </c>
      <c r="DG35" s="39" t="str">
        <f t="shared" si="87"/>
        <v>Functional flaws</v>
      </c>
      <c r="DH35" s="42">
        <f t="shared" si="88"/>
        <v>5.28</v>
      </c>
      <c r="DI35" s="40">
        <f t="shared" si="89"/>
        <v>3</v>
      </c>
      <c r="DJ35" s="39" t="str">
        <f t="shared" si="90"/>
        <v>Moderate</v>
      </c>
      <c r="DK35" s="41">
        <f t="shared" si="91"/>
        <v>4.3</v>
      </c>
      <c r="DL35" s="40">
        <f t="shared" si="92"/>
        <v>4</v>
      </c>
      <c r="DM35" s="39" t="str">
        <f t="shared" si="93"/>
        <v>Minor</v>
      </c>
    </row>
    <row r="36" spans="1:117">
      <c r="A36" s="61" t="s">
        <v>134</v>
      </c>
      <c r="B36" s="60">
        <v>2</v>
      </c>
      <c r="C36" s="59">
        <f>IF(D36="-","?",RANK(D36,D2:D131,0))</f>
        <v>63</v>
      </c>
      <c r="D36" s="45">
        <f t="shared" si="47"/>
        <v>5.65</v>
      </c>
      <c r="E36" s="44">
        <f t="shared" si="48"/>
        <v>6.2</v>
      </c>
      <c r="F36" s="58">
        <f t="shared" si="49"/>
        <v>8</v>
      </c>
      <c r="G36" s="47">
        <v>8</v>
      </c>
      <c r="H36" s="47">
        <v>9</v>
      </c>
      <c r="I36" s="47">
        <v>9</v>
      </c>
      <c r="J36" s="47">
        <v>6</v>
      </c>
      <c r="K36" s="58">
        <f t="shared" si="50"/>
        <v>7.5</v>
      </c>
      <c r="L36" s="47">
        <v>9</v>
      </c>
      <c r="M36" s="47">
        <v>6</v>
      </c>
      <c r="N36" s="47">
        <v>8</v>
      </c>
      <c r="O36" s="47">
        <v>7</v>
      </c>
      <c r="P36" s="58">
        <f t="shared" si="51"/>
        <v>4.75</v>
      </c>
      <c r="Q36" s="47">
        <v>5</v>
      </c>
      <c r="R36" s="47">
        <v>4</v>
      </c>
      <c r="S36" s="47">
        <v>4</v>
      </c>
      <c r="T36" s="47">
        <v>6</v>
      </c>
      <c r="U36" s="58">
        <f t="shared" si="52"/>
        <v>5.5</v>
      </c>
      <c r="V36" s="47">
        <v>5</v>
      </c>
      <c r="W36" s="47">
        <v>6</v>
      </c>
      <c r="X36" s="58">
        <f t="shared" si="53"/>
        <v>5.25</v>
      </c>
      <c r="Y36" s="47">
        <v>5</v>
      </c>
      <c r="Z36" s="47">
        <v>7</v>
      </c>
      <c r="AA36" s="47">
        <v>4</v>
      </c>
      <c r="AB36" s="47">
        <v>5</v>
      </c>
      <c r="AC36" s="43">
        <f t="shared" si="54"/>
        <v>5.1071428571428568</v>
      </c>
      <c r="AD36" s="57">
        <f t="shared" si="55"/>
        <v>4</v>
      </c>
      <c r="AE36" s="47">
        <v>4</v>
      </c>
      <c r="AF36" s="57">
        <f t="shared" si="56"/>
        <v>4.75</v>
      </c>
      <c r="AG36" s="47">
        <v>4</v>
      </c>
      <c r="AH36" s="47">
        <v>4</v>
      </c>
      <c r="AI36" s="47">
        <v>7</v>
      </c>
      <c r="AJ36" s="47">
        <v>4</v>
      </c>
      <c r="AK36" s="57">
        <f t="shared" si="57"/>
        <v>5.5</v>
      </c>
      <c r="AL36" s="47">
        <v>6</v>
      </c>
      <c r="AM36" s="47">
        <v>5</v>
      </c>
      <c r="AN36" s="57">
        <f t="shared" si="58"/>
        <v>6</v>
      </c>
      <c r="AO36" s="47">
        <v>6</v>
      </c>
      <c r="AP36" s="47">
        <v>6</v>
      </c>
      <c r="AQ36" s="57">
        <f t="shared" si="59"/>
        <v>4.5</v>
      </c>
      <c r="AR36" s="47">
        <v>4</v>
      </c>
      <c r="AS36" s="47">
        <v>5</v>
      </c>
      <c r="AT36" s="57">
        <f t="shared" si="60"/>
        <v>7</v>
      </c>
      <c r="AU36" s="47">
        <v>7</v>
      </c>
      <c r="AV36" s="57">
        <f t="shared" si="61"/>
        <v>4</v>
      </c>
      <c r="AW36" s="47">
        <v>4</v>
      </c>
      <c r="AX36" s="47">
        <v>4</v>
      </c>
      <c r="AY36" s="56">
        <f>IF(AZ36="-","?",RANK(AZ36,AZ2:AZ131,0))</f>
        <v>89</v>
      </c>
      <c r="AZ36" s="42">
        <f t="shared" si="62"/>
        <v>3.68</v>
      </c>
      <c r="BA36" s="41">
        <f t="shared" si="63"/>
        <v>5.104166666666667</v>
      </c>
      <c r="BB36" s="47">
        <v>5</v>
      </c>
      <c r="BC36" s="47">
        <v>6</v>
      </c>
      <c r="BD36" s="47">
        <v>4</v>
      </c>
      <c r="BE36" s="47">
        <v>8</v>
      </c>
      <c r="BF36" s="47">
        <v>3</v>
      </c>
      <c r="BG36" s="55">
        <f t="shared" si="64"/>
        <v>4.625</v>
      </c>
      <c r="BH36" s="54">
        <f t="shared" si="65"/>
        <v>4.125</v>
      </c>
      <c r="BI36" s="41">
        <f t="shared" si="66"/>
        <v>3.3333333333333335</v>
      </c>
      <c r="BJ36" s="47">
        <v>3</v>
      </c>
      <c r="BK36" s="47">
        <v>4</v>
      </c>
      <c r="BL36" s="47">
        <v>3</v>
      </c>
      <c r="BM36" s="41">
        <f t="shared" si="67"/>
        <v>3.3333333333333335</v>
      </c>
      <c r="BN36" s="47">
        <v>4</v>
      </c>
      <c r="BO36" s="47">
        <v>3</v>
      </c>
      <c r="BP36" s="47">
        <v>3</v>
      </c>
      <c r="BQ36" s="41">
        <f t="shared" si="68"/>
        <v>3.8333333333333335</v>
      </c>
      <c r="BR36" s="47">
        <v>4</v>
      </c>
      <c r="BS36" s="47">
        <v>4</v>
      </c>
      <c r="BT36" s="47">
        <v>4</v>
      </c>
      <c r="BU36" s="47">
        <v>3</v>
      </c>
      <c r="BV36" s="47">
        <v>4</v>
      </c>
      <c r="BW36" s="47">
        <v>4</v>
      </c>
      <c r="BX36" s="41">
        <f t="shared" si="69"/>
        <v>6</v>
      </c>
      <c r="BY36" s="47">
        <v>6</v>
      </c>
      <c r="BZ36" s="47">
        <v>6</v>
      </c>
      <c r="CA36" s="47">
        <v>6</v>
      </c>
      <c r="CB36" s="47" t="s">
        <v>78</v>
      </c>
      <c r="CC36" s="46" t="s">
        <v>78</v>
      </c>
      <c r="CD36" s="52" t="s">
        <v>208</v>
      </c>
      <c r="CE36" s="52">
        <f t="shared" si="70"/>
        <v>6.2</v>
      </c>
      <c r="CF36" s="44" t="str">
        <f t="shared" si="71"/>
        <v>-</v>
      </c>
      <c r="CG36" s="53" t="str">
        <f t="shared" si="72"/>
        <v/>
      </c>
      <c r="CH36" s="52" t="s">
        <v>208</v>
      </c>
      <c r="CI36" s="52">
        <f t="shared" si="73"/>
        <v>5.1071428571428568</v>
      </c>
      <c r="CJ36" s="43" t="str">
        <f t="shared" si="74"/>
        <v>-</v>
      </c>
      <c r="CK36" s="51" t="str">
        <f t="shared" si="75"/>
        <v/>
      </c>
      <c r="CL36" s="47" t="s">
        <v>78</v>
      </c>
      <c r="CM36" s="46" t="s">
        <v>78</v>
      </c>
      <c r="CN36" s="47">
        <v>9</v>
      </c>
      <c r="CO36" s="47">
        <v>6</v>
      </c>
      <c r="CP36" s="47">
        <v>8</v>
      </c>
      <c r="CQ36" s="47">
        <v>7</v>
      </c>
      <c r="CR36" s="47">
        <v>5</v>
      </c>
      <c r="CS36" s="47">
        <v>6</v>
      </c>
      <c r="CT36" s="49">
        <f t="shared" si="76"/>
        <v>7</v>
      </c>
      <c r="CU36" s="48">
        <f t="shared" si="77"/>
        <v>0</v>
      </c>
      <c r="CV36" s="44" t="str">
        <f t="shared" si="78"/>
        <v>Dem.</v>
      </c>
      <c r="CW36" s="47" t="s">
        <v>78</v>
      </c>
      <c r="CX36" s="46" t="s">
        <v>78</v>
      </c>
      <c r="CY36" s="45">
        <f t="shared" si="79"/>
        <v>5.65</v>
      </c>
      <c r="CZ36" s="40">
        <f t="shared" si="80"/>
        <v>3</v>
      </c>
      <c r="DA36" s="39" t="str">
        <f t="shared" si="81"/>
        <v>Limited</v>
      </c>
      <c r="DB36" s="44">
        <f t="shared" si="82"/>
        <v>6.2</v>
      </c>
      <c r="DC36" s="40">
        <f t="shared" si="83"/>
        <v>2</v>
      </c>
      <c r="DD36" s="39" t="str">
        <f t="shared" si="84"/>
        <v>Defective democracies</v>
      </c>
      <c r="DE36" s="43">
        <f t="shared" si="85"/>
        <v>5.1100000000000003</v>
      </c>
      <c r="DF36" s="40">
        <f t="shared" si="86"/>
        <v>3</v>
      </c>
      <c r="DG36" s="39" t="str">
        <f t="shared" si="87"/>
        <v>Functional flaws</v>
      </c>
      <c r="DH36" s="42">
        <f t="shared" si="88"/>
        <v>3.68</v>
      </c>
      <c r="DI36" s="40">
        <f t="shared" si="89"/>
        <v>4</v>
      </c>
      <c r="DJ36" s="39" t="str">
        <f t="shared" si="90"/>
        <v>Weak</v>
      </c>
      <c r="DK36" s="41">
        <f t="shared" si="91"/>
        <v>5.0999999999999996</v>
      </c>
      <c r="DL36" s="40">
        <f t="shared" si="92"/>
        <v>3</v>
      </c>
      <c r="DM36" s="39" t="str">
        <f t="shared" si="93"/>
        <v>Moderate</v>
      </c>
    </row>
    <row r="37" spans="1:117">
      <c r="A37" s="61" t="s">
        <v>135</v>
      </c>
      <c r="B37" s="60">
        <v>4</v>
      </c>
      <c r="C37" s="59">
        <f>IF(D37="-","?",RANK(D37,D2:D131,0))</f>
        <v>90</v>
      </c>
      <c r="D37" s="45">
        <f t="shared" si="47"/>
        <v>4.29</v>
      </c>
      <c r="E37" s="44">
        <f t="shared" si="48"/>
        <v>4.1166666666666663</v>
      </c>
      <c r="F37" s="58">
        <f t="shared" si="49"/>
        <v>7.25</v>
      </c>
      <c r="G37" s="47">
        <v>9</v>
      </c>
      <c r="H37" s="47">
        <v>8</v>
      </c>
      <c r="I37" s="47">
        <v>6</v>
      </c>
      <c r="J37" s="47">
        <v>6</v>
      </c>
      <c r="K37" s="58">
        <f t="shared" si="50"/>
        <v>3.25</v>
      </c>
      <c r="L37" s="47">
        <v>3</v>
      </c>
      <c r="M37" s="47">
        <v>2</v>
      </c>
      <c r="N37" s="47">
        <v>4</v>
      </c>
      <c r="O37" s="47">
        <v>4</v>
      </c>
      <c r="P37" s="58">
        <f t="shared" si="51"/>
        <v>3.75</v>
      </c>
      <c r="Q37" s="47">
        <v>3</v>
      </c>
      <c r="R37" s="47">
        <v>4</v>
      </c>
      <c r="S37" s="47">
        <v>4</v>
      </c>
      <c r="T37" s="47">
        <v>4</v>
      </c>
      <c r="U37" s="58">
        <f t="shared" si="52"/>
        <v>2</v>
      </c>
      <c r="V37" s="47">
        <v>2</v>
      </c>
      <c r="W37" s="47">
        <v>2</v>
      </c>
      <c r="X37" s="58">
        <f t="shared" si="53"/>
        <v>4.333333333333333</v>
      </c>
      <c r="Y37" s="47">
        <v>4</v>
      </c>
      <c r="Z37" s="47">
        <v>4</v>
      </c>
      <c r="AA37" s="47" t="s">
        <v>100</v>
      </c>
      <c r="AB37" s="47">
        <v>5</v>
      </c>
      <c r="AC37" s="43">
        <f t="shared" si="54"/>
        <v>4.4642857142857144</v>
      </c>
      <c r="AD37" s="57">
        <f t="shared" si="55"/>
        <v>3</v>
      </c>
      <c r="AE37" s="47">
        <v>3</v>
      </c>
      <c r="AF37" s="57">
        <f t="shared" si="56"/>
        <v>4.75</v>
      </c>
      <c r="AG37" s="47">
        <v>4</v>
      </c>
      <c r="AH37" s="47">
        <v>5</v>
      </c>
      <c r="AI37" s="47">
        <v>5</v>
      </c>
      <c r="AJ37" s="47">
        <v>5</v>
      </c>
      <c r="AK37" s="57">
        <f t="shared" si="57"/>
        <v>6.5</v>
      </c>
      <c r="AL37" s="47">
        <v>6</v>
      </c>
      <c r="AM37" s="47">
        <v>7</v>
      </c>
      <c r="AN37" s="57">
        <f t="shared" si="58"/>
        <v>5</v>
      </c>
      <c r="AO37" s="47">
        <v>5</v>
      </c>
      <c r="AP37" s="47">
        <v>5</v>
      </c>
      <c r="AQ37" s="57">
        <f t="shared" si="59"/>
        <v>4</v>
      </c>
      <c r="AR37" s="47">
        <v>4</v>
      </c>
      <c r="AS37" s="47">
        <v>4</v>
      </c>
      <c r="AT37" s="57">
        <f t="shared" si="60"/>
        <v>5</v>
      </c>
      <c r="AU37" s="47">
        <v>5</v>
      </c>
      <c r="AV37" s="57">
        <f t="shared" si="61"/>
        <v>3</v>
      </c>
      <c r="AW37" s="47">
        <v>3</v>
      </c>
      <c r="AX37" s="47">
        <v>3</v>
      </c>
      <c r="AY37" s="56">
        <f>IF(AZ37="-","?",RANK(AZ37,AZ2:AZ131,0))</f>
        <v>85</v>
      </c>
      <c r="AZ37" s="42">
        <f t="shared" si="62"/>
        <v>3.88</v>
      </c>
      <c r="BA37" s="41">
        <f t="shared" si="63"/>
        <v>6.25</v>
      </c>
      <c r="BB37" s="47">
        <v>6</v>
      </c>
      <c r="BC37" s="47">
        <v>7</v>
      </c>
      <c r="BD37" s="47">
        <v>4</v>
      </c>
      <c r="BE37" s="47">
        <v>8</v>
      </c>
      <c r="BF37" s="47">
        <v>7</v>
      </c>
      <c r="BG37" s="55">
        <f t="shared" si="64"/>
        <v>5.5</v>
      </c>
      <c r="BH37" s="54">
        <f t="shared" si="65"/>
        <v>4.2333333333333334</v>
      </c>
      <c r="BI37" s="41">
        <f t="shared" si="66"/>
        <v>3</v>
      </c>
      <c r="BJ37" s="47">
        <v>3</v>
      </c>
      <c r="BK37" s="47">
        <v>3</v>
      </c>
      <c r="BL37" s="47">
        <v>3</v>
      </c>
      <c r="BM37" s="41">
        <f t="shared" si="67"/>
        <v>3.6666666666666665</v>
      </c>
      <c r="BN37" s="47">
        <v>3</v>
      </c>
      <c r="BO37" s="47">
        <v>4</v>
      </c>
      <c r="BP37" s="47">
        <v>4</v>
      </c>
      <c r="BQ37" s="41">
        <f t="shared" si="68"/>
        <v>4.5999999999999996</v>
      </c>
      <c r="BR37" s="47">
        <v>5</v>
      </c>
      <c r="BS37" s="47">
        <v>2</v>
      </c>
      <c r="BT37" s="47">
        <v>7</v>
      </c>
      <c r="BU37" s="47">
        <v>5</v>
      </c>
      <c r="BV37" s="47">
        <v>4</v>
      </c>
      <c r="BW37" s="47" t="s">
        <v>100</v>
      </c>
      <c r="BX37" s="41">
        <f t="shared" si="69"/>
        <v>5.666666666666667</v>
      </c>
      <c r="BY37" s="47">
        <v>4</v>
      </c>
      <c r="BZ37" s="47">
        <v>6</v>
      </c>
      <c r="CA37" s="47">
        <v>7</v>
      </c>
      <c r="CB37" s="47" t="s">
        <v>78</v>
      </c>
      <c r="CC37" s="46" t="s">
        <v>78</v>
      </c>
      <c r="CD37" s="52" t="s">
        <v>208</v>
      </c>
      <c r="CE37" s="52">
        <f t="shared" si="70"/>
        <v>4.1166666666666663</v>
      </c>
      <c r="CF37" s="44" t="str">
        <f t="shared" si="71"/>
        <v>-</v>
      </c>
      <c r="CG37" s="53" t="str">
        <f t="shared" si="72"/>
        <v/>
      </c>
      <c r="CH37" s="52" t="s">
        <v>208</v>
      </c>
      <c r="CI37" s="52">
        <f t="shared" si="73"/>
        <v>4.4642857142857144</v>
      </c>
      <c r="CJ37" s="43" t="str">
        <f t="shared" si="74"/>
        <v>-</v>
      </c>
      <c r="CK37" s="51" t="str">
        <f t="shared" si="75"/>
        <v/>
      </c>
      <c r="CL37" s="47" t="s">
        <v>78</v>
      </c>
      <c r="CM37" s="46" t="s">
        <v>78</v>
      </c>
      <c r="CN37" s="50">
        <v>3</v>
      </c>
      <c r="CO37" s="50">
        <v>2</v>
      </c>
      <c r="CP37" s="47">
        <v>4</v>
      </c>
      <c r="CQ37" s="47">
        <v>4</v>
      </c>
      <c r="CR37" s="47">
        <v>3</v>
      </c>
      <c r="CS37" s="47">
        <v>4</v>
      </c>
      <c r="CT37" s="49">
        <f t="shared" si="76"/>
        <v>7.5</v>
      </c>
      <c r="CU37" s="48">
        <f t="shared" si="77"/>
        <v>2</v>
      </c>
      <c r="CV37" s="44" t="str">
        <f t="shared" si="78"/>
        <v>Aut.</v>
      </c>
      <c r="CW37" s="47" t="s">
        <v>78</v>
      </c>
      <c r="CX37" s="46" t="s">
        <v>78</v>
      </c>
      <c r="CY37" s="45">
        <f t="shared" si="79"/>
        <v>4.29</v>
      </c>
      <c r="CZ37" s="40">
        <f t="shared" si="80"/>
        <v>4</v>
      </c>
      <c r="DA37" s="39" t="str">
        <f t="shared" si="81"/>
        <v>Very limited</v>
      </c>
      <c r="DB37" s="44">
        <f t="shared" si="82"/>
        <v>4.12</v>
      </c>
      <c r="DC37" s="40">
        <f t="shared" si="83"/>
        <v>4</v>
      </c>
      <c r="DD37" s="39" t="str">
        <f t="shared" si="84"/>
        <v>Moderate autocracies</v>
      </c>
      <c r="DE37" s="43">
        <f t="shared" si="85"/>
        <v>4.46</v>
      </c>
      <c r="DF37" s="40">
        <f t="shared" si="86"/>
        <v>4</v>
      </c>
      <c r="DG37" s="39" t="str">
        <f t="shared" si="87"/>
        <v>Poorly functioning</v>
      </c>
      <c r="DH37" s="42">
        <f t="shared" si="88"/>
        <v>3.88</v>
      </c>
      <c r="DI37" s="40">
        <f t="shared" si="89"/>
        <v>4</v>
      </c>
      <c r="DJ37" s="39" t="str">
        <f t="shared" si="90"/>
        <v>Weak</v>
      </c>
      <c r="DK37" s="41">
        <f t="shared" si="91"/>
        <v>6.3</v>
      </c>
      <c r="DL37" s="40">
        <f t="shared" si="92"/>
        <v>3</v>
      </c>
      <c r="DM37" s="39" t="str">
        <f t="shared" si="93"/>
        <v>Moderate</v>
      </c>
    </row>
    <row r="38" spans="1:117">
      <c r="A38" s="61" t="s">
        <v>136</v>
      </c>
      <c r="B38" s="60">
        <v>2</v>
      </c>
      <c r="C38" s="59">
        <f>IF(D38="-","?",RANK(D38,D2:D131,0))</f>
        <v>30</v>
      </c>
      <c r="D38" s="45">
        <f t="shared" si="47"/>
        <v>7</v>
      </c>
      <c r="E38" s="44">
        <f t="shared" si="48"/>
        <v>7.35</v>
      </c>
      <c r="F38" s="58">
        <f t="shared" si="49"/>
        <v>8</v>
      </c>
      <c r="G38" s="47">
        <v>7</v>
      </c>
      <c r="H38" s="47">
        <v>9</v>
      </c>
      <c r="I38" s="47">
        <v>10</v>
      </c>
      <c r="J38" s="47">
        <v>6</v>
      </c>
      <c r="K38" s="58">
        <f t="shared" si="50"/>
        <v>7.75</v>
      </c>
      <c r="L38" s="47">
        <v>8</v>
      </c>
      <c r="M38" s="47">
        <v>9</v>
      </c>
      <c r="N38" s="47">
        <v>7</v>
      </c>
      <c r="O38" s="47">
        <v>7</v>
      </c>
      <c r="P38" s="58">
        <f t="shared" si="51"/>
        <v>6</v>
      </c>
      <c r="Q38" s="47">
        <v>7</v>
      </c>
      <c r="R38" s="47">
        <v>6</v>
      </c>
      <c r="S38" s="47">
        <v>6</v>
      </c>
      <c r="T38" s="47">
        <v>5</v>
      </c>
      <c r="U38" s="58">
        <f t="shared" si="52"/>
        <v>8.5</v>
      </c>
      <c r="V38" s="47">
        <v>7</v>
      </c>
      <c r="W38" s="47">
        <v>10</v>
      </c>
      <c r="X38" s="58">
        <f t="shared" si="53"/>
        <v>6.5</v>
      </c>
      <c r="Y38" s="47">
        <v>7</v>
      </c>
      <c r="Z38" s="47">
        <v>6</v>
      </c>
      <c r="AA38" s="47">
        <v>7</v>
      </c>
      <c r="AB38" s="47">
        <v>6</v>
      </c>
      <c r="AC38" s="43">
        <f t="shared" si="54"/>
        <v>6.6428571428571432</v>
      </c>
      <c r="AD38" s="57">
        <f t="shared" si="55"/>
        <v>4</v>
      </c>
      <c r="AE38" s="47">
        <v>4</v>
      </c>
      <c r="AF38" s="57">
        <f t="shared" si="56"/>
        <v>8</v>
      </c>
      <c r="AG38" s="47">
        <v>10</v>
      </c>
      <c r="AH38" s="47">
        <v>4</v>
      </c>
      <c r="AI38" s="47">
        <v>10</v>
      </c>
      <c r="AJ38" s="47">
        <v>8</v>
      </c>
      <c r="AK38" s="57">
        <f t="shared" si="57"/>
        <v>9.5</v>
      </c>
      <c r="AL38" s="47">
        <v>9</v>
      </c>
      <c r="AM38" s="47">
        <v>10</v>
      </c>
      <c r="AN38" s="57">
        <f t="shared" si="58"/>
        <v>9</v>
      </c>
      <c r="AO38" s="47">
        <v>8</v>
      </c>
      <c r="AP38" s="47">
        <v>10</v>
      </c>
      <c r="AQ38" s="57">
        <f t="shared" si="59"/>
        <v>4</v>
      </c>
      <c r="AR38" s="47">
        <v>4</v>
      </c>
      <c r="AS38" s="47">
        <v>4</v>
      </c>
      <c r="AT38" s="57">
        <f t="shared" si="60"/>
        <v>8</v>
      </c>
      <c r="AU38" s="47">
        <v>8</v>
      </c>
      <c r="AV38" s="57">
        <f t="shared" si="61"/>
        <v>4</v>
      </c>
      <c r="AW38" s="47">
        <v>4</v>
      </c>
      <c r="AX38" s="47">
        <v>4</v>
      </c>
      <c r="AY38" s="56">
        <f>IF(AZ38="-","?",RANK(AZ38,AZ2:AZ131,0))</f>
        <v>27</v>
      </c>
      <c r="AZ38" s="42">
        <f t="shared" si="62"/>
        <v>6.23</v>
      </c>
      <c r="BA38" s="41">
        <f t="shared" si="63"/>
        <v>4.833333333333333</v>
      </c>
      <c r="BB38" s="47">
        <v>5</v>
      </c>
      <c r="BC38" s="47">
        <v>5</v>
      </c>
      <c r="BD38" s="47">
        <v>3</v>
      </c>
      <c r="BE38" s="47">
        <v>7</v>
      </c>
      <c r="BF38" s="47">
        <v>5</v>
      </c>
      <c r="BG38" s="55">
        <f t="shared" si="64"/>
        <v>4</v>
      </c>
      <c r="BH38" s="54">
        <f t="shared" si="65"/>
        <v>7.0416666666666661</v>
      </c>
      <c r="BI38" s="41">
        <f t="shared" si="66"/>
        <v>6.333333333333333</v>
      </c>
      <c r="BJ38" s="47">
        <v>6</v>
      </c>
      <c r="BK38" s="47">
        <v>9</v>
      </c>
      <c r="BL38" s="47">
        <v>4</v>
      </c>
      <c r="BM38" s="41">
        <f t="shared" si="67"/>
        <v>6.333333333333333</v>
      </c>
      <c r="BN38" s="47">
        <v>5</v>
      </c>
      <c r="BO38" s="47">
        <v>9</v>
      </c>
      <c r="BP38" s="47">
        <v>5</v>
      </c>
      <c r="BQ38" s="41">
        <f t="shared" si="68"/>
        <v>5.5</v>
      </c>
      <c r="BR38" s="47">
        <v>7</v>
      </c>
      <c r="BS38" s="47">
        <v>9</v>
      </c>
      <c r="BT38" s="47">
        <v>7</v>
      </c>
      <c r="BU38" s="47">
        <v>3</v>
      </c>
      <c r="BV38" s="47">
        <v>3</v>
      </c>
      <c r="BW38" s="47">
        <v>4</v>
      </c>
      <c r="BX38" s="41">
        <f t="shared" si="69"/>
        <v>10</v>
      </c>
      <c r="BY38" s="47">
        <v>10</v>
      </c>
      <c r="BZ38" s="47">
        <v>10</v>
      </c>
      <c r="CA38" s="47">
        <v>10</v>
      </c>
      <c r="CB38" s="47" t="s">
        <v>78</v>
      </c>
      <c r="CC38" s="46" t="s">
        <v>78</v>
      </c>
      <c r="CD38" s="52" t="s">
        <v>208</v>
      </c>
      <c r="CE38" s="52">
        <f t="shared" si="70"/>
        <v>7.35</v>
      </c>
      <c r="CF38" s="44" t="str">
        <f t="shared" si="71"/>
        <v>-</v>
      </c>
      <c r="CG38" s="53" t="str">
        <f t="shared" si="72"/>
        <v/>
      </c>
      <c r="CH38" s="52" t="s">
        <v>208</v>
      </c>
      <c r="CI38" s="52">
        <f t="shared" si="73"/>
        <v>6.6428571428571432</v>
      </c>
      <c r="CJ38" s="43" t="str">
        <f t="shared" si="74"/>
        <v>-</v>
      </c>
      <c r="CK38" s="51" t="str">
        <f t="shared" si="75"/>
        <v/>
      </c>
      <c r="CL38" s="47" t="s">
        <v>78</v>
      </c>
      <c r="CM38" s="46" t="s">
        <v>78</v>
      </c>
      <c r="CN38" s="47">
        <v>8</v>
      </c>
      <c r="CO38" s="47">
        <v>9</v>
      </c>
      <c r="CP38" s="47">
        <v>7</v>
      </c>
      <c r="CQ38" s="47">
        <v>7</v>
      </c>
      <c r="CR38" s="47">
        <v>7</v>
      </c>
      <c r="CS38" s="47">
        <v>5</v>
      </c>
      <c r="CT38" s="49">
        <f t="shared" si="76"/>
        <v>6.5</v>
      </c>
      <c r="CU38" s="48">
        <f t="shared" si="77"/>
        <v>0</v>
      </c>
      <c r="CV38" s="44" t="str">
        <f t="shared" si="78"/>
        <v>Dem.</v>
      </c>
      <c r="CW38" s="47" t="s">
        <v>78</v>
      </c>
      <c r="CX38" s="46" t="s">
        <v>78</v>
      </c>
      <c r="CY38" s="45">
        <f t="shared" si="79"/>
        <v>7</v>
      </c>
      <c r="CZ38" s="40">
        <f t="shared" si="80"/>
        <v>2</v>
      </c>
      <c r="DA38" s="39" t="str">
        <f t="shared" si="81"/>
        <v>Advanced</v>
      </c>
      <c r="DB38" s="44">
        <f t="shared" si="82"/>
        <v>7.35</v>
      </c>
      <c r="DC38" s="40">
        <f t="shared" si="83"/>
        <v>2</v>
      </c>
      <c r="DD38" s="39" t="str">
        <f t="shared" si="84"/>
        <v>Defective democracies</v>
      </c>
      <c r="DE38" s="43">
        <f t="shared" si="85"/>
        <v>6.64</v>
      </c>
      <c r="DF38" s="40">
        <f t="shared" si="86"/>
        <v>3</v>
      </c>
      <c r="DG38" s="39" t="str">
        <f t="shared" si="87"/>
        <v>Functional flaws</v>
      </c>
      <c r="DH38" s="42">
        <f t="shared" si="88"/>
        <v>6.23</v>
      </c>
      <c r="DI38" s="40">
        <f t="shared" si="89"/>
        <v>2</v>
      </c>
      <c r="DJ38" s="39" t="str">
        <f t="shared" si="90"/>
        <v>Good</v>
      </c>
      <c r="DK38" s="41">
        <f t="shared" si="91"/>
        <v>4.8</v>
      </c>
      <c r="DL38" s="40">
        <f t="shared" si="92"/>
        <v>3</v>
      </c>
      <c r="DM38" s="39" t="str">
        <f t="shared" si="93"/>
        <v>Moderate</v>
      </c>
    </row>
    <row r="39" spans="1:117">
      <c r="A39" s="61" t="s">
        <v>137</v>
      </c>
      <c r="B39" s="60">
        <v>5</v>
      </c>
      <c r="C39" s="59">
        <f>IF(D39="-","?",RANK(D39,D2:D131,0))</f>
        <v>113</v>
      </c>
      <c r="D39" s="45">
        <f t="shared" si="47"/>
        <v>2.94</v>
      </c>
      <c r="E39" s="44">
        <f t="shared" si="48"/>
        <v>3.3166666666666664</v>
      </c>
      <c r="F39" s="58">
        <f t="shared" si="49"/>
        <v>8.75</v>
      </c>
      <c r="G39" s="47">
        <v>10</v>
      </c>
      <c r="H39" s="47">
        <v>7</v>
      </c>
      <c r="I39" s="47">
        <v>10</v>
      </c>
      <c r="J39" s="47">
        <v>8</v>
      </c>
      <c r="K39" s="58">
        <f t="shared" si="50"/>
        <v>2</v>
      </c>
      <c r="L39" s="47">
        <v>1</v>
      </c>
      <c r="M39" s="47">
        <v>3</v>
      </c>
      <c r="N39" s="47">
        <v>3</v>
      </c>
      <c r="O39" s="47">
        <v>1</v>
      </c>
      <c r="P39" s="58">
        <f t="shared" si="51"/>
        <v>2.5</v>
      </c>
      <c r="Q39" s="47">
        <v>2</v>
      </c>
      <c r="R39" s="47">
        <v>3</v>
      </c>
      <c r="S39" s="47">
        <v>4</v>
      </c>
      <c r="T39" s="47">
        <v>1</v>
      </c>
      <c r="U39" s="58">
        <f t="shared" si="52"/>
        <v>1</v>
      </c>
      <c r="V39" s="47">
        <v>1</v>
      </c>
      <c r="W39" s="47">
        <v>1</v>
      </c>
      <c r="X39" s="58">
        <f t="shared" si="53"/>
        <v>2.3333333333333335</v>
      </c>
      <c r="Y39" s="47">
        <v>1</v>
      </c>
      <c r="Z39" s="47">
        <v>3</v>
      </c>
      <c r="AA39" s="47" t="s">
        <v>100</v>
      </c>
      <c r="AB39" s="47">
        <v>3</v>
      </c>
      <c r="AC39" s="43">
        <f t="shared" si="54"/>
        <v>2.5714285714285716</v>
      </c>
      <c r="AD39" s="57">
        <f t="shared" si="55"/>
        <v>2</v>
      </c>
      <c r="AE39" s="47">
        <v>2</v>
      </c>
      <c r="AF39" s="57">
        <f t="shared" si="56"/>
        <v>1.5</v>
      </c>
      <c r="AG39" s="47">
        <v>2</v>
      </c>
      <c r="AH39" s="47">
        <v>2</v>
      </c>
      <c r="AI39" s="47">
        <v>1</v>
      </c>
      <c r="AJ39" s="47">
        <v>1</v>
      </c>
      <c r="AK39" s="57">
        <f t="shared" si="57"/>
        <v>3</v>
      </c>
      <c r="AL39" s="47">
        <v>3</v>
      </c>
      <c r="AM39" s="47">
        <v>3</v>
      </c>
      <c r="AN39" s="57">
        <f t="shared" si="58"/>
        <v>3</v>
      </c>
      <c r="AO39" s="47">
        <v>3</v>
      </c>
      <c r="AP39" s="47">
        <v>3</v>
      </c>
      <c r="AQ39" s="57">
        <f t="shared" si="59"/>
        <v>4</v>
      </c>
      <c r="AR39" s="47">
        <v>4</v>
      </c>
      <c r="AS39" s="47">
        <v>4</v>
      </c>
      <c r="AT39" s="57">
        <f t="shared" si="60"/>
        <v>1</v>
      </c>
      <c r="AU39" s="47">
        <v>1</v>
      </c>
      <c r="AV39" s="57">
        <f t="shared" si="61"/>
        <v>3.5</v>
      </c>
      <c r="AW39" s="47">
        <v>4</v>
      </c>
      <c r="AX39" s="47">
        <v>3</v>
      </c>
      <c r="AY39" s="56">
        <f>IF(AZ39="-","?",RANK(AZ39,AZ2:AZ131,0))</f>
        <v>111</v>
      </c>
      <c r="AZ39" s="42">
        <f t="shared" si="62"/>
        <v>2.1800000000000002</v>
      </c>
      <c r="BA39" s="41">
        <f t="shared" si="63"/>
        <v>7.0625</v>
      </c>
      <c r="BB39" s="47">
        <v>8</v>
      </c>
      <c r="BC39" s="47">
        <v>8</v>
      </c>
      <c r="BD39" s="47">
        <v>2</v>
      </c>
      <c r="BE39" s="47">
        <v>9</v>
      </c>
      <c r="BF39" s="47">
        <v>10</v>
      </c>
      <c r="BG39" s="55">
        <f t="shared" si="64"/>
        <v>5.375</v>
      </c>
      <c r="BH39" s="54">
        <f t="shared" si="65"/>
        <v>2.3333333333333335</v>
      </c>
      <c r="BI39" s="41">
        <f t="shared" si="66"/>
        <v>1</v>
      </c>
      <c r="BJ39" s="47">
        <v>1</v>
      </c>
      <c r="BK39" s="47">
        <v>1</v>
      </c>
      <c r="BL39" s="47">
        <v>1</v>
      </c>
      <c r="BM39" s="41">
        <f t="shared" si="67"/>
        <v>3.3333333333333335</v>
      </c>
      <c r="BN39" s="47">
        <v>2</v>
      </c>
      <c r="BO39" s="47">
        <v>3</v>
      </c>
      <c r="BP39" s="47">
        <v>5</v>
      </c>
      <c r="BQ39" s="41">
        <f t="shared" si="68"/>
        <v>2.6666666666666665</v>
      </c>
      <c r="BR39" s="47">
        <v>1</v>
      </c>
      <c r="BS39" s="47">
        <v>1</v>
      </c>
      <c r="BT39" s="47">
        <v>6</v>
      </c>
      <c r="BU39" s="47">
        <v>4</v>
      </c>
      <c r="BV39" s="47">
        <v>1</v>
      </c>
      <c r="BW39" s="47">
        <v>3</v>
      </c>
      <c r="BX39" s="41">
        <f t="shared" si="69"/>
        <v>2.3333333333333335</v>
      </c>
      <c r="BY39" s="47">
        <v>4</v>
      </c>
      <c r="BZ39" s="47">
        <v>1</v>
      </c>
      <c r="CA39" s="47">
        <v>2</v>
      </c>
      <c r="CB39" s="47" t="s">
        <v>78</v>
      </c>
      <c r="CC39" s="46" t="s">
        <v>78</v>
      </c>
      <c r="CD39" s="52" t="s">
        <v>208</v>
      </c>
      <c r="CE39" s="52">
        <f t="shared" si="70"/>
        <v>3.3166666666666664</v>
      </c>
      <c r="CF39" s="44" t="str">
        <f t="shared" si="71"/>
        <v>-</v>
      </c>
      <c r="CG39" s="53" t="str">
        <f t="shared" si="72"/>
        <v/>
      </c>
      <c r="CH39" s="52" t="s">
        <v>208</v>
      </c>
      <c r="CI39" s="52">
        <f t="shared" si="73"/>
        <v>2.5714285714285716</v>
      </c>
      <c r="CJ39" s="43" t="str">
        <f t="shared" si="74"/>
        <v>-</v>
      </c>
      <c r="CK39" s="51" t="str">
        <f t="shared" si="75"/>
        <v/>
      </c>
      <c r="CL39" s="47" t="s">
        <v>78</v>
      </c>
      <c r="CM39" s="46" t="s">
        <v>78</v>
      </c>
      <c r="CN39" s="50">
        <v>1</v>
      </c>
      <c r="CO39" s="47">
        <v>3</v>
      </c>
      <c r="CP39" s="47">
        <v>3</v>
      </c>
      <c r="CQ39" s="50">
        <v>1</v>
      </c>
      <c r="CR39" s="50">
        <v>2</v>
      </c>
      <c r="CS39" s="50">
        <v>1</v>
      </c>
      <c r="CT39" s="49">
        <f t="shared" si="76"/>
        <v>9</v>
      </c>
      <c r="CU39" s="48">
        <f t="shared" si="77"/>
        <v>4</v>
      </c>
      <c r="CV39" s="44" t="str">
        <f t="shared" si="78"/>
        <v>Aut.</v>
      </c>
      <c r="CW39" s="47" t="s">
        <v>78</v>
      </c>
      <c r="CX39" s="46" t="s">
        <v>78</v>
      </c>
      <c r="CY39" s="45">
        <f t="shared" si="79"/>
        <v>2.94</v>
      </c>
      <c r="CZ39" s="40">
        <f t="shared" si="80"/>
        <v>5</v>
      </c>
      <c r="DA39" s="39" t="str">
        <f t="shared" si="81"/>
        <v>Failed</v>
      </c>
      <c r="DB39" s="44">
        <f t="shared" si="82"/>
        <v>3.32</v>
      </c>
      <c r="DC39" s="40">
        <f t="shared" si="83"/>
        <v>5</v>
      </c>
      <c r="DD39" s="39" t="str">
        <f t="shared" si="84"/>
        <v>Hard-line autocracies</v>
      </c>
      <c r="DE39" s="43">
        <f t="shared" si="85"/>
        <v>2.57</v>
      </c>
      <c r="DF39" s="40">
        <f t="shared" si="86"/>
        <v>5</v>
      </c>
      <c r="DG39" s="39" t="str">
        <f t="shared" si="87"/>
        <v>Rudimentary</v>
      </c>
      <c r="DH39" s="42">
        <f t="shared" si="88"/>
        <v>2.1800000000000002</v>
      </c>
      <c r="DI39" s="40">
        <f t="shared" si="89"/>
        <v>5</v>
      </c>
      <c r="DJ39" s="39" t="str">
        <f t="shared" si="90"/>
        <v>Failed</v>
      </c>
      <c r="DK39" s="41">
        <f t="shared" si="91"/>
        <v>7.1</v>
      </c>
      <c r="DL39" s="40">
        <f t="shared" si="92"/>
        <v>2</v>
      </c>
      <c r="DM39" s="39" t="str">
        <f t="shared" si="93"/>
        <v>Substantial</v>
      </c>
    </row>
    <row r="40" spans="1:117">
      <c r="A40" s="61" t="s">
        <v>138</v>
      </c>
      <c r="B40" s="60">
        <v>1</v>
      </c>
      <c r="C40" s="59">
        <f>IF(D40="-","?",RANK(D40,D2:D131,0))</f>
        <v>2</v>
      </c>
      <c r="D40" s="45">
        <f t="shared" si="47"/>
        <v>9.2899999999999991</v>
      </c>
      <c r="E40" s="44">
        <f t="shared" si="48"/>
        <v>9.4</v>
      </c>
      <c r="F40" s="58">
        <f t="shared" si="49"/>
        <v>9.25</v>
      </c>
      <c r="G40" s="47">
        <v>10</v>
      </c>
      <c r="H40" s="47">
        <v>7</v>
      </c>
      <c r="I40" s="47">
        <v>10</v>
      </c>
      <c r="J40" s="47">
        <v>10</v>
      </c>
      <c r="K40" s="58">
        <f t="shared" si="50"/>
        <v>9.75</v>
      </c>
      <c r="L40" s="47">
        <v>9</v>
      </c>
      <c r="M40" s="47">
        <v>10</v>
      </c>
      <c r="N40" s="47">
        <v>10</v>
      </c>
      <c r="O40" s="47">
        <v>10</v>
      </c>
      <c r="P40" s="58">
        <f t="shared" si="51"/>
        <v>9.5</v>
      </c>
      <c r="Q40" s="47">
        <v>10</v>
      </c>
      <c r="R40" s="47">
        <v>10</v>
      </c>
      <c r="S40" s="47">
        <v>9</v>
      </c>
      <c r="T40" s="47">
        <v>9</v>
      </c>
      <c r="U40" s="58">
        <f t="shared" si="52"/>
        <v>10</v>
      </c>
      <c r="V40" s="47">
        <v>10</v>
      </c>
      <c r="W40" s="47">
        <v>10</v>
      </c>
      <c r="X40" s="58">
        <f t="shared" si="53"/>
        <v>8.5</v>
      </c>
      <c r="Y40" s="47">
        <v>8</v>
      </c>
      <c r="Z40" s="47">
        <v>8</v>
      </c>
      <c r="AA40" s="47">
        <v>10</v>
      </c>
      <c r="AB40" s="47">
        <v>8</v>
      </c>
      <c r="AC40" s="43">
        <f t="shared" si="54"/>
        <v>9.1785714285714288</v>
      </c>
      <c r="AD40" s="57">
        <f t="shared" si="55"/>
        <v>8</v>
      </c>
      <c r="AE40" s="47">
        <v>8</v>
      </c>
      <c r="AF40" s="57">
        <f t="shared" si="56"/>
        <v>9.75</v>
      </c>
      <c r="AG40" s="47">
        <v>10</v>
      </c>
      <c r="AH40" s="47">
        <v>10</v>
      </c>
      <c r="AI40" s="47">
        <v>10</v>
      </c>
      <c r="AJ40" s="47">
        <v>9</v>
      </c>
      <c r="AK40" s="57">
        <f t="shared" si="57"/>
        <v>10</v>
      </c>
      <c r="AL40" s="47">
        <v>10</v>
      </c>
      <c r="AM40" s="47">
        <v>10</v>
      </c>
      <c r="AN40" s="57">
        <f t="shared" si="58"/>
        <v>10</v>
      </c>
      <c r="AO40" s="47">
        <v>10</v>
      </c>
      <c r="AP40" s="47">
        <v>10</v>
      </c>
      <c r="AQ40" s="57">
        <f t="shared" si="59"/>
        <v>8.5</v>
      </c>
      <c r="AR40" s="47">
        <v>8</v>
      </c>
      <c r="AS40" s="47">
        <v>9</v>
      </c>
      <c r="AT40" s="57">
        <f t="shared" si="60"/>
        <v>9</v>
      </c>
      <c r="AU40" s="47">
        <v>9</v>
      </c>
      <c r="AV40" s="57">
        <f t="shared" si="61"/>
        <v>9</v>
      </c>
      <c r="AW40" s="47">
        <v>8</v>
      </c>
      <c r="AX40" s="47">
        <v>10</v>
      </c>
      <c r="AY40" s="56">
        <f>IF(AZ40="-","?",RANK(AZ40,AZ2:AZ131,0))</f>
        <v>7</v>
      </c>
      <c r="AZ40" s="42">
        <f t="shared" si="62"/>
        <v>7.28</v>
      </c>
      <c r="BA40" s="41">
        <f t="shared" si="63"/>
        <v>1.9375</v>
      </c>
      <c r="BB40" s="47">
        <v>2</v>
      </c>
      <c r="BC40" s="47">
        <v>2</v>
      </c>
      <c r="BD40" s="47">
        <v>3</v>
      </c>
      <c r="BE40" s="47">
        <v>2</v>
      </c>
      <c r="BF40" s="47">
        <v>1</v>
      </c>
      <c r="BG40" s="55">
        <f t="shared" si="64"/>
        <v>1.625</v>
      </c>
      <c r="BH40" s="54">
        <f t="shared" si="65"/>
        <v>8.875</v>
      </c>
      <c r="BI40" s="41">
        <f t="shared" si="66"/>
        <v>9</v>
      </c>
      <c r="BJ40" s="47">
        <v>10</v>
      </c>
      <c r="BK40" s="47">
        <v>9</v>
      </c>
      <c r="BL40" s="47">
        <v>8</v>
      </c>
      <c r="BM40" s="41">
        <f t="shared" si="67"/>
        <v>8.3333333333333339</v>
      </c>
      <c r="BN40" s="47">
        <v>8</v>
      </c>
      <c r="BO40" s="47">
        <v>9</v>
      </c>
      <c r="BP40" s="47">
        <v>8</v>
      </c>
      <c r="BQ40" s="41">
        <f t="shared" si="68"/>
        <v>8.1666666666666661</v>
      </c>
      <c r="BR40" s="47">
        <v>10</v>
      </c>
      <c r="BS40" s="47">
        <v>10</v>
      </c>
      <c r="BT40" s="47">
        <v>8</v>
      </c>
      <c r="BU40" s="47">
        <v>7</v>
      </c>
      <c r="BV40" s="47">
        <v>7</v>
      </c>
      <c r="BW40" s="47">
        <v>7</v>
      </c>
      <c r="BX40" s="41">
        <f t="shared" si="69"/>
        <v>10</v>
      </c>
      <c r="BY40" s="47">
        <v>10</v>
      </c>
      <c r="BZ40" s="47">
        <v>10</v>
      </c>
      <c r="CA40" s="47">
        <v>10</v>
      </c>
      <c r="CB40" s="47" t="s">
        <v>78</v>
      </c>
      <c r="CC40" s="46" t="s">
        <v>78</v>
      </c>
      <c r="CD40" s="52" t="s">
        <v>208</v>
      </c>
      <c r="CE40" s="52">
        <f t="shared" si="70"/>
        <v>9.4</v>
      </c>
      <c r="CF40" s="44" t="str">
        <f t="shared" si="71"/>
        <v>-</v>
      </c>
      <c r="CG40" s="53" t="str">
        <f t="shared" si="72"/>
        <v/>
      </c>
      <c r="CH40" s="52" t="s">
        <v>208</v>
      </c>
      <c r="CI40" s="52">
        <f t="shared" si="73"/>
        <v>9.1785714285714288</v>
      </c>
      <c r="CJ40" s="43" t="str">
        <f t="shared" si="74"/>
        <v>-</v>
      </c>
      <c r="CK40" s="51" t="str">
        <f t="shared" si="75"/>
        <v/>
      </c>
      <c r="CL40" s="47" t="s">
        <v>78</v>
      </c>
      <c r="CM40" s="46" t="s">
        <v>78</v>
      </c>
      <c r="CN40" s="47">
        <v>9</v>
      </c>
      <c r="CO40" s="47">
        <v>10</v>
      </c>
      <c r="CP40" s="47">
        <v>10</v>
      </c>
      <c r="CQ40" s="47">
        <v>10</v>
      </c>
      <c r="CR40" s="47">
        <v>10</v>
      </c>
      <c r="CS40" s="47">
        <v>9</v>
      </c>
      <c r="CT40" s="49">
        <f t="shared" si="76"/>
        <v>10</v>
      </c>
      <c r="CU40" s="48">
        <f t="shared" si="77"/>
        <v>0</v>
      </c>
      <c r="CV40" s="44" t="str">
        <f t="shared" si="78"/>
        <v>Dem.</v>
      </c>
      <c r="CW40" s="47" t="s">
        <v>78</v>
      </c>
      <c r="CX40" s="46" t="s">
        <v>78</v>
      </c>
      <c r="CY40" s="45">
        <f t="shared" si="79"/>
        <v>9.2899999999999991</v>
      </c>
      <c r="CZ40" s="40">
        <f t="shared" si="80"/>
        <v>1</v>
      </c>
      <c r="DA40" s="39" t="str">
        <f t="shared" si="81"/>
        <v>Highly advanced</v>
      </c>
      <c r="DB40" s="44">
        <f t="shared" si="82"/>
        <v>9.4</v>
      </c>
      <c r="DC40" s="40">
        <f t="shared" si="83"/>
        <v>1</v>
      </c>
      <c r="DD40" s="39" t="str">
        <f t="shared" si="84"/>
        <v>Democracies in consolidation</v>
      </c>
      <c r="DE40" s="43">
        <f t="shared" si="85"/>
        <v>9.18</v>
      </c>
      <c r="DF40" s="40">
        <f t="shared" si="86"/>
        <v>1</v>
      </c>
      <c r="DG40" s="39" t="str">
        <f t="shared" si="87"/>
        <v>Developed</v>
      </c>
      <c r="DH40" s="42">
        <f t="shared" si="88"/>
        <v>7.28</v>
      </c>
      <c r="DI40" s="40">
        <f t="shared" si="89"/>
        <v>1</v>
      </c>
      <c r="DJ40" s="39" t="str">
        <f t="shared" si="90"/>
        <v>Very good</v>
      </c>
      <c r="DK40" s="41">
        <f t="shared" si="91"/>
        <v>1.9</v>
      </c>
      <c r="DL40" s="40">
        <f t="shared" si="92"/>
        <v>5</v>
      </c>
      <c r="DM40" s="39" t="str">
        <f t="shared" si="93"/>
        <v>Negligible</v>
      </c>
    </row>
    <row r="41" spans="1:117">
      <c r="A41" s="61" t="s">
        <v>139</v>
      </c>
      <c r="B41" s="60">
        <v>5</v>
      </c>
      <c r="C41" s="59">
        <f>IF(D41="-","?",RANK(D41,D2:D131,0))</f>
        <v>92</v>
      </c>
      <c r="D41" s="45">
        <f t="shared" si="47"/>
        <v>4.1900000000000004</v>
      </c>
      <c r="E41" s="44">
        <f t="shared" si="48"/>
        <v>4.1666666666666661</v>
      </c>
      <c r="F41" s="58">
        <f t="shared" si="49"/>
        <v>7.5</v>
      </c>
      <c r="G41" s="47">
        <v>6</v>
      </c>
      <c r="H41" s="47">
        <v>7</v>
      </c>
      <c r="I41" s="47">
        <v>10</v>
      </c>
      <c r="J41" s="47">
        <v>7</v>
      </c>
      <c r="K41" s="58">
        <f t="shared" si="50"/>
        <v>3.75</v>
      </c>
      <c r="L41" s="47">
        <v>3</v>
      </c>
      <c r="M41" s="47">
        <v>3</v>
      </c>
      <c r="N41" s="47">
        <v>5</v>
      </c>
      <c r="O41" s="47">
        <v>4</v>
      </c>
      <c r="P41" s="58">
        <f t="shared" si="51"/>
        <v>3.25</v>
      </c>
      <c r="Q41" s="47">
        <v>3</v>
      </c>
      <c r="R41" s="47">
        <v>4</v>
      </c>
      <c r="S41" s="47">
        <v>3</v>
      </c>
      <c r="T41" s="47">
        <v>3</v>
      </c>
      <c r="U41" s="58">
        <f t="shared" si="52"/>
        <v>2</v>
      </c>
      <c r="V41" s="47">
        <v>2</v>
      </c>
      <c r="W41" s="47">
        <v>2</v>
      </c>
      <c r="X41" s="58">
        <f t="shared" si="53"/>
        <v>4.333333333333333</v>
      </c>
      <c r="Y41" s="47">
        <v>4</v>
      </c>
      <c r="Z41" s="47">
        <v>4</v>
      </c>
      <c r="AA41" s="47" t="s">
        <v>100</v>
      </c>
      <c r="AB41" s="47">
        <v>5</v>
      </c>
      <c r="AC41" s="43">
        <f t="shared" si="54"/>
        <v>4.2142857142857144</v>
      </c>
      <c r="AD41" s="57">
        <f t="shared" si="55"/>
        <v>3</v>
      </c>
      <c r="AE41" s="47">
        <v>3</v>
      </c>
      <c r="AF41" s="57">
        <f t="shared" si="56"/>
        <v>4</v>
      </c>
      <c r="AG41" s="47">
        <v>4</v>
      </c>
      <c r="AH41" s="47">
        <v>3</v>
      </c>
      <c r="AI41" s="47">
        <v>5</v>
      </c>
      <c r="AJ41" s="47">
        <v>4</v>
      </c>
      <c r="AK41" s="57">
        <f t="shared" si="57"/>
        <v>7.5</v>
      </c>
      <c r="AL41" s="47">
        <v>8</v>
      </c>
      <c r="AM41" s="47">
        <v>7</v>
      </c>
      <c r="AN41" s="57">
        <f t="shared" si="58"/>
        <v>4</v>
      </c>
      <c r="AO41" s="47">
        <v>4</v>
      </c>
      <c r="AP41" s="47">
        <v>4</v>
      </c>
      <c r="AQ41" s="57">
        <f t="shared" si="59"/>
        <v>3</v>
      </c>
      <c r="AR41" s="47">
        <v>2</v>
      </c>
      <c r="AS41" s="47">
        <v>4</v>
      </c>
      <c r="AT41" s="57">
        <f t="shared" si="60"/>
        <v>5</v>
      </c>
      <c r="AU41" s="47">
        <v>5</v>
      </c>
      <c r="AV41" s="57">
        <f t="shared" si="61"/>
        <v>3</v>
      </c>
      <c r="AW41" s="47">
        <v>3</v>
      </c>
      <c r="AX41" s="47">
        <v>3</v>
      </c>
      <c r="AY41" s="56">
        <f>IF(AZ41="-","?",RANK(AZ41,AZ2:AZ131,0))</f>
        <v>83</v>
      </c>
      <c r="AZ41" s="42">
        <f t="shared" si="62"/>
        <v>4.1100000000000003</v>
      </c>
      <c r="BA41" s="41">
        <f t="shared" si="63"/>
        <v>8.1041666666666661</v>
      </c>
      <c r="BB41" s="47">
        <v>10</v>
      </c>
      <c r="BC41" s="47">
        <v>6</v>
      </c>
      <c r="BD41" s="47">
        <v>7</v>
      </c>
      <c r="BE41" s="47">
        <v>10</v>
      </c>
      <c r="BF41" s="47">
        <v>10</v>
      </c>
      <c r="BG41" s="55">
        <f t="shared" si="64"/>
        <v>5.625</v>
      </c>
      <c r="BH41" s="54">
        <f t="shared" si="65"/>
        <v>4.2916666666666661</v>
      </c>
      <c r="BI41" s="41">
        <f t="shared" si="66"/>
        <v>4.333333333333333</v>
      </c>
      <c r="BJ41" s="47">
        <v>3</v>
      </c>
      <c r="BK41" s="47">
        <v>5</v>
      </c>
      <c r="BL41" s="47">
        <v>5</v>
      </c>
      <c r="BM41" s="41">
        <f t="shared" si="67"/>
        <v>3</v>
      </c>
      <c r="BN41" s="47">
        <v>3</v>
      </c>
      <c r="BO41" s="47">
        <v>3</v>
      </c>
      <c r="BP41" s="47">
        <v>3</v>
      </c>
      <c r="BQ41" s="41">
        <f t="shared" si="68"/>
        <v>3.8333333333333335</v>
      </c>
      <c r="BR41" s="47">
        <v>4</v>
      </c>
      <c r="BS41" s="47">
        <v>3</v>
      </c>
      <c r="BT41" s="47">
        <v>4</v>
      </c>
      <c r="BU41" s="47">
        <v>4</v>
      </c>
      <c r="BV41" s="47">
        <v>4</v>
      </c>
      <c r="BW41" s="47">
        <v>4</v>
      </c>
      <c r="BX41" s="41">
        <f t="shared" si="69"/>
        <v>6</v>
      </c>
      <c r="BY41" s="47">
        <v>4</v>
      </c>
      <c r="BZ41" s="47">
        <v>7</v>
      </c>
      <c r="CA41" s="47">
        <v>7</v>
      </c>
      <c r="CB41" s="47" t="s">
        <v>78</v>
      </c>
      <c r="CC41" s="46" t="s">
        <v>78</v>
      </c>
      <c r="CD41" s="52" t="s">
        <v>208</v>
      </c>
      <c r="CE41" s="52">
        <f t="shared" si="70"/>
        <v>4.1666666666666661</v>
      </c>
      <c r="CF41" s="44" t="str">
        <f t="shared" si="71"/>
        <v>-</v>
      </c>
      <c r="CG41" s="53" t="str">
        <f t="shared" si="72"/>
        <v/>
      </c>
      <c r="CH41" s="52" t="s">
        <v>208</v>
      </c>
      <c r="CI41" s="52">
        <f t="shared" si="73"/>
        <v>4.2142857142857144</v>
      </c>
      <c r="CJ41" s="43" t="str">
        <f t="shared" si="74"/>
        <v>-</v>
      </c>
      <c r="CK41" s="51" t="str">
        <f t="shared" si="75"/>
        <v/>
      </c>
      <c r="CL41" s="47" t="s">
        <v>78</v>
      </c>
      <c r="CM41" s="46" t="s">
        <v>78</v>
      </c>
      <c r="CN41" s="50">
        <v>3</v>
      </c>
      <c r="CO41" s="47">
        <v>3</v>
      </c>
      <c r="CP41" s="47">
        <v>5</v>
      </c>
      <c r="CQ41" s="47">
        <v>4</v>
      </c>
      <c r="CR41" s="47">
        <v>3</v>
      </c>
      <c r="CS41" s="47">
        <v>3</v>
      </c>
      <c r="CT41" s="49">
        <f t="shared" si="76"/>
        <v>6.5</v>
      </c>
      <c r="CU41" s="48">
        <f t="shared" si="77"/>
        <v>1</v>
      </c>
      <c r="CV41" s="44" t="str">
        <f t="shared" si="78"/>
        <v>Aut.</v>
      </c>
      <c r="CW41" s="47" t="s">
        <v>78</v>
      </c>
      <c r="CX41" s="46" t="s">
        <v>78</v>
      </c>
      <c r="CY41" s="45">
        <f t="shared" si="79"/>
        <v>4.1900000000000004</v>
      </c>
      <c r="CZ41" s="40">
        <f t="shared" si="80"/>
        <v>4</v>
      </c>
      <c r="DA41" s="39" t="str">
        <f t="shared" si="81"/>
        <v>Very limited</v>
      </c>
      <c r="DB41" s="44">
        <f t="shared" si="82"/>
        <v>4.17</v>
      </c>
      <c r="DC41" s="40">
        <f t="shared" si="83"/>
        <v>4</v>
      </c>
      <c r="DD41" s="39" t="str">
        <f t="shared" si="84"/>
        <v>Moderate autocracies</v>
      </c>
      <c r="DE41" s="43">
        <f t="shared" si="85"/>
        <v>4.21</v>
      </c>
      <c r="DF41" s="40">
        <f t="shared" si="86"/>
        <v>4</v>
      </c>
      <c r="DG41" s="39" t="str">
        <f t="shared" si="87"/>
        <v>Poorly functioning</v>
      </c>
      <c r="DH41" s="42">
        <f t="shared" si="88"/>
        <v>4.1100000000000003</v>
      </c>
      <c r="DI41" s="40">
        <f t="shared" si="89"/>
        <v>4</v>
      </c>
      <c r="DJ41" s="39" t="str">
        <f t="shared" si="90"/>
        <v>Weak</v>
      </c>
      <c r="DK41" s="41">
        <f t="shared" si="91"/>
        <v>8.1</v>
      </c>
      <c r="DL41" s="40">
        <f t="shared" si="92"/>
        <v>2</v>
      </c>
      <c r="DM41" s="39" t="str">
        <f t="shared" si="93"/>
        <v>Substantial</v>
      </c>
    </row>
    <row r="42" spans="1:117">
      <c r="A42" s="61" t="s">
        <v>140</v>
      </c>
      <c r="B42" s="60">
        <v>6</v>
      </c>
      <c r="C42" s="59">
        <f>IF(D42="-","?",RANK(D42,D2:D131,0))</f>
        <v>61</v>
      </c>
      <c r="D42" s="45">
        <f t="shared" si="47"/>
        <v>5.73</v>
      </c>
      <c r="E42" s="44">
        <f t="shared" si="48"/>
        <v>6.1</v>
      </c>
      <c r="F42" s="58">
        <f t="shared" si="49"/>
        <v>5.25</v>
      </c>
      <c r="G42" s="47">
        <v>4</v>
      </c>
      <c r="H42" s="47">
        <v>5</v>
      </c>
      <c r="I42" s="47">
        <v>8</v>
      </c>
      <c r="J42" s="47">
        <v>4</v>
      </c>
      <c r="K42" s="58">
        <f t="shared" si="50"/>
        <v>7.5</v>
      </c>
      <c r="L42" s="47">
        <v>9</v>
      </c>
      <c r="M42" s="47">
        <v>7</v>
      </c>
      <c r="N42" s="47">
        <v>8</v>
      </c>
      <c r="O42" s="47">
        <v>6</v>
      </c>
      <c r="P42" s="58">
        <f t="shared" si="51"/>
        <v>6.5</v>
      </c>
      <c r="Q42" s="47">
        <v>5</v>
      </c>
      <c r="R42" s="47">
        <v>7</v>
      </c>
      <c r="S42" s="47">
        <v>7</v>
      </c>
      <c r="T42" s="47">
        <v>7</v>
      </c>
      <c r="U42" s="58">
        <f t="shared" si="52"/>
        <v>7</v>
      </c>
      <c r="V42" s="47">
        <v>6</v>
      </c>
      <c r="W42" s="47">
        <v>8</v>
      </c>
      <c r="X42" s="58">
        <f t="shared" si="53"/>
        <v>4.25</v>
      </c>
      <c r="Y42" s="47">
        <v>3</v>
      </c>
      <c r="Z42" s="47">
        <v>4</v>
      </c>
      <c r="AA42" s="47">
        <v>7</v>
      </c>
      <c r="AB42" s="47">
        <v>3</v>
      </c>
      <c r="AC42" s="43">
        <f t="shared" si="54"/>
        <v>5.3571428571428568</v>
      </c>
      <c r="AD42" s="57">
        <f t="shared" si="55"/>
        <v>4</v>
      </c>
      <c r="AE42" s="47">
        <v>4</v>
      </c>
      <c r="AF42" s="57">
        <f t="shared" si="56"/>
        <v>4.5</v>
      </c>
      <c r="AG42" s="47">
        <v>4</v>
      </c>
      <c r="AH42" s="47">
        <v>4</v>
      </c>
      <c r="AI42" s="47">
        <v>6</v>
      </c>
      <c r="AJ42" s="47">
        <v>4</v>
      </c>
      <c r="AK42" s="57">
        <f t="shared" si="57"/>
        <v>9</v>
      </c>
      <c r="AL42" s="47">
        <v>9</v>
      </c>
      <c r="AM42" s="47">
        <v>9</v>
      </c>
      <c r="AN42" s="57">
        <f t="shared" si="58"/>
        <v>5</v>
      </c>
      <c r="AO42" s="47">
        <v>4</v>
      </c>
      <c r="AP42" s="47">
        <v>6</v>
      </c>
      <c r="AQ42" s="57">
        <f t="shared" si="59"/>
        <v>4</v>
      </c>
      <c r="AR42" s="47">
        <v>4</v>
      </c>
      <c r="AS42" s="47">
        <v>4</v>
      </c>
      <c r="AT42" s="57">
        <f t="shared" si="60"/>
        <v>6</v>
      </c>
      <c r="AU42" s="47">
        <v>6</v>
      </c>
      <c r="AV42" s="57">
        <f t="shared" si="61"/>
        <v>5</v>
      </c>
      <c r="AW42" s="47">
        <v>6</v>
      </c>
      <c r="AX42" s="47">
        <v>4</v>
      </c>
      <c r="AY42" s="56">
        <f>IF(AZ42="-","?",RANK(AZ42,AZ2:AZ131,0))</f>
        <v>35</v>
      </c>
      <c r="AZ42" s="42">
        <f t="shared" si="62"/>
        <v>5.9</v>
      </c>
      <c r="BA42" s="41">
        <f t="shared" si="63"/>
        <v>5.854166666666667</v>
      </c>
      <c r="BB42" s="47">
        <v>7</v>
      </c>
      <c r="BC42" s="47">
        <v>7</v>
      </c>
      <c r="BD42" s="47">
        <v>6</v>
      </c>
      <c r="BE42" s="47">
        <v>8</v>
      </c>
      <c r="BF42" s="47">
        <v>2</v>
      </c>
      <c r="BG42" s="55">
        <f t="shared" si="64"/>
        <v>5.125</v>
      </c>
      <c r="BH42" s="54">
        <f t="shared" si="65"/>
        <v>6.5</v>
      </c>
      <c r="BI42" s="41">
        <f t="shared" si="66"/>
        <v>6.333333333333333</v>
      </c>
      <c r="BJ42" s="47">
        <v>7</v>
      </c>
      <c r="BK42" s="47">
        <v>6</v>
      </c>
      <c r="BL42" s="47">
        <v>6</v>
      </c>
      <c r="BM42" s="41">
        <f t="shared" si="67"/>
        <v>5.666666666666667</v>
      </c>
      <c r="BN42" s="47">
        <v>5</v>
      </c>
      <c r="BO42" s="47">
        <v>5</v>
      </c>
      <c r="BP42" s="47">
        <v>7</v>
      </c>
      <c r="BQ42" s="41">
        <f t="shared" si="68"/>
        <v>6.666666666666667</v>
      </c>
      <c r="BR42" s="47">
        <v>7</v>
      </c>
      <c r="BS42" s="47">
        <v>7</v>
      </c>
      <c r="BT42" s="47">
        <v>7</v>
      </c>
      <c r="BU42" s="47">
        <v>7</v>
      </c>
      <c r="BV42" s="47">
        <v>5</v>
      </c>
      <c r="BW42" s="47">
        <v>7</v>
      </c>
      <c r="BX42" s="41">
        <f t="shared" si="69"/>
        <v>7.333333333333333</v>
      </c>
      <c r="BY42" s="47">
        <v>9</v>
      </c>
      <c r="BZ42" s="47">
        <v>7</v>
      </c>
      <c r="CA42" s="47">
        <v>6</v>
      </c>
      <c r="CB42" s="47" t="s">
        <v>78</v>
      </c>
      <c r="CC42" s="46" t="s">
        <v>78</v>
      </c>
      <c r="CD42" s="52" t="s">
        <v>208</v>
      </c>
      <c r="CE42" s="52">
        <f t="shared" si="70"/>
        <v>6.1</v>
      </c>
      <c r="CF42" s="44" t="str">
        <f t="shared" si="71"/>
        <v>-</v>
      </c>
      <c r="CG42" s="53" t="str">
        <f t="shared" si="72"/>
        <v/>
      </c>
      <c r="CH42" s="52" t="s">
        <v>208</v>
      </c>
      <c r="CI42" s="52">
        <f t="shared" si="73"/>
        <v>5.3571428571428568</v>
      </c>
      <c r="CJ42" s="43" t="str">
        <f t="shared" si="74"/>
        <v>-</v>
      </c>
      <c r="CK42" s="51" t="str">
        <f t="shared" si="75"/>
        <v/>
      </c>
      <c r="CL42" s="47" t="s">
        <v>78</v>
      </c>
      <c r="CM42" s="46" t="s">
        <v>78</v>
      </c>
      <c r="CN42" s="47">
        <v>9</v>
      </c>
      <c r="CO42" s="47">
        <v>7</v>
      </c>
      <c r="CP42" s="47">
        <v>8</v>
      </c>
      <c r="CQ42" s="47">
        <v>6</v>
      </c>
      <c r="CR42" s="47">
        <v>5</v>
      </c>
      <c r="CS42" s="47">
        <v>7</v>
      </c>
      <c r="CT42" s="49">
        <f t="shared" si="76"/>
        <v>4</v>
      </c>
      <c r="CU42" s="48">
        <f t="shared" si="77"/>
        <v>0</v>
      </c>
      <c r="CV42" s="44" t="str">
        <f t="shared" si="78"/>
        <v>Dem.</v>
      </c>
      <c r="CW42" s="47" t="s">
        <v>78</v>
      </c>
      <c r="CX42" s="46" t="s">
        <v>78</v>
      </c>
      <c r="CY42" s="45">
        <f t="shared" si="79"/>
        <v>5.73</v>
      </c>
      <c r="CZ42" s="40">
        <f t="shared" si="80"/>
        <v>3</v>
      </c>
      <c r="DA42" s="39" t="str">
        <f t="shared" si="81"/>
        <v>Limited</v>
      </c>
      <c r="DB42" s="44">
        <f t="shared" si="82"/>
        <v>6.1</v>
      </c>
      <c r="DC42" s="40">
        <f t="shared" si="83"/>
        <v>2</v>
      </c>
      <c r="DD42" s="39" t="str">
        <f t="shared" si="84"/>
        <v>Defective democracies</v>
      </c>
      <c r="DE42" s="43">
        <f t="shared" si="85"/>
        <v>5.36</v>
      </c>
      <c r="DF42" s="40">
        <f t="shared" si="86"/>
        <v>3</v>
      </c>
      <c r="DG42" s="39" t="str">
        <f t="shared" si="87"/>
        <v>Functional flaws</v>
      </c>
      <c r="DH42" s="42">
        <f t="shared" si="88"/>
        <v>5.9</v>
      </c>
      <c r="DI42" s="40">
        <f t="shared" si="89"/>
        <v>2</v>
      </c>
      <c r="DJ42" s="39" t="str">
        <f t="shared" si="90"/>
        <v>Good</v>
      </c>
      <c r="DK42" s="41">
        <f t="shared" si="91"/>
        <v>5.9</v>
      </c>
      <c r="DL42" s="40">
        <f t="shared" si="92"/>
        <v>3</v>
      </c>
      <c r="DM42" s="39" t="str">
        <f t="shared" si="93"/>
        <v>Moderate</v>
      </c>
    </row>
    <row r="43" spans="1:117">
      <c r="A43" s="61" t="s">
        <v>141</v>
      </c>
      <c r="B43" s="60">
        <v>3</v>
      </c>
      <c r="C43" s="59">
        <f>IF(D43="-","?",RANK(D43,D2:D131,0))</f>
        <v>31</v>
      </c>
      <c r="D43" s="45">
        <f t="shared" si="47"/>
        <v>6.99</v>
      </c>
      <c r="E43" s="44">
        <f t="shared" si="48"/>
        <v>7.9</v>
      </c>
      <c r="F43" s="58">
        <f t="shared" si="49"/>
        <v>8</v>
      </c>
      <c r="G43" s="47">
        <v>8</v>
      </c>
      <c r="H43" s="47">
        <v>9</v>
      </c>
      <c r="I43" s="47">
        <v>9</v>
      </c>
      <c r="J43" s="47">
        <v>6</v>
      </c>
      <c r="K43" s="58">
        <f t="shared" si="50"/>
        <v>8.5</v>
      </c>
      <c r="L43" s="47">
        <v>9</v>
      </c>
      <c r="M43" s="47">
        <v>8</v>
      </c>
      <c r="N43" s="47">
        <v>9</v>
      </c>
      <c r="O43" s="47">
        <v>8</v>
      </c>
      <c r="P43" s="58">
        <f t="shared" si="51"/>
        <v>7.5</v>
      </c>
      <c r="Q43" s="47">
        <v>8</v>
      </c>
      <c r="R43" s="47">
        <v>7</v>
      </c>
      <c r="S43" s="47">
        <v>7</v>
      </c>
      <c r="T43" s="47">
        <v>8</v>
      </c>
      <c r="U43" s="58">
        <f t="shared" si="52"/>
        <v>8</v>
      </c>
      <c r="V43" s="47">
        <v>7</v>
      </c>
      <c r="W43" s="47">
        <v>9</v>
      </c>
      <c r="X43" s="58">
        <f t="shared" si="53"/>
        <v>7.5</v>
      </c>
      <c r="Y43" s="47">
        <v>8</v>
      </c>
      <c r="Z43" s="47">
        <v>6</v>
      </c>
      <c r="AA43" s="47">
        <v>9</v>
      </c>
      <c r="AB43" s="47">
        <v>7</v>
      </c>
      <c r="AC43" s="43">
        <f t="shared" si="54"/>
        <v>6.0714285714285712</v>
      </c>
      <c r="AD43" s="57">
        <f t="shared" si="55"/>
        <v>5</v>
      </c>
      <c r="AE43" s="47">
        <v>5</v>
      </c>
      <c r="AF43" s="57">
        <f t="shared" si="56"/>
        <v>6</v>
      </c>
      <c r="AG43" s="47">
        <v>5</v>
      </c>
      <c r="AH43" s="47">
        <v>6</v>
      </c>
      <c r="AI43" s="47">
        <v>6</v>
      </c>
      <c r="AJ43" s="47">
        <v>7</v>
      </c>
      <c r="AK43" s="57">
        <f t="shared" si="57"/>
        <v>7.5</v>
      </c>
      <c r="AL43" s="47">
        <v>6</v>
      </c>
      <c r="AM43" s="47">
        <v>9</v>
      </c>
      <c r="AN43" s="57">
        <f t="shared" si="58"/>
        <v>7.5</v>
      </c>
      <c r="AO43" s="47">
        <v>8</v>
      </c>
      <c r="AP43" s="47">
        <v>7</v>
      </c>
      <c r="AQ43" s="57">
        <f t="shared" si="59"/>
        <v>4.5</v>
      </c>
      <c r="AR43" s="47">
        <v>5</v>
      </c>
      <c r="AS43" s="47">
        <v>4</v>
      </c>
      <c r="AT43" s="57">
        <f t="shared" si="60"/>
        <v>7</v>
      </c>
      <c r="AU43" s="47">
        <v>7</v>
      </c>
      <c r="AV43" s="57">
        <f t="shared" si="61"/>
        <v>5</v>
      </c>
      <c r="AW43" s="47">
        <v>5</v>
      </c>
      <c r="AX43" s="47">
        <v>5</v>
      </c>
      <c r="AY43" s="56">
        <f>IF(AZ43="-","?",RANK(AZ43,AZ2:AZ131,0))</f>
        <v>18</v>
      </c>
      <c r="AZ43" s="42">
        <f t="shared" si="62"/>
        <v>6.75</v>
      </c>
      <c r="BA43" s="41">
        <f t="shared" si="63"/>
        <v>6.208333333333333</v>
      </c>
      <c r="BB43" s="47">
        <v>6</v>
      </c>
      <c r="BC43" s="47">
        <v>5</v>
      </c>
      <c r="BD43" s="47">
        <v>4</v>
      </c>
      <c r="BE43" s="47">
        <v>9</v>
      </c>
      <c r="BF43" s="47">
        <v>10</v>
      </c>
      <c r="BG43" s="55">
        <f t="shared" si="64"/>
        <v>3.25</v>
      </c>
      <c r="BH43" s="54">
        <f t="shared" si="65"/>
        <v>7.375</v>
      </c>
      <c r="BI43" s="41">
        <f t="shared" si="66"/>
        <v>7.333333333333333</v>
      </c>
      <c r="BJ43" s="47">
        <v>6</v>
      </c>
      <c r="BK43" s="47">
        <v>8</v>
      </c>
      <c r="BL43" s="47">
        <v>8</v>
      </c>
      <c r="BM43" s="41">
        <f t="shared" si="67"/>
        <v>5.666666666666667</v>
      </c>
      <c r="BN43" s="47">
        <v>5</v>
      </c>
      <c r="BO43" s="47">
        <v>7</v>
      </c>
      <c r="BP43" s="47">
        <v>5</v>
      </c>
      <c r="BQ43" s="41">
        <f t="shared" si="68"/>
        <v>7.5</v>
      </c>
      <c r="BR43" s="47">
        <v>9</v>
      </c>
      <c r="BS43" s="47">
        <v>8</v>
      </c>
      <c r="BT43" s="47">
        <v>8</v>
      </c>
      <c r="BU43" s="47">
        <v>8</v>
      </c>
      <c r="BV43" s="47">
        <v>6</v>
      </c>
      <c r="BW43" s="47">
        <v>6</v>
      </c>
      <c r="BX43" s="41">
        <f t="shared" si="69"/>
        <v>9</v>
      </c>
      <c r="BY43" s="47">
        <v>9</v>
      </c>
      <c r="BZ43" s="47">
        <v>9</v>
      </c>
      <c r="CA43" s="47">
        <v>9</v>
      </c>
      <c r="CB43" s="47" t="s">
        <v>78</v>
      </c>
      <c r="CC43" s="46" t="s">
        <v>78</v>
      </c>
      <c r="CD43" s="52" t="s">
        <v>208</v>
      </c>
      <c r="CE43" s="52">
        <f t="shared" si="70"/>
        <v>7.9</v>
      </c>
      <c r="CF43" s="44" t="str">
        <f t="shared" si="71"/>
        <v>-</v>
      </c>
      <c r="CG43" s="53" t="str">
        <f t="shared" si="72"/>
        <v/>
      </c>
      <c r="CH43" s="52" t="s">
        <v>208</v>
      </c>
      <c r="CI43" s="52">
        <f t="shared" si="73"/>
        <v>6.0714285714285712</v>
      </c>
      <c r="CJ43" s="43" t="str">
        <f t="shared" si="74"/>
        <v>-</v>
      </c>
      <c r="CK43" s="51" t="str">
        <f t="shared" si="75"/>
        <v/>
      </c>
      <c r="CL43" s="47" t="s">
        <v>78</v>
      </c>
      <c r="CM43" s="46" t="s">
        <v>78</v>
      </c>
      <c r="CN43" s="47">
        <v>9</v>
      </c>
      <c r="CO43" s="47">
        <v>8</v>
      </c>
      <c r="CP43" s="47">
        <v>9</v>
      </c>
      <c r="CQ43" s="47">
        <v>8</v>
      </c>
      <c r="CR43" s="47">
        <v>8</v>
      </c>
      <c r="CS43" s="47">
        <v>8</v>
      </c>
      <c r="CT43" s="49">
        <f t="shared" si="76"/>
        <v>7</v>
      </c>
      <c r="CU43" s="48">
        <f t="shared" si="77"/>
        <v>0</v>
      </c>
      <c r="CV43" s="44" t="str">
        <f t="shared" si="78"/>
        <v>Dem.</v>
      </c>
      <c r="CW43" s="47" t="s">
        <v>78</v>
      </c>
      <c r="CX43" s="46" t="s">
        <v>78</v>
      </c>
      <c r="CY43" s="45">
        <f t="shared" si="79"/>
        <v>6.99</v>
      </c>
      <c r="CZ43" s="40">
        <f t="shared" si="80"/>
        <v>3</v>
      </c>
      <c r="DA43" s="39" t="str">
        <f t="shared" si="81"/>
        <v>Limited</v>
      </c>
      <c r="DB43" s="44">
        <f t="shared" si="82"/>
        <v>7.9</v>
      </c>
      <c r="DC43" s="40">
        <f t="shared" si="83"/>
        <v>2</v>
      </c>
      <c r="DD43" s="39" t="str">
        <f t="shared" si="84"/>
        <v>Defective democracies</v>
      </c>
      <c r="DE43" s="43">
        <f t="shared" si="85"/>
        <v>6.07</v>
      </c>
      <c r="DF43" s="40">
        <f t="shared" si="86"/>
        <v>3</v>
      </c>
      <c r="DG43" s="39" t="str">
        <f t="shared" si="87"/>
        <v>Functional flaws</v>
      </c>
      <c r="DH43" s="42">
        <f t="shared" si="88"/>
        <v>6.75</v>
      </c>
      <c r="DI43" s="40">
        <f t="shared" si="89"/>
        <v>2</v>
      </c>
      <c r="DJ43" s="39" t="str">
        <f t="shared" si="90"/>
        <v>Good</v>
      </c>
      <c r="DK43" s="41">
        <f t="shared" si="91"/>
        <v>6.2</v>
      </c>
      <c r="DL43" s="40">
        <f t="shared" si="92"/>
        <v>3</v>
      </c>
      <c r="DM43" s="39" t="str">
        <f t="shared" si="93"/>
        <v>Moderate</v>
      </c>
    </row>
    <row r="44" spans="1:117">
      <c r="A44" s="61" t="s">
        <v>142</v>
      </c>
      <c r="B44" s="60">
        <v>2</v>
      </c>
      <c r="C44" s="59">
        <f>IF(D44="-","?",RANK(D44,D2:D131,0))</f>
        <v>70</v>
      </c>
      <c r="D44" s="45">
        <f t="shared" si="47"/>
        <v>5.27</v>
      </c>
      <c r="E44" s="44">
        <f t="shared" si="48"/>
        <v>5.65</v>
      </c>
      <c r="F44" s="58">
        <f t="shared" si="49"/>
        <v>7</v>
      </c>
      <c r="G44" s="47">
        <v>6</v>
      </c>
      <c r="H44" s="47">
        <v>6</v>
      </c>
      <c r="I44" s="47">
        <v>10</v>
      </c>
      <c r="J44" s="47">
        <v>6</v>
      </c>
      <c r="K44" s="58">
        <f t="shared" si="50"/>
        <v>6.25</v>
      </c>
      <c r="L44" s="47">
        <v>7</v>
      </c>
      <c r="M44" s="47">
        <v>7</v>
      </c>
      <c r="N44" s="47">
        <v>6</v>
      </c>
      <c r="O44" s="47">
        <v>5</v>
      </c>
      <c r="P44" s="58">
        <f t="shared" si="51"/>
        <v>5.25</v>
      </c>
      <c r="Q44" s="47">
        <v>6</v>
      </c>
      <c r="R44" s="47">
        <v>5</v>
      </c>
      <c r="S44" s="47">
        <v>5</v>
      </c>
      <c r="T44" s="47">
        <v>5</v>
      </c>
      <c r="U44" s="58">
        <f t="shared" si="52"/>
        <v>5.5</v>
      </c>
      <c r="V44" s="47">
        <v>5</v>
      </c>
      <c r="W44" s="47">
        <v>6</v>
      </c>
      <c r="X44" s="58">
        <f t="shared" si="53"/>
        <v>4.25</v>
      </c>
      <c r="Y44" s="47">
        <v>4</v>
      </c>
      <c r="Z44" s="47">
        <v>5</v>
      </c>
      <c r="AA44" s="47">
        <v>4</v>
      </c>
      <c r="AB44" s="47">
        <v>4</v>
      </c>
      <c r="AC44" s="43">
        <f t="shared" si="54"/>
        <v>4.8928571428571432</v>
      </c>
      <c r="AD44" s="57">
        <f t="shared" si="55"/>
        <v>3</v>
      </c>
      <c r="AE44" s="47">
        <v>3</v>
      </c>
      <c r="AF44" s="57">
        <f t="shared" si="56"/>
        <v>5.25</v>
      </c>
      <c r="AG44" s="47">
        <v>4</v>
      </c>
      <c r="AH44" s="47">
        <v>4</v>
      </c>
      <c r="AI44" s="47">
        <v>8</v>
      </c>
      <c r="AJ44" s="47">
        <v>5</v>
      </c>
      <c r="AK44" s="57">
        <f t="shared" si="57"/>
        <v>7</v>
      </c>
      <c r="AL44" s="47">
        <v>7</v>
      </c>
      <c r="AM44" s="47">
        <v>7</v>
      </c>
      <c r="AN44" s="57">
        <f t="shared" si="58"/>
        <v>6</v>
      </c>
      <c r="AO44" s="47">
        <v>5</v>
      </c>
      <c r="AP44" s="47">
        <v>7</v>
      </c>
      <c r="AQ44" s="57">
        <f t="shared" si="59"/>
        <v>3.5</v>
      </c>
      <c r="AR44" s="47">
        <v>4</v>
      </c>
      <c r="AS44" s="47">
        <v>3</v>
      </c>
      <c r="AT44" s="57">
        <f t="shared" si="60"/>
        <v>6</v>
      </c>
      <c r="AU44" s="47">
        <v>6</v>
      </c>
      <c r="AV44" s="57">
        <f t="shared" si="61"/>
        <v>3.5</v>
      </c>
      <c r="AW44" s="47">
        <v>4</v>
      </c>
      <c r="AX44" s="47">
        <v>3</v>
      </c>
      <c r="AY44" s="56">
        <f>IF(AZ44="-","?",RANK(AZ44,AZ2:AZ131,0))</f>
        <v>57</v>
      </c>
      <c r="AZ44" s="42">
        <f t="shared" si="62"/>
        <v>5.01</v>
      </c>
      <c r="BA44" s="41">
        <f t="shared" si="63"/>
        <v>5.979166666666667</v>
      </c>
      <c r="BB44" s="47">
        <v>6</v>
      </c>
      <c r="BC44" s="47">
        <v>6</v>
      </c>
      <c r="BD44" s="47">
        <v>5</v>
      </c>
      <c r="BE44" s="47">
        <v>7</v>
      </c>
      <c r="BF44" s="47">
        <v>7</v>
      </c>
      <c r="BG44" s="55">
        <f t="shared" si="64"/>
        <v>4.875</v>
      </c>
      <c r="BH44" s="54">
        <f t="shared" si="65"/>
        <v>5.5</v>
      </c>
      <c r="BI44" s="41">
        <f t="shared" si="66"/>
        <v>5.333333333333333</v>
      </c>
      <c r="BJ44" s="47">
        <v>5</v>
      </c>
      <c r="BK44" s="47">
        <v>5</v>
      </c>
      <c r="BL44" s="47">
        <v>6</v>
      </c>
      <c r="BM44" s="41">
        <f t="shared" si="67"/>
        <v>4.333333333333333</v>
      </c>
      <c r="BN44" s="47">
        <v>4</v>
      </c>
      <c r="BO44" s="47">
        <v>5</v>
      </c>
      <c r="BP44" s="47">
        <v>4</v>
      </c>
      <c r="BQ44" s="41">
        <f t="shared" si="68"/>
        <v>5</v>
      </c>
      <c r="BR44" s="47">
        <v>6</v>
      </c>
      <c r="BS44" s="47">
        <v>6</v>
      </c>
      <c r="BT44" s="47">
        <v>4</v>
      </c>
      <c r="BU44" s="47">
        <v>3</v>
      </c>
      <c r="BV44" s="47">
        <v>6</v>
      </c>
      <c r="BW44" s="47">
        <v>5</v>
      </c>
      <c r="BX44" s="41">
        <f t="shared" si="69"/>
        <v>7.333333333333333</v>
      </c>
      <c r="BY44" s="47">
        <v>7</v>
      </c>
      <c r="BZ44" s="47">
        <v>8</v>
      </c>
      <c r="CA44" s="47">
        <v>7</v>
      </c>
      <c r="CB44" s="47" t="s">
        <v>78</v>
      </c>
      <c r="CC44" s="46" t="s">
        <v>78</v>
      </c>
      <c r="CD44" s="52" t="s">
        <v>208</v>
      </c>
      <c r="CE44" s="52">
        <f t="shared" si="70"/>
        <v>5.65</v>
      </c>
      <c r="CF44" s="44" t="str">
        <f t="shared" si="71"/>
        <v>-</v>
      </c>
      <c r="CG44" s="53" t="str">
        <f t="shared" si="72"/>
        <v/>
      </c>
      <c r="CH44" s="52" t="s">
        <v>208</v>
      </c>
      <c r="CI44" s="52">
        <f t="shared" si="73"/>
        <v>4.8928571428571432</v>
      </c>
      <c r="CJ44" s="43" t="str">
        <f t="shared" si="74"/>
        <v>-</v>
      </c>
      <c r="CK44" s="51" t="str">
        <f t="shared" si="75"/>
        <v/>
      </c>
      <c r="CL44" s="47" t="s">
        <v>78</v>
      </c>
      <c r="CM44" s="46" t="s">
        <v>78</v>
      </c>
      <c r="CN44" s="47">
        <v>7</v>
      </c>
      <c r="CO44" s="47">
        <v>7</v>
      </c>
      <c r="CP44" s="47">
        <v>6</v>
      </c>
      <c r="CQ44" s="47">
        <v>5</v>
      </c>
      <c r="CR44" s="47">
        <v>6</v>
      </c>
      <c r="CS44" s="47">
        <v>5</v>
      </c>
      <c r="CT44" s="49">
        <f t="shared" si="76"/>
        <v>6</v>
      </c>
      <c r="CU44" s="48">
        <f t="shared" si="77"/>
        <v>0</v>
      </c>
      <c r="CV44" s="44" t="str">
        <f t="shared" si="78"/>
        <v>Dem.</v>
      </c>
      <c r="CW44" s="47" t="s">
        <v>78</v>
      </c>
      <c r="CX44" s="46" t="s">
        <v>78</v>
      </c>
      <c r="CY44" s="45">
        <f t="shared" si="79"/>
        <v>5.27</v>
      </c>
      <c r="CZ44" s="40">
        <f t="shared" si="80"/>
        <v>4</v>
      </c>
      <c r="DA44" s="39" t="str">
        <f t="shared" si="81"/>
        <v>Very limited</v>
      </c>
      <c r="DB44" s="44">
        <f t="shared" si="82"/>
        <v>5.65</v>
      </c>
      <c r="DC44" s="40">
        <f t="shared" si="83"/>
        <v>3</v>
      </c>
      <c r="DD44" s="39" t="str">
        <f t="shared" si="84"/>
        <v>Highly defective democracies</v>
      </c>
      <c r="DE44" s="43">
        <f t="shared" si="85"/>
        <v>4.8899999999999997</v>
      </c>
      <c r="DF44" s="40">
        <f t="shared" si="86"/>
        <v>4</v>
      </c>
      <c r="DG44" s="39" t="str">
        <f t="shared" si="87"/>
        <v>Poorly functioning</v>
      </c>
      <c r="DH44" s="42">
        <f t="shared" si="88"/>
        <v>5.01</v>
      </c>
      <c r="DI44" s="40">
        <f t="shared" si="89"/>
        <v>3</v>
      </c>
      <c r="DJ44" s="39" t="str">
        <f t="shared" si="90"/>
        <v>Moderate</v>
      </c>
      <c r="DK44" s="41">
        <f t="shared" si="91"/>
        <v>6</v>
      </c>
      <c r="DL44" s="40">
        <f t="shared" si="92"/>
        <v>3</v>
      </c>
      <c r="DM44" s="39" t="str">
        <f t="shared" si="93"/>
        <v>Moderate</v>
      </c>
    </row>
    <row r="45" spans="1:117">
      <c r="A45" s="61" t="s">
        <v>143</v>
      </c>
      <c r="B45" s="60">
        <v>3</v>
      </c>
      <c r="C45" s="59">
        <f>IF(D45="-","?",RANK(D45,D2:D131,0))</f>
        <v>91</v>
      </c>
      <c r="D45" s="45">
        <f t="shared" si="47"/>
        <v>4.2</v>
      </c>
      <c r="E45" s="44">
        <f t="shared" si="48"/>
        <v>4.2833333333333332</v>
      </c>
      <c r="F45" s="58">
        <f t="shared" si="49"/>
        <v>7.75</v>
      </c>
      <c r="G45" s="47">
        <v>7</v>
      </c>
      <c r="H45" s="47">
        <v>9</v>
      </c>
      <c r="I45" s="47">
        <v>9</v>
      </c>
      <c r="J45" s="47">
        <v>6</v>
      </c>
      <c r="K45" s="58">
        <f t="shared" si="50"/>
        <v>3.5</v>
      </c>
      <c r="L45" s="47">
        <v>3</v>
      </c>
      <c r="M45" s="47">
        <v>2</v>
      </c>
      <c r="N45" s="47">
        <v>5</v>
      </c>
      <c r="O45" s="47">
        <v>4</v>
      </c>
      <c r="P45" s="58">
        <f t="shared" si="51"/>
        <v>3.5</v>
      </c>
      <c r="Q45" s="47">
        <v>3</v>
      </c>
      <c r="R45" s="47">
        <v>3</v>
      </c>
      <c r="S45" s="47">
        <v>4</v>
      </c>
      <c r="T45" s="47">
        <v>4</v>
      </c>
      <c r="U45" s="58">
        <f t="shared" si="52"/>
        <v>2</v>
      </c>
      <c r="V45" s="47">
        <v>2</v>
      </c>
      <c r="W45" s="47">
        <v>2</v>
      </c>
      <c r="X45" s="58">
        <f t="shared" si="53"/>
        <v>4.666666666666667</v>
      </c>
      <c r="Y45" s="47">
        <v>4</v>
      </c>
      <c r="Z45" s="47">
        <v>5</v>
      </c>
      <c r="AA45" s="47" t="s">
        <v>100</v>
      </c>
      <c r="AB45" s="47">
        <v>5</v>
      </c>
      <c r="AC45" s="43">
        <f t="shared" si="54"/>
        <v>4.1071428571428568</v>
      </c>
      <c r="AD45" s="57">
        <f t="shared" si="55"/>
        <v>2</v>
      </c>
      <c r="AE45" s="47">
        <v>2</v>
      </c>
      <c r="AF45" s="57">
        <f t="shared" si="56"/>
        <v>5.25</v>
      </c>
      <c r="AG45" s="47">
        <v>4</v>
      </c>
      <c r="AH45" s="47">
        <v>7</v>
      </c>
      <c r="AI45" s="47">
        <v>4</v>
      </c>
      <c r="AJ45" s="47">
        <v>6</v>
      </c>
      <c r="AK45" s="57">
        <f t="shared" si="57"/>
        <v>5</v>
      </c>
      <c r="AL45" s="47">
        <v>5</v>
      </c>
      <c r="AM45" s="47">
        <v>5</v>
      </c>
      <c r="AN45" s="57">
        <f t="shared" si="58"/>
        <v>5</v>
      </c>
      <c r="AO45" s="47">
        <v>3</v>
      </c>
      <c r="AP45" s="47">
        <v>7</v>
      </c>
      <c r="AQ45" s="57">
        <f t="shared" si="59"/>
        <v>4</v>
      </c>
      <c r="AR45" s="47">
        <v>4</v>
      </c>
      <c r="AS45" s="47">
        <v>4</v>
      </c>
      <c r="AT45" s="57">
        <f t="shared" si="60"/>
        <v>4</v>
      </c>
      <c r="AU45" s="47">
        <v>4</v>
      </c>
      <c r="AV45" s="57">
        <f t="shared" si="61"/>
        <v>3.5</v>
      </c>
      <c r="AW45" s="47">
        <v>4</v>
      </c>
      <c r="AX45" s="47">
        <v>3</v>
      </c>
      <c r="AY45" s="56">
        <f>IF(AZ45="-","?",RANK(AZ45,AZ2:AZ131,0))</f>
        <v>87</v>
      </c>
      <c r="AZ45" s="42">
        <f t="shared" si="62"/>
        <v>3.84</v>
      </c>
      <c r="BA45" s="41">
        <f t="shared" si="63"/>
        <v>6.895833333333333</v>
      </c>
      <c r="BB45" s="47">
        <v>8</v>
      </c>
      <c r="BC45" s="47">
        <v>9</v>
      </c>
      <c r="BD45" s="47">
        <v>3</v>
      </c>
      <c r="BE45" s="47">
        <v>9</v>
      </c>
      <c r="BF45" s="47">
        <v>7</v>
      </c>
      <c r="BG45" s="55">
        <f t="shared" si="64"/>
        <v>5.375</v>
      </c>
      <c r="BH45" s="54">
        <f t="shared" si="65"/>
        <v>4.125</v>
      </c>
      <c r="BI45" s="41">
        <f t="shared" si="66"/>
        <v>3</v>
      </c>
      <c r="BJ45" s="47">
        <v>2</v>
      </c>
      <c r="BK45" s="47">
        <v>3</v>
      </c>
      <c r="BL45" s="47">
        <v>4</v>
      </c>
      <c r="BM45" s="41">
        <f t="shared" si="67"/>
        <v>3.6666666666666665</v>
      </c>
      <c r="BN45" s="47">
        <v>4</v>
      </c>
      <c r="BO45" s="47">
        <v>4</v>
      </c>
      <c r="BP45" s="47">
        <v>3</v>
      </c>
      <c r="BQ45" s="41">
        <f t="shared" si="68"/>
        <v>4.166666666666667</v>
      </c>
      <c r="BR45" s="47">
        <v>5</v>
      </c>
      <c r="BS45" s="47">
        <v>3</v>
      </c>
      <c r="BT45" s="47">
        <v>5</v>
      </c>
      <c r="BU45" s="47">
        <v>3</v>
      </c>
      <c r="BV45" s="47">
        <v>4</v>
      </c>
      <c r="BW45" s="47">
        <v>5</v>
      </c>
      <c r="BX45" s="41">
        <f t="shared" si="69"/>
        <v>5.666666666666667</v>
      </c>
      <c r="BY45" s="47">
        <v>4</v>
      </c>
      <c r="BZ45" s="47">
        <v>6</v>
      </c>
      <c r="CA45" s="47">
        <v>7</v>
      </c>
      <c r="CB45" s="47" t="s">
        <v>78</v>
      </c>
      <c r="CC45" s="46" t="s">
        <v>78</v>
      </c>
      <c r="CD45" s="52" t="s">
        <v>208</v>
      </c>
      <c r="CE45" s="52">
        <f t="shared" si="70"/>
        <v>4.2833333333333332</v>
      </c>
      <c r="CF45" s="44" t="str">
        <f t="shared" si="71"/>
        <v>-</v>
      </c>
      <c r="CG45" s="53" t="str">
        <f t="shared" si="72"/>
        <v/>
      </c>
      <c r="CH45" s="52" t="s">
        <v>208</v>
      </c>
      <c r="CI45" s="52">
        <f t="shared" si="73"/>
        <v>4.1071428571428568</v>
      </c>
      <c r="CJ45" s="43" t="str">
        <f t="shared" si="74"/>
        <v>-</v>
      </c>
      <c r="CK45" s="51" t="str">
        <f t="shared" si="75"/>
        <v/>
      </c>
      <c r="CL45" s="47" t="s">
        <v>78</v>
      </c>
      <c r="CM45" s="46" t="s">
        <v>78</v>
      </c>
      <c r="CN45" s="50">
        <v>3</v>
      </c>
      <c r="CO45" s="50">
        <v>2</v>
      </c>
      <c r="CP45" s="47">
        <v>5</v>
      </c>
      <c r="CQ45" s="47">
        <v>4</v>
      </c>
      <c r="CR45" s="47">
        <v>3</v>
      </c>
      <c r="CS45" s="47">
        <v>4</v>
      </c>
      <c r="CT45" s="49">
        <f t="shared" si="76"/>
        <v>6.5</v>
      </c>
      <c r="CU45" s="48">
        <f t="shared" si="77"/>
        <v>2</v>
      </c>
      <c r="CV45" s="44" t="str">
        <f t="shared" si="78"/>
        <v>Aut.</v>
      </c>
      <c r="CW45" s="47" t="s">
        <v>78</v>
      </c>
      <c r="CX45" s="46" t="s">
        <v>78</v>
      </c>
      <c r="CY45" s="45">
        <f t="shared" si="79"/>
        <v>4.2</v>
      </c>
      <c r="CZ45" s="40">
        <f t="shared" si="80"/>
        <v>4</v>
      </c>
      <c r="DA45" s="39" t="str">
        <f t="shared" si="81"/>
        <v>Very limited</v>
      </c>
      <c r="DB45" s="44">
        <f t="shared" si="82"/>
        <v>4.28</v>
      </c>
      <c r="DC45" s="40">
        <f t="shared" si="83"/>
        <v>4</v>
      </c>
      <c r="DD45" s="39" t="str">
        <f t="shared" si="84"/>
        <v>Moderate autocracies</v>
      </c>
      <c r="DE45" s="43">
        <f t="shared" si="85"/>
        <v>4.1100000000000003</v>
      </c>
      <c r="DF45" s="40">
        <f t="shared" si="86"/>
        <v>4</v>
      </c>
      <c r="DG45" s="39" t="str">
        <f t="shared" si="87"/>
        <v>Poorly functioning</v>
      </c>
      <c r="DH45" s="42">
        <f t="shared" si="88"/>
        <v>3.84</v>
      </c>
      <c r="DI45" s="40">
        <f t="shared" si="89"/>
        <v>4</v>
      </c>
      <c r="DJ45" s="39" t="str">
        <f t="shared" si="90"/>
        <v>Weak</v>
      </c>
      <c r="DK45" s="41">
        <f t="shared" si="91"/>
        <v>6.9</v>
      </c>
      <c r="DL45" s="40">
        <f t="shared" si="92"/>
        <v>2</v>
      </c>
      <c r="DM45" s="39" t="str">
        <f t="shared" si="93"/>
        <v>Substantial</v>
      </c>
    </row>
    <row r="46" spans="1:117">
      <c r="A46" s="61" t="s">
        <v>144</v>
      </c>
      <c r="B46" s="60">
        <v>2</v>
      </c>
      <c r="C46" s="59">
        <f>IF(D46="-","?",RANK(D46,D2:D131,0))</f>
        <v>107</v>
      </c>
      <c r="D46" s="45">
        <f t="shared" si="47"/>
        <v>3.28</v>
      </c>
      <c r="E46" s="44">
        <f t="shared" si="48"/>
        <v>3.35</v>
      </c>
      <c r="F46" s="58">
        <f t="shared" si="49"/>
        <v>5</v>
      </c>
      <c r="G46" s="47">
        <v>2</v>
      </c>
      <c r="H46" s="47">
        <v>7</v>
      </c>
      <c r="I46" s="47">
        <v>9</v>
      </c>
      <c r="J46" s="47">
        <v>2</v>
      </c>
      <c r="K46" s="58">
        <f t="shared" si="50"/>
        <v>3.75</v>
      </c>
      <c r="L46" s="47">
        <v>3</v>
      </c>
      <c r="M46" s="47">
        <v>2</v>
      </c>
      <c r="N46" s="47">
        <v>6</v>
      </c>
      <c r="O46" s="47">
        <v>4</v>
      </c>
      <c r="P46" s="58">
        <f t="shared" si="51"/>
        <v>3</v>
      </c>
      <c r="Q46" s="47">
        <v>3</v>
      </c>
      <c r="R46" s="47">
        <v>4</v>
      </c>
      <c r="S46" s="47">
        <v>2</v>
      </c>
      <c r="T46" s="47">
        <v>3</v>
      </c>
      <c r="U46" s="58">
        <f t="shared" si="52"/>
        <v>2</v>
      </c>
      <c r="V46" s="47">
        <v>2</v>
      </c>
      <c r="W46" s="47">
        <v>2</v>
      </c>
      <c r="X46" s="58">
        <f t="shared" si="53"/>
        <v>3</v>
      </c>
      <c r="Y46" s="47">
        <v>2</v>
      </c>
      <c r="Z46" s="47">
        <v>3</v>
      </c>
      <c r="AA46" s="47" t="s">
        <v>100</v>
      </c>
      <c r="AB46" s="47">
        <v>4</v>
      </c>
      <c r="AC46" s="43">
        <f t="shared" si="54"/>
        <v>3.2142857142857144</v>
      </c>
      <c r="AD46" s="57">
        <f t="shared" si="55"/>
        <v>1</v>
      </c>
      <c r="AE46" s="47">
        <v>1</v>
      </c>
      <c r="AF46" s="57">
        <f t="shared" si="56"/>
        <v>4.5</v>
      </c>
      <c r="AG46" s="47">
        <v>3</v>
      </c>
      <c r="AH46" s="47">
        <v>2</v>
      </c>
      <c r="AI46" s="47">
        <v>9</v>
      </c>
      <c r="AJ46" s="47">
        <v>4</v>
      </c>
      <c r="AK46" s="57">
        <f t="shared" si="57"/>
        <v>4.5</v>
      </c>
      <c r="AL46" s="47">
        <v>6</v>
      </c>
      <c r="AM46" s="47">
        <v>3</v>
      </c>
      <c r="AN46" s="57">
        <f t="shared" si="58"/>
        <v>5</v>
      </c>
      <c r="AO46" s="47">
        <v>3</v>
      </c>
      <c r="AP46" s="47">
        <v>7</v>
      </c>
      <c r="AQ46" s="57">
        <f t="shared" si="59"/>
        <v>3</v>
      </c>
      <c r="AR46" s="47">
        <v>3</v>
      </c>
      <c r="AS46" s="47">
        <v>3</v>
      </c>
      <c r="AT46" s="57">
        <f t="shared" si="60"/>
        <v>2</v>
      </c>
      <c r="AU46" s="47">
        <v>2</v>
      </c>
      <c r="AV46" s="57">
        <f t="shared" si="61"/>
        <v>2.5</v>
      </c>
      <c r="AW46" s="47">
        <v>3</v>
      </c>
      <c r="AX46" s="47">
        <v>2</v>
      </c>
      <c r="AY46" s="56">
        <f>IF(AZ46="-","?",RANK(AZ46,AZ2:AZ131,0))</f>
        <v>105</v>
      </c>
      <c r="AZ46" s="42">
        <f t="shared" si="62"/>
        <v>2.84</v>
      </c>
      <c r="BA46" s="41">
        <f t="shared" si="63"/>
        <v>8.1666666666666661</v>
      </c>
      <c r="BB46" s="47">
        <v>9</v>
      </c>
      <c r="BC46" s="47">
        <v>9</v>
      </c>
      <c r="BD46" s="47">
        <v>6</v>
      </c>
      <c r="BE46" s="47">
        <v>9</v>
      </c>
      <c r="BF46" s="47">
        <v>9</v>
      </c>
      <c r="BG46" s="55">
        <f t="shared" si="64"/>
        <v>7</v>
      </c>
      <c r="BH46" s="54">
        <f t="shared" si="65"/>
        <v>2.9583333333333335</v>
      </c>
      <c r="BI46" s="41">
        <f t="shared" si="66"/>
        <v>2</v>
      </c>
      <c r="BJ46" s="47">
        <v>2</v>
      </c>
      <c r="BK46" s="47">
        <v>2</v>
      </c>
      <c r="BL46" s="47">
        <v>2</v>
      </c>
      <c r="BM46" s="41">
        <f t="shared" si="67"/>
        <v>1.6666666666666667</v>
      </c>
      <c r="BN46" s="47">
        <v>2</v>
      </c>
      <c r="BO46" s="47">
        <v>2</v>
      </c>
      <c r="BP46" s="47">
        <v>1</v>
      </c>
      <c r="BQ46" s="41">
        <f t="shared" si="68"/>
        <v>3.5</v>
      </c>
      <c r="BR46" s="47">
        <v>6</v>
      </c>
      <c r="BS46" s="47">
        <v>4</v>
      </c>
      <c r="BT46" s="47">
        <v>4</v>
      </c>
      <c r="BU46" s="47">
        <v>3</v>
      </c>
      <c r="BV46" s="47">
        <v>3</v>
      </c>
      <c r="BW46" s="47">
        <v>1</v>
      </c>
      <c r="BX46" s="41">
        <f t="shared" si="69"/>
        <v>4.666666666666667</v>
      </c>
      <c r="BY46" s="47">
        <v>3</v>
      </c>
      <c r="BZ46" s="47">
        <v>4</v>
      </c>
      <c r="CA46" s="47">
        <v>7</v>
      </c>
      <c r="CB46" s="47" t="s">
        <v>78</v>
      </c>
      <c r="CC46" s="46" t="s">
        <v>78</v>
      </c>
      <c r="CD46" s="52" t="s">
        <v>208</v>
      </c>
      <c r="CE46" s="52">
        <f t="shared" si="70"/>
        <v>3.35</v>
      </c>
      <c r="CF46" s="44" t="str">
        <f t="shared" si="71"/>
        <v>-</v>
      </c>
      <c r="CG46" s="53" t="str">
        <f t="shared" si="72"/>
        <v/>
      </c>
      <c r="CH46" s="52" t="s">
        <v>208</v>
      </c>
      <c r="CI46" s="52">
        <f t="shared" si="73"/>
        <v>3.2142857142857144</v>
      </c>
      <c r="CJ46" s="43" t="str">
        <f t="shared" si="74"/>
        <v>-</v>
      </c>
      <c r="CK46" s="51" t="str">
        <f t="shared" si="75"/>
        <v/>
      </c>
      <c r="CL46" s="47" t="s">
        <v>78</v>
      </c>
      <c r="CM46" s="46" t="s">
        <v>78</v>
      </c>
      <c r="CN46" s="50">
        <v>3</v>
      </c>
      <c r="CO46" s="50">
        <v>2</v>
      </c>
      <c r="CP46" s="47">
        <v>6</v>
      </c>
      <c r="CQ46" s="47">
        <v>4</v>
      </c>
      <c r="CR46" s="47">
        <v>3</v>
      </c>
      <c r="CS46" s="47">
        <v>3</v>
      </c>
      <c r="CT46" s="50">
        <f t="shared" si="76"/>
        <v>2</v>
      </c>
      <c r="CU46" s="48">
        <f t="shared" si="77"/>
        <v>3</v>
      </c>
      <c r="CV46" s="44" t="str">
        <f t="shared" si="78"/>
        <v>Aut.</v>
      </c>
      <c r="CW46" s="47" t="s">
        <v>78</v>
      </c>
      <c r="CX46" s="46" t="s">
        <v>78</v>
      </c>
      <c r="CY46" s="45">
        <f t="shared" si="79"/>
        <v>3.28</v>
      </c>
      <c r="CZ46" s="40">
        <f t="shared" si="80"/>
        <v>5</v>
      </c>
      <c r="DA46" s="39" t="str">
        <f t="shared" si="81"/>
        <v>Failed</v>
      </c>
      <c r="DB46" s="44">
        <f t="shared" si="82"/>
        <v>3.35</v>
      </c>
      <c r="DC46" s="40">
        <f t="shared" si="83"/>
        <v>5</v>
      </c>
      <c r="DD46" s="39" t="str">
        <f t="shared" si="84"/>
        <v>Hard-line autocracies</v>
      </c>
      <c r="DE46" s="43">
        <f t="shared" si="85"/>
        <v>3.21</v>
      </c>
      <c r="DF46" s="40">
        <f t="shared" si="86"/>
        <v>4</v>
      </c>
      <c r="DG46" s="39" t="str">
        <f t="shared" si="87"/>
        <v>Poorly functioning</v>
      </c>
      <c r="DH46" s="42">
        <f t="shared" si="88"/>
        <v>2.84</v>
      </c>
      <c r="DI46" s="40">
        <f t="shared" si="89"/>
        <v>5</v>
      </c>
      <c r="DJ46" s="39" t="str">
        <f t="shared" si="90"/>
        <v>Failed</v>
      </c>
      <c r="DK46" s="41">
        <f t="shared" si="91"/>
        <v>8.1999999999999993</v>
      </c>
      <c r="DL46" s="40">
        <f t="shared" si="92"/>
        <v>2</v>
      </c>
      <c r="DM46" s="39" t="str">
        <f t="shared" si="93"/>
        <v>Substantial</v>
      </c>
    </row>
    <row r="47" spans="1:117">
      <c r="A47" s="61" t="s">
        <v>145</v>
      </c>
      <c r="B47" s="60">
        <v>2</v>
      </c>
      <c r="C47" s="59">
        <f>IF(D47="-","?",RANK(D47,D2:D131,0))</f>
        <v>53</v>
      </c>
      <c r="D47" s="45">
        <f t="shared" si="47"/>
        <v>6.04</v>
      </c>
      <c r="E47" s="44">
        <f t="shared" si="48"/>
        <v>6.8</v>
      </c>
      <c r="F47" s="58">
        <f t="shared" si="49"/>
        <v>7.5</v>
      </c>
      <c r="G47" s="47">
        <v>6</v>
      </c>
      <c r="H47" s="47">
        <v>9</v>
      </c>
      <c r="I47" s="47">
        <v>9</v>
      </c>
      <c r="J47" s="47">
        <v>6</v>
      </c>
      <c r="K47" s="58">
        <f t="shared" si="50"/>
        <v>7.75</v>
      </c>
      <c r="L47" s="47">
        <v>9</v>
      </c>
      <c r="M47" s="47">
        <v>8</v>
      </c>
      <c r="N47" s="47">
        <v>8</v>
      </c>
      <c r="O47" s="47">
        <v>6</v>
      </c>
      <c r="P47" s="58">
        <f t="shared" si="51"/>
        <v>6</v>
      </c>
      <c r="Q47" s="47">
        <v>8</v>
      </c>
      <c r="R47" s="47">
        <v>5</v>
      </c>
      <c r="S47" s="47">
        <v>5</v>
      </c>
      <c r="T47" s="47">
        <v>6</v>
      </c>
      <c r="U47" s="58">
        <f t="shared" si="52"/>
        <v>7.5</v>
      </c>
      <c r="V47" s="47">
        <v>8</v>
      </c>
      <c r="W47" s="47">
        <v>7</v>
      </c>
      <c r="X47" s="58">
        <f t="shared" si="53"/>
        <v>5.25</v>
      </c>
      <c r="Y47" s="47">
        <v>7</v>
      </c>
      <c r="Z47" s="47">
        <v>4</v>
      </c>
      <c r="AA47" s="47">
        <v>6</v>
      </c>
      <c r="AB47" s="47">
        <v>4</v>
      </c>
      <c r="AC47" s="43">
        <f t="shared" si="54"/>
        <v>5.2857142857142856</v>
      </c>
      <c r="AD47" s="57">
        <f t="shared" si="55"/>
        <v>3</v>
      </c>
      <c r="AE47" s="47">
        <v>3</v>
      </c>
      <c r="AF47" s="57">
        <f t="shared" si="56"/>
        <v>6.5</v>
      </c>
      <c r="AG47" s="47">
        <v>5</v>
      </c>
      <c r="AH47" s="47">
        <v>7</v>
      </c>
      <c r="AI47" s="47">
        <v>8</v>
      </c>
      <c r="AJ47" s="47">
        <v>6</v>
      </c>
      <c r="AK47" s="57">
        <f t="shared" si="57"/>
        <v>7</v>
      </c>
      <c r="AL47" s="47">
        <v>7</v>
      </c>
      <c r="AM47" s="47">
        <v>7</v>
      </c>
      <c r="AN47" s="57">
        <f t="shared" si="58"/>
        <v>6</v>
      </c>
      <c r="AO47" s="47">
        <v>6</v>
      </c>
      <c r="AP47" s="47">
        <v>6</v>
      </c>
      <c r="AQ47" s="57">
        <f t="shared" si="59"/>
        <v>4</v>
      </c>
      <c r="AR47" s="47">
        <v>4</v>
      </c>
      <c r="AS47" s="47">
        <v>4</v>
      </c>
      <c r="AT47" s="57">
        <f t="shared" si="60"/>
        <v>7</v>
      </c>
      <c r="AU47" s="47">
        <v>7</v>
      </c>
      <c r="AV47" s="57">
        <f t="shared" si="61"/>
        <v>3.5</v>
      </c>
      <c r="AW47" s="47">
        <v>4</v>
      </c>
      <c r="AX47" s="47">
        <v>3</v>
      </c>
      <c r="AY47" s="56">
        <f>IF(AZ47="-","?",RANK(AZ47,AZ2:AZ131,0))</f>
        <v>54</v>
      </c>
      <c r="AZ47" s="42">
        <f t="shared" si="62"/>
        <v>5.12</v>
      </c>
      <c r="BA47" s="41">
        <f t="shared" si="63"/>
        <v>5.375</v>
      </c>
      <c r="BB47" s="47">
        <v>6</v>
      </c>
      <c r="BC47" s="47">
        <v>6</v>
      </c>
      <c r="BD47" s="47">
        <v>3</v>
      </c>
      <c r="BE47" s="47">
        <v>8</v>
      </c>
      <c r="BF47" s="47">
        <v>5</v>
      </c>
      <c r="BG47" s="55">
        <f t="shared" si="64"/>
        <v>4.25</v>
      </c>
      <c r="BH47" s="54">
        <f t="shared" si="65"/>
        <v>5.7083333333333339</v>
      </c>
      <c r="BI47" s="41">
        <f t="shared" si="66"/>
        <v>5.666666666666667</v>
      </c>
      <c r="BJ47" s="47">
        <v>6</v>
      </c>
      <c r="BK47" s="47">
        <v>6</v>
      </c>
      <c r="BL47" s="47">
        <v>5</v>
      </c>
      <c r="BM47" s="41">
        <f t="shared" si="67"/>
        <v>3.6666666666666665</v>
      </c>
      <c r="BN47" s="47">
        <v>3</v>
      </c>
      <c r="BO47" s="47">
        <v>6</v>
      </c>
      <c r="BP47" s="47">
        <v>2</v>
      </c>
      <c r="BQ47" s="41">
        <f t="shared" si="68"/>
        <v>5.833333333333333</v>
      </c>
      <c r="BR47" s="47">
        <v>7</v>
      </c>
      <c r="BS47" s="47">
        <v>7</v>
      </c>
      <c r="BT47" s="47">
        <v>7</v>
      </c>
      <c r="BU47" s="47">
        <v>5</v>
      </c>
      <c r="BV47" s="47">
        <v>5</v>
      </c>
      <c r="BW47" s="47">
        <v>4</v>
      </c>
      <c r="BX47" s="41">
        <f t="shared" si="69"/>
        <v>7.666666666666667</v>
      </c>
      <c r="BY47" s="47">
        <v>8</v>
      </c>
      <c r="BZ47" s="47">
        <v>7</v>
      </c>
      <c r="CA47" s="47">
        <v>8</v>
      </c>
      <c r="CB47" s="47" t="s">
        <v>78</v>
      </c>
      <c r="CC47" s="46" t="s">
        <v>78</v>
      </c>
      <c r="CD47" s="52" t="s">
        <v>208</v>
      </c>
      <c r="CE47" s="52">
        <f t="shared" si="70"/>
        <v>6.8</v>
      </c>
      <c r="CF47" s="44" t="str">
        <f t="shared" si="71"/>
        <v>-</v>
      </c>
      <c r="CG47" s="53" t="str">
        <f t="shared" si="72"/>
        <v/>
      </c>
      <c r="CH47" s="52" t="s">
        <v>208</v>
      </c>
      <c r="CI47" s="52">
        <f t="shared" si="73"/>
        <v>5.2857142857142856</v>
      </c>
      <c r="CJ47" s="43" t="str">
        <f t="shared" si="74"/>
        <v>-</v>
      </c>
      <c r="CK47" s="51" t="str">
        <f t="shared" si="75"/>
        <v/>
      </c>
      <c r="CL47" s="47" t="s">
        <v>78</v>
      </c>
      <c r="CM47" s="46" t="s">
        <v>78</v>
      </c>
      <c r="CN47" s="47">
        <v>9</v>
      </c>
      <c r="CO47" s="47">
        <v>8</v>
      </c>
      <c r="CP47" s="47">
        <v>8</v>
      </c>
      <c r="CQ47" s="47">
        <v>6</v>
      </c>
      <c r="CR47" s="47">
        <v>8</v>
      </c>
      <c r="CS47" s="47">
        <v>6</v>
      </c>
      <c r="CT47" s="49">
        <f t="shared" si="76"/>
        <v>6</v>
      </c>
      <c r="CU47" s="48">
        <f t="shared" si="77"/>
        <v>0</v>
      </c>
      <c r="CV47" s="44" t="str">
        <f t="shared" si="78"/>
        <v>Dem.</v>
      </c>
      <c r="CW47" s="47" t="s">
        <v>78</v>
      </c>
      <c r="CX47" s="46" t="s">
        <v>78</v>
      </c>
      <c r="CY47" s="45">
        <f t="shared" si="79"/>
        <v>6.04</v>
      </c>
      <c r="CZ47" s="40">
        <f t="shared" si="80"/>
        <v>3</v>
      </c>
      <c r="DA47" s="39" t="str">
        <f t="shared" si="81"/>
        <v>Limited</v>
      </c>
      <c r="DB47" s="44">
        <f t="shared" si="82"/>
        <v>6.8</v>
      </c>
      <c r="DC47" s="40">
        <f t="shared" si="83"/>
        <v>2</v>
      </c>
      <c r="DD47" s="39" t="str">
        <f t="shared" si="84"/>
        <v>Defective democracies</v>
      </c>
      <c r="DE47" s="43">
        <f t="shared" si="85"/>
        <v>5.29</v>
      </c>
      <c r="DF47" s="40">
        <f t="shared" si="86"/>
        <v>3</v>
      </c>
      <c r="DG47" s="39" t="str">
        <f t="shared" si="87"/>
        <v>Functional flaws</v>
      </c>
      <c r="DH47" s="42">
        <f t="shared" si="88"/>
        <v>5.12</v>
      </c>
      <c r="DI47" s="40">
        <f t="shared" si="89"/>
        <v>3</v>
      </c>
      <c r="DJ47" s="39" t="str">
        <f t="shared" si="90"/>
        <v>Moderate</v>
      </c>
      <c r="DK47" s="41">
        <f t="shared" si="91"/>
        <v>5.4</v>
      </c>
      <c r="DL47" s="40">
        <f t="shared" si="92"/>
        <v>3</v>
      </c>
      <c r="DM47" s="39" t="str">
        <f t="shared" si="93"/>
        <v>Moderate</v>
      </c>
    </row>
    <row r="48" spans="1:117">
      <c r="A48" s="61" t="s">
        <v>146</v>
      </c>
      <c r="B48" s="60">
        <v>1</v>
      </c>
      <c r="C48" s="59">
        <f>IF(D48="-","?",RANK(D48,D2:D131,0))</f>
        <v>5</v>
      </c>
      <c r="D48" s="45">
        <f t="shared" si="47"/>
        <v>9.16</v>
      </c>
      <c r="E48" s="44">
        <f t="shared" si="48"/>
        <v>9.4</v>
      </c>
      <c r="F48" s="58">
        <f t="shared" si="49"/>
        <v>10</v>
      </c>
      <c r="G48" s="47">
        <v>10</v>
      </c>
      <c r="H48" s="47">
        <v>10</v>
      </c>
      <c r="I48" s="47">
        <v>10</v>
      </c>
      <c r="J48" s="47">
        <v>10</v>
      </c>
      <c r="K48" s="58">
        <f t="shared" si="50"/>
        <v>10</v>
      </c>
      <c r="L48" s="47">
        <v>10</v>
      </c>
      <c r="M48" s="47">
        <v>10</v>
      </c>
      <c r="N48" s="47">
        <v>10</v>
      </c>
      <c r="O48" s="47">
        <v>10</v>
      </c>
      <c r="P48" s="58">
        <f t="shared" si="51"/>
        <v>9</v>
      </c>
      <c r="Q48" s="47">
        <v>10</v>
      </c>
      <c r="R48" s="47">
        <v>9</v>
      </c>
      <c r="S48" s="47">
        <v>8</v>
      </c>
      <c r="T48" s="47">
        <v>9</v>
      </c>
      <c r="U48" s="58">
        <f t="shared" si="52"/>
        <v>9.5</v>
      </c>
      <c r="V48" s="47">
        <v>9</v>
      </c>
      <c r="W48" s="47">
        <v>10</v>
      </c>
      <c r="X48" s="58">
        <f t="shared" si="53"/>
        <v>8.5</v>
      </c>
      <c r="Y48" s="47">
        <v>9</v>
      </c>
      <c r="Z48" s="47">
        <v>8</v>
      </c>
      <c r="AA48" s="47">
        <v>9</v>
      </c>
      <c r="AB48" s="47">
        <v>8</v>
      </c>
      <c r="AC48" s="43">
        <f t="shared" si="54"/>
        <v>8.9285714285714288</v>
      </c>
      <c r="AD48" s="57">
        <f t="shared" si="55"/>
        <v>9</v>
      </c>
      <c r="AE48" s="47">
        <v>9</v>
      </c>
      <c r="AF48" s="57">
        <f t="shared" si="56"/>
        <v>10</v>
      </c>
      <c r="AG48" s="47">
        <v>10</v>
      </c>
      <c r="AH48" s="47">
        <v>10</v>
      </c>
      <c r="AI48" s="47">
        <v>10</v>
      </c>
      <c r="AJ48" s="47">
        <v>10</v>
      </c>
      <c r="AK48" s="57">
        <f t="shared" si="57"/>
        <v>8.5</v>
      </c>
      <c r="AL48" s="47">
        <v>9</v>
      </c>
      <c r="AM48" s="47">
        <v>8</v>
      </c>
      <c r="AN48" s="57">
        <f t="shared" si="58"/>
        <v>10</v>
      </c>
      <c r="AO48" s="47">
        <v>10</v>
      </c>
      <c r="AP48" s="47">
        <v>10</v>
      </c>
      <c r="AQ48" s="57">
        <f t="shared" si="59"/>
        <v>8.5</v>
      </c>
      <c r="AR48" s="47">
        <v>8</v>
      </c>
      <c r="AS48" s="47">
        <v>9</v>
      </c>
      <c r="AT48" s="57">
        <f t="shared" si="60"/>
        <v>8</v>
      </c>
      <c r="AU48" s="47">
        <v>8</v>
      </c>
      <c r="AV48" s="57">
        <f t="shared" si="61"/>
        <v>8.5</v>
      </c>
      <c r="AW48" s="47">
        <v>9</v>
      </c>
      <c r="AX48" s="47">
        <v>8</v>
      </c>
      <c r="AY48" s="56">
        <f>IF(AZ48="-","?",RANK(AZ48,AZ2:AZ131,0))</f>
        <v>15</v>
      </c>
      <c r="AZ48" s="42">
        <f t="shared" si="62"/>
        <v>6.81</v>
      </c>
      <c r="BA48" s="41">
        <f t="shared" si="63"/>
        <v>1.4166666666666667</v>
      </c>
      <c r="BB48" s="47">
        <v>1</v>
      </c>
      <c r="BC48" s="47">
        <v>2</v>
      </c>
      <c r="BD48" s="47">
        <v>2</v>
      </c>
      <c r="BE48" s="47">
        <v>1</v>
      </c>
      <c r="BF48" s="47">
        <v>1</v>
      </c>
      <c r="BG48" s="55">
        <f t="shared" si="64"/>
        <v>1.5</v>
      </c>
      <c r="BH48" s="54">
        <f t="shared" si="65"/>
        <v>8.4166666666666679</v>
      </c>
      <c r="BI48" s="41">
        <f t="shared" si="66"/>
        <v>8.3333333333333339</v>
      </c>
      <c r="BJ48" s="47">
        <v>9</v>
      </c>
      <c r="BK48" s="47">
        <v>8</v>
      </c>
      <c r="BL48" s="47">
        <v>8</v>
      </c>
      <c r="BM48" s="41">
        <f t="shared" si="67"/>
        <v>7.333333333333333</v>
      </c>
      <c r="BN48" s="47">
        <v>7</v>
      </c>
      <c r="BO48" s="47">
        <v>8</v>
      </c>
      <c r="BP48" s="47">
        <v>7</v>
      </c>
      <c r="BQ48" s="41">
        <f t="shared" si="68"/>
        <v>8.6666666666666661</v>
      </c>
      <c r="BR48" s="47">
        <v>10</v>
      </c>
      <c r="BS48" s="47">
        <v>10</v>
      </c>
      <c r="BT48" s="47">
        <v>8</v>
      </c>
      <c r="BU48" s="47">
        <v>8</v>
      </c>
      <c r="BV48" s="47">
        <v>9</v>
      </c>
      <c r="BW48" s="47">
        <v>7</v>
      </c>
      <c r="BX48" s="41">
        <f t="shared" si="69"/>
        <v>9.3333333333333339</v>
      </c>
      <c r="BY48" s="47">
        <v>9</v>
      </c>
      <c r="BZ48" s="47">
        <v>9</v>
      </c>
      <c r="CA48" s="47">
        <v>10</v>
      </c>
      <c r="CB48" s="47" t="s">
        <v>78</v>
      </c>
      <c r="CC48" s="46" t="s">
        <v>78</v>
      </c>
      <c r="CD48" s="52" t="s">
        <v>208</v>
      </c>
      <c r="CE48" s="52">
        <f t="shared" si="70"/>
        <v>9.4</v>
      </c>
      <c r="CF48" s="44" t="str">
        <f t="shared" si="71"/>
        <v>-</v>
      </c>
      <c r="CG48" s="53" t="str">
        <f t="shared" si="72"/>
        <v/>
      </c>
      <c r="CH48" s="52" t="s">
        <v>208</v>
      </c>
      <c r="CI48" s="52">
        <f t="shared" si="73"/>
        <v>8.9285714285714288</v>
      </c>
      <c r="CJ48" s="43" t="str">
        <f t="shared" si="74"/>
        <v>-</v>
      </c>
      <c r="CK48" s="51" t="str">
        <f t="shared" si="75"/>
        <v/>
      </c>
      <c r="CL48" s="47" t="s">
        <v>78</v>
      </c>
      <c r="CM48" s="46" t="s">
        <v>78</v>
      </c>
      <c r="CN48" s="47">
        <v>10</v>
      </c>
      <c r="CO48" s="47">
        <v>10</v>
      </c>
      <c r="CP48" s="47">
        <v>10</v>
      </c>
      <c r="CQ48" s="47">
        <v>10</v>
      </c>
      <c r="CR48" s="47">
        <v>10</v>
      </c>
      <c r="CS48" s="47">
        <v>9</v>
      </c>
      <c r="CT48" s="49">
        <f t="shared" si="76"/>
        <v>10</v>
      </c>
      <c r="CU48" s="48">
        <f t="shared" si="77"/>
        <v>0</v>
      </c>
      <c r="CV48" s="44" t="str">
        <f t="shared" si="78"/>
        <v>Dem.</v>
      </c>
      <c r="CW48" s="47" t="s">
        <v>78</v>
      </c>
      <c r="CX48" s="46" t="s">
        <v>78</v>
      </c>
      <c r="CY48" s="45">
        <f t="shared" si="79"/>
        <v>9.16</v>
      </c>
      <c r="CZ48" s="40">
        <f t="shared" si="80"/>
        <v>1</v>
      </c>
      <c r="DA48" s="39" t="str">
        <f t="shared" si="81"/>
        <v>Highly advanced</v>
      </c>
      <c r="DB48" s="44">
        <f t="shared" si="82"/>
        <v>9.4</v>
      </c>
      <c r="DC48" s="40">
        <f t="shared" si="83"/>
        <v>1</v>
      </c>
      <c r="DD48" s="39" t="str">
        <f t="shared" si="84"/>
        <v>Democracies in consolidation</v>
      </c>
      <c r="DE48" s="43">
        <f t="shared" si="85"/>
        <v>8.93</v>
      </c>
      <c r="DF48" s="40">
        <f t="shared" si="86"/>
        <v>1</v>
      </c>
      <c r="DG48" s="39" t="str">
        <f t="shared" si="87"/>
        <v>Developed</v>
      </c>
      <c r="DH48" s="42">
        <f t="shared" si="88"/>
        <v>6.81</v>
      </c>
      <c r="DI48" s="40">
        <f t="shared" si="89"/>
        <v>2</v>
      </c>
      <c r="DJ48" s="39" t="str">
        <f t="shared" si="90"/>
        <v>Good</v>
      </c>
      <c r="DK48" s="41">
        <f t="shared" si="91"/>
        <v>1.4</v>
      </c>
      <c r="DL48" s="40">
        <f t="shared" si="92"/>
        <v>5</v>
      </c>
      <c r="DM48" s="39" t="str">
        <f t="shared" si="93"/>
        <v>Negligible</v>
      </c>
    </row>
    <row r="49" spans="1:117">
      <c r="A49" s="61" t="s">
        <v>147</v>
      </c>
      <c r="B49" s="60">
        <v>7</v>
      </c>
      <c r="C49" s="59">
        <f>IF(D49="-","?",RANK(D49,D2:D131,0))</f>
        <v>24</v>
      </c>
      <c r="D49" s="45">
        <f t="shared" si="47"/>
        <v>7.21</v>
      </c>
      <c r="E49" s="44">
        <f t="shared" si="48"/>
        <v>7.95</v>
      </c>
      <c r="F49" s="58">
        <f t="shared" si="49"/>
        <v>8.25</v>
      </c>
      <c r="G49" s="47">
        <v>8</v>
      </c>
      <c r="H49" s="47">
        <v>9</v>
      </c>
      <c r="I49" s="47">
        <v>9</v>
      </c>
      <c r="J49" s="47">
        <v>7</v>
      </c>
      <c r="K49" s="58">
        <f t="shared" si="50"/>
        <v>8.75</v>
      </c>
      <c r="L49" s="47">
        <v>7</v>
      </c>
      <c r="M49" s="47">
        <v>9</v>
      </c>
      <c r="N49" s="47">
        <v>10</v>
      </c>
      <c r="O49" s="47">
        <v>9</v>
      </c>
      <c r="P49" s="58">
        <f t="shared" si="51"/>
        <v>7.5</v>
      </c>
      <c r="Q49" s="47">
        <v>9</v>
      </c>
      <c r="R49" s="47">
        <v>8</v>
      </c>
      <c r="S49" s="47">
        <v>6</v>
      </c>
      <c r="T49" s="47">
        <v>7</v>
      </c>
      <c r="U49" s="58">
        <f t="shared" si="52"/>
        <v>8.5</v>
      </c>
      <c r="V49" s="47">
        <v>9</v>
      </c>
      <c r="W49" s="47">
        <v>8</v>
      </c>
      <c r="X49" s="58">
        <f t="shared" si="53"/>
        <v>6.75</v>
      </c>
      <c r="Y49" s="47">
        <v>6</v>
      </c>
      <c r="Z49" s="47">
        <v>6</v>
      </c>
      <c r="AA49" s="47">
        <v>9</v>
      </c>
      <c r="AB49" s="47">
        <v>6</v>
      </c>
      <c r="AC49" s="43">
        <f t="shared" si="54"/>
        <v>6.4642857142857144</v>
      </c>
      <c r="AD49" s="57">
        <f t="shared" si="55"/>
        <v>5</v>
      </c>
      <c r="AE49" s="47">
        <v>5</v>
      </c>
      <c r="AF49" s="57">
        <f t="shared" si="56"/>
        <v>6.25</v>
      </c>
      <c r="AG49" s="47">
        <v>6</v>
      </c>
      <c r="AH49" s="47">
        <v>6</v>
      </c>
      <c r="AI49" s="47">
        <v>6</v>
      </c>
      <c r="AJ49" s="47">
        <v>7</v>
      </c>
      <c r="AK49" s="57">
        <f t="shared" si="57"/>
        <v>7.5</v>
      </c>
      <c r="AL49" s="47">
        <v>9</v>
      </c>
      <c r="AM49" s="47">
        <v>6</v>
      </c>
      <c r="AN49" s="57">
        <f t="shared" si="58"/>
        <v>7</v>
      </c>
      <c r="AO49" s="47">
        <v>8</v>
      </c>
      <c r="AP49" s="47">
        <v>6</v>
      </c>
      <c r="AQ49" s="57">
        <f t="shared" si="59"/>
        <v>4.5</v>
      </c>
      <c r="AR49" s="47">
        <v>4</v>
      </c>
      <c r="AS49" s="47">
        <v>5</v>
      </c>
      <c r="AT49" s="57">
        <f t="shared" si="60"/>
        <v>9</v>
      </c>
      <c r="AU49" s="47">
        <v>9</v>
      </c>
      <c r="AV49" s="57">
        <f t="shared" si="61"/>
        <v>6</v>
      </c>
      <c r="AW49" s="47">
        <v>5</v>
      </c>
      <c r="AX49" s="47">
        <v>7</v>
      </c>
      <c r="AY49" s="56">
        <f>IF(AZ49="-","?",RANK(AZ49,AZ2:AZ131,0))</f>
        <v>32</v>
      </c>
      <c r="AZ49" s="42">
        <f t="shared" si="62"/>
        <v>5.98</v>
      </c>
      <c r="BA49" s="41">
        <f t="shared" si="63"/>
        <v>5.854166666666667</v>
      </c>
      <c r="BB49" s="47">
        <v>6</v>
      </c>
      <c r="BC49" s="47">
        <v>5</v>
      </c>
      <c r="BD49" s="47">
        <v>5</v>
      </c>
      <c r="BE49" s="47">
        <v>8</v>
      </c>
      <c r="BF49" s="47">
        <v>8</v>
      </c>
      <c r="BG49" s="55">
        <f t="shared" si="64"/>
        <v>3.125</v>
      </c>
      <c r="BH49" s="54">
        <f t="shared" si="65"/>
        <v>6.583333333333333</v>
      </c>
      <c r="BI49" s="41">
        <f t="shared" si="66"/>
        <v>7.333333333333333</v>
      </c>
      <c r="BJ49" s="47">
        <v>7</v>
      </c>
      <c r="BK49" s="47">
        <v>7</v>
      </c>
      <c r="BL49" s="47">
        <v>8</v>
      </c>
      <c r="BM49" s="41">
        <f t="shared" si="67"/>
        <v>6</v>
      </c>
      <c r="BN49" s="47">
        <v>6</v>
      </c>
      <c r="BO49" s="47">
        <v>7</v>
      </c>
      <c r="BP49" s="47">
        <v>5</v>
      </c>
      <c r="BQ49" s="41">
        <f t="shared" si="68"/>
        <v>7</v>
      </c>
      <c r="BR49" s="47">
        <v>8</v>
      </c>
      <c r="BS49" s="47">
        <v>8</v>
      </c>
      <c r="BT49" s="47">
        <v>7</v>
      </c>
      <c r="BU49" s="47">
        <v>5</v>
      </c>
      <c r="BV49" s="47">
        <v>7</v>
      </c>
      <c r="BW49" s="47" t="s">
        <v>100</v>
      </c>
      <c r="BX49" s="41">
        <f t="shared" si="69"/>
        <v>6</v>
      </c>
      <c r="BY49" s="47">
        <v>5</v>
      </c>
      <c r="BZ49" s="47">
        <v>7</v>
      </c>
      <c r="CA49" s="47">
        <v>6</v>
      </c>
      <c r="CB49" s="47" t="s">
        <v>78</v>
      </c>
      <c r="CC49" s="46" t="s">
        <v>78</v>
      </c>
      <c r="CD49" s="52" t="s">
        <v>208</v>
      </c>
      <c r="CE49" s="52">
        <f t="shared" si="70"/>
        <v>7.95</v>
      </c>
      <c r="CF49" s="44" t="str">
        <f t="shared" si="71"/>
        <v>-</v>
      </c>
      <c r="CG49" s="53" t="str">
        <f t="shared" si="72"/>
        <v/>
      </c>
      <c r="CH49" s="52" t="s">
        <v>208</v>
      </c>
      <c r="CI49" s="52">
        <f t="shared" si="73"/>
        <v>6.4642857142857144</v>
      </c>
      <c r="CJ49" s="43" t="str">
        <f t="shared" si="74"/>
        <v>-</v>
      </c>
      <c r="CK49" s="51" t="str">
        <f t="shared" si="75"/>
        <v/>
      </c>
      <c r="CL49" s="47" t="s">
        <v>78</v>
      </c>
      <c r="CM49" s="46" t="s">
        <v>78</v>
      </c>
      <c r="CN49" s="47">
        <v>7</v>
      </c>
      <c r="CO49" s="47">
        <v>9</v>
      </c>
      <c r="CP49" s="47">
        <v>10</v>
      </c>
      <c r="CQ49" s="47">
        <v>9</v>
      </c>
      <c r="CR49" s="47">
        <v>9</v>
      </c>
      <c r="CS49" s="47">
        <v>7</v>
      </c>
      <c r="CT49" s="49">
        <f t="shared" si="76"/>
        <v>7.5</v>
      </c>
      <c r="CU49" s="48">
        <f t="shared" si="77"/>
        <v>0</v>
      </c>
      <c r="CV49" s="44" t="str">
        <f t="shared" si="78"/>
        <v>Dem.</v>
      </c>
      <c r="CW49" s="47" t="s">
        <v>78</v>
      </c>
      <c r="CX49" s="46" t="s">
        <v>78</v>
      </c>
      <c r="CY49" s="45">
        <f t="shared" si="79"/>
        <v>7.21</v>
      </c>
      <c r="CZ49" s="40">
        <f t="shared" si="80"/>
        <v>2</v>
      </c>
      <c r="DA49" s="39" t="str">
        <f t="shared" si="81"/>
        <v>Advanced</v>
      </c>
      <c r="DB49" s="44">
        <f t="shared" si="82"/>
        <v>7.95</v>
      </c>
      <c r="DC49" s="40">
        <f t="shared" si="83"/>
        <v>2</v>
      </c>
      <c r="DD49" s="39" t="str">
        <f t="shared" si="84"/>
        <v>Defective democracies</v>
      </c>
      <c r="DE49" s="43">
        <f t="shared" si="85"/>
        <v>6.46</v>
      </c>
      <c r="DF49" s="40">
        <f t="shared" si="86"/>
        <v>3</v>
      </c>
      <c r="DG49" s="39" t="str">
        <f t="shared" si="87"/>
        <v>Functional flaws</v>
      </c>
      <c r="DH49" s="42">
        <f t="shared" si="88"/>
        <v>5.98</v>
      </c>
      <c r="DI49" s="40">
        <f t="shared" si="89"/>
        <v>2</v>
      </c>
      <c r="DJ49" s="39" t="str">
        <f t="shared" si="90"/>
        <v>Good</v>
      </c>
      <c r="DK49" s="41">
        <f t="shared" si="91"/>
        <v>5.9</v>
      </c>
      <c r="DL49" s="40">
        <f t="shared" si="92"/>
        <v>3</v>
      </c>
      <c r="DM49" s="39" t="str">
        <f t="shared" si="93"/>
        <v>Moderate</v>
      </c>
    </row>
    <row r="50" spans="1:117">
      <c r="A50" s="61" t="s">
        <v>148</v>
      </c>
      <c r="B50" s="60">
        <v>7</v>
      </c>
      <c r="C50" s="59">
        <f>IF(D50="-","?",RANK(D50,D2:D131,0))</f>
        <v>53</v>
      </c>
      <c r="D50" s="45">
        <f t="shared" si="47"/>
        <v>6.04</v>
      </c>
      <c r="E50" s="44">
        <f t="shared" si="48"/>
        <v>6.3</v>
      </c>
      <c r="F50" s="58">
        <f t="shared" si="49"/>
        <v>6.5</v>
      </c>
      <c r="G50" s="47">
        <v>6</v>
      </c>
      <c r="H50" s="47">
        <v>7</v>
      </c>
      <c r="I50" s="47">
        <v>7</v>
      </c>
      <c r="J50" s="47">
        <v>6</v>
      </c>
      <c r="K50" s="58">
        <f t="shared" si="50"/>
        <v>7.5</v>
      </c>
      <c r="L50" s="47">
        <v>9</v>
      </c>
      <c r="M50" s="47">
        <v>6</v>
      </c>
      <c r="N50" s="47">
        <v>8</v>
      </c>
      <c r="O50" s="47">
        <v>7</v>
      </c>
      <c r="P50" s="58">
        <f t="shared" si="51"/>
        <v>5.5</v>
      </c>
      <c r="Q50" s="47">
        <v>6</v>
      </c>
      <c r="R50" s="47">
        <v>5</v>
      </c>
      <c r="S50" s="47">
        <v>4</v>
      </c>
      <c r="T50" s="47">
        <v>7</v>
      </c>
      <c r="U50" s="58">
        <f t="shared" si="52"/>
        <v>6.5</v>
      </c>
      <c r="V50" s="47">
        <v>6</v>
      </c>
      <c r="W50" s="47">
        <v>7</v>
      </c>
      <c r="X50" s="58">
        <f t="shared" si="53"/>
        <v>5.5</v>
      </c>
      <c r="Y50" s="47">
        <v>6</v>
      </c>
      <c r="Z50" s="47">
        <v>4</v>
      </c>
      <c r="AA50" s="47">
        <v>6</v>
      </c>
      <c r="AB50" s="47">
        <v>6</v>
      </c>
      <c r="AC50" s="43">
        <f t="shared" si="54"/>
        <v>5.7857142857142856</v>
      </c>
      <c r="AD50" s="57">
        <f t="shared" si="55"/>
        <v>6</v>
      </c>
      <c r="AE50" s="47">
        <v>6</v>
      </c>
      <c r="AF50" s="57">
        <f t="shared" si="56"/>
        <v>5.5</v>
      </c>
      <c r="AG50" s="47">
        <v>6</v>
      </c>
      <c r="AH50" s="47">
        <v>5</v>
      </c>
      <c r="AI50" s="47">
        <v>5</v>
      </c>
      <c r="AJ50" s="47">
        <v>6</v>
      </c>
      <c r="AK50" s="57">
        <f t="shared" si="57"/>
        <v>7</v>
      </c>
      <c r="AL50" s="47">
        <v>8</v>
      </c>
      <c r="AM50" s="47">
        <v>6</v>
      </c>
      <c r="AN50" s="57">
        <f t="shared" si="58"/>
        <v>6</v>
      </c>
      <c r="AO50" s="47">
        <v>6</v>
      </c>
      <c r="AP50" s="47">
        <v>6</v>
      </c>
      <c r="AQ50" s="57">
        <f t="shared" si="59"/>
        <v>5</v>
      </c>
      <c r="AR50" s="47">
        <v>5</v>
      </c>
      <c r="AS50" s="47">
        <v>5</v>
      </c>
      <c r="AT50" s="57">
        <f t="shared" si="60"/>
        <v>7</v>
      </c>
      <c r="AU50" s="47">
        <v>7</v>
      </c>
      <c r="AV50" s="57">
        <f t="shared" si="61"/>
        <v>4</v>
      </c>
      <c r="AW50" s="47">
        <v>4</v>
      </c>
      <c r="AX50" s="47">
        <v>4</v>
      </c>
      <c r="AY50" s="56">
        <f>IF(AZ50="-","?",RANK(AZ50,AZ2:AZ131,0))</f>
        <v>60</v>
      </c>
      <c r="AZ50" s="42">
        <f t="shared" si="62"/>
        <v>4.84</v>
      </c>
      <c r="BA50" s="41">
        <f t="shared" si="63"/>
        <v>5.833333333333333</v>
      </c>
      <c r="BB50" s="47">
        <v>5</v>
      </c>
      <c r="BC50" s="47">
        <v>6</v>
      </c>
      <c r="BD50" s="47">
        <v>7</v>
      </c>
      <c r="BE50" s="47">
        <v>8</v>
      </c>
      <c r="BF50" s="47">
        <v>4</v>
      </c>
      <c r="BG50" s="55">
        <f t="shared" si="64"/>
        <v>5</v>
      </c>
      <c r="BH50" s="54">
        <f t="shared" si="65"/>
        <v>5.333333333333333</v>
      </c>
      <c r="BI50" s="41">
        <f t="shared" si="66"/>
        <v>5.333333333333333</v>
      </c>
      <c r="BJ50" s="47">
        <v>6</v>
      </c>
      <c r="BK50" s="47">
        <v>5</v>
      </c>
      <c r="BL50" s="47">
        <v>5</v>
      </c>
      <c r="BM50" s="41">
        <f t="shared" si="67"/>
        <v>3.6666666666666665</v>
      </c>
      <c r="BN50" s="47">
        <v>5</v>
      </c>
      <c r="BO50" s="47">
        <v>4</v>
      </c>
      <c r="BP50" s="47">
        <v>2</v>
      </c>
      <c r="BQ50" s="41">
        <f t="shared" si="68"/>
        <v>5.333333333333333</v>
      </c>
      <c r="BR50" s="47">
        <v>6</v>
      </c>
      <c r="BS50" s="47">
        <v>5</v>
      </c>
      <c r="BT50" s="47">
        <v>6</v>
      </c>
      <c r="BU50" s="47">
        <v>5</v>
      </c>
      <c r="BV50" s="47">
        <v>5</v>
      </c>
      <c r="BW50" s="47">
        <v>5</v>
      </c>
      <c r="BX50" s="41">
        <f t="shared" si="69"/>
        <v>7</v>
      </c>
      <c r="BY50" s="47">
        <v>7</v>
      </c>
      <c r="BZ50" s="47">
        <v>7</v>
      </c>
      <c r="CA50" s="47">
        <v>7</v>
      </c>
      <c r="CB50" s="47" t="s">
        <v>78</v>
      </c>
      <c r="CC50" s="46" t="s">
        <v>78</v>
      </c>
      <c r="CD50" s="52" t="s">
        <v>208</v>
      </c>
      <c r="CE50" s="52">
        <f t="shared" si="70"/>
        <v>6.3</v>
      </c>
      <c r="CF50" s="44" t="str">
        <f t="shared" si="71"/>
        <v>-</v>
      </c>
      <c r="CG50" s="53" t="str">
        <f t="shared" si="72"/>
        <v/>
      </c>
      <c r="CH50" s="52" t="s">
        <v>208</v>
      </c>
      <c r="CI50" s="52">
        <f t="shared" si="73"/>
        <v>5.7857142857142856</v>
      </c>
      <c r="CJ50" s="43" t="str">
        <f t="shared" si="74"/>
        <v>-</v>
      </c>
      <c r="CK50" s="51" t="str">
        <f t="shared" si="75"/>
        <v/>
      </c>
      <c r="CL50" s="47" t="s">
        <v>78</v>
      </c>
      <c r="CM50" s="46" t="s">
        <v>78</v>
      </c>
      <c r="CN50" s="47">
        <v>9</v>
      </c>
      <c r="CO50" s="47">
        <v>6</v>
      </c>
      <c r="CP50" s="47">
        <v>8</v>
      </c>
      <c r="CQ50" s="47">
        <v>7</v>
      </c>
      <c r="CR50" s="47">
        <v>6</v>
      </c>
      <c r="CS50" s="47">
        <v>7</v>
      </c>
      <c r="CT50" s="49">
        <f t="shared" si="76"/>
        <v>6</v>
      </c>
      <c r="CU50" s="48">
        <f t="shared" si="77"/>
        <v>0</v>
      </c>
      <c r="CV50" s="44" t="str">
        <f t="shared" si="78"/>
        <v>Dem.</v>
      </c>
      <c r="CW50" s="47" t="s">
        <v>78</v>
      </c>
      <c r="CX50" s="46" t="s">
        <v>78</v>
      </c>
      <c r="CY50" s="45">
        <f t="shared" si="79"/>
        <v>6.04</v>
      </c>
      <c r="CZ50" s="40">
        <f t="shared" si="80"/>
        <v>3</v>
      </c>
      <c r="DA50" s="39" t="str">
        <f t="shared" si="81"/>
        <v>Limited</v>
      </c>
      <c r="DB50" s="44">
        <f t="shared" si="82"/>
        <v>6.3</v>
      </c>
      <c r="DC50" s="40">
        <f t="shared" si="83"/>
        <v>2</v>
      </c>
      <c r="DD50" s="39" t="str">
        <f t="shared" si="84"/>
        <v>Defective democracies</v>
      </c>
      <c r="DE50" s="43">
        <f t="shared" si="85"/>
        <v>5.79</v>
      </c>
      <c r="DF50" s="40">
        <f t="shared" si="86"/>
        <v>3</v>
      </c>
      <c r="DG50" s="39" t="str">
        <f t="shared" si="87"/>
        <v>Functional flaws</v>
      </c>
      <c r="DH50" s="42">
        <f t="shared" si="88"/>
        <v>4.84</v>
      </c>
      <c r="DI50" s="40">
        <f t="shared" si="89"/>
        <v>3</v>
      </c>
      <c r="DJ50" s="39" t="str">
        <f t="shared" si="90"/>
        <v>Moderate</v>
      </c>
      <c r="DK50" s="41">
        <f t="shared" si="91"/>
        <v>5.8</v>
      </c>
      <c r="DL50" s="40">
        <f t="shared" si="92"/>
        <v>3</v>
      </c>
      <c r="DM50" s="39" t="str">
        <f t="shared" si="93"/>
        <v>Moderate</v>
      </c>
    </row>
    <row r="51" spans="1:117">
      <c r="A51" s="61" t="s">
        <v>149</v>
      </c>
      <c r="B51" s="60">
        <v>4</v>
      </c>
      <c r="C51" s="59">
        <f>IF(D51="-","?",RANK(D51,D2:D131,0))</f>
        <v>95</v>
      </c>
      <c r="D51" s="45">
        <f t="shared" si="47"/>
        <v>3.98</v>
      </c>
      <c r="E51" s="44">
        <f t="shared" si="48"/>
        <v>3.75</v>
      </c>
      <c r="F51" s="58">
        <f t="shared" si="49"/>
        <v>5.5</v>
      </c>
      <c r="G51" s="47">
        <v>8</v>
      </c>
      <c r="H51" s="47">
        <v>7</v>
      </c>
      <c r="I51" s="47">
        <v>1</v>
      </c>
      <c r="J51" s="47">
        <v>6</v>
      </c>
      <c r="K51" s="58">
        <f t="shared" si="50"/>
        <v>3.75</v>
      </c>
      <c r="L51" s="47">
        <v>4</v>
      </c>
      <c r="M51" s="47">
        <v>2</v>
      </c>
      <c r="N51" s="47">
        <v>5</v>
      </c>
      <c r="O51" s="47">
        <v>4</v>
      </c>
      <c r="P51" s="58">
        <f t="shared" si="51"/>
        <v>3.5</v>
      </c>
      <c r="Q51" s="47">
        <v>4</v>
      </c>
      <c r="R51" s="47">
        <v>2</v>
      </c>
      <c r="S51" s="47">
        <v>4</v>
      </c>
      <c r="T51" s="47">
        <v>4</v>
      </c>
      <c r="U51" s="58">
        <f t="shared" si="52"/>
        <v>2</v>
      </c>
      <c r="V51" s="47">
        <v>2</v>
      </c>
      <c r="W51" s="47">
        <v>2</v>
      </c>
      <c r="X51" s="58">
        <f t="shared" si="53"/>
        <v>4</v>
      </c>
      <c r="Y51" s="47">
        <v>4</v>
      </c>
      <c r="Z51" s="47">
        <v>4</v>
      </c>
      <c r="AA51" s="47" t="s">
        <v>100</v>
      </c>
      <c r="AB51" s="47">
        <v>4</v>
      </c>
      <c r="AC51" s="43">
        <f t="shared" si="54"/>
        <v>4.2142857142857144</v>
      </c>
      <c r="AD51" s="57">
        <f t="shared" si="55"/>
        <v>4</v>
      </c>
      <c r="AE51" s="47">
        <v>4</v>
      </c>
      <c r="AF51" s="57">
        <f t="shared" si="56"/>
        <v>2.5</v>
      </c>
      <c r="AG51" s="47">
        <v>3</v>
      </c>
      <c r="AH51" s="47">
        <v>2</v>
      </c>
      <c r="AI51" s="47">
        <v>3</v>
      </c>
      <c r="AJ51" s="47">
        <v>2</v>
      </c>
      <c r="AK51" s="57">
        <f t="shared" si="57"/>
        <v>5.5</v>
      </c>
      <c r="AL51" s="47">
        <v>7</v>
      </c>
      <c r="AM51" s="47">
        <v>4</v>
      </c>
      <c r="AN51" s="57">
        <f t="shared" si="58"/>
        <v>3.5</v>
      </c>
      <c r="AO51" s="47">
        <v>4</v>
      </c>
      <c r="AP51" s="47">
        <v>3</v>
      </c>
      <c r="AQ51" s="57">
        <f t="shared" si="59"/>
        <v>4.5</v>
      </c>
      <c r="AR51" s="47">
        <v>5</v>
      </c>
      <c r="AS51" s="47">
        <v>4</v>
      </c>
      <c r="AT51" s="57">
        <f t="shared" si="60"/>
        <v>6</v>
      </c>
      <c r="AU51" s="47">
        <v>6</v>
      </c>
      <c r="AV51" s="57">
        <f t="shared" si="61"/>
        <v>3.5</v>
      </c>
      <c r="AW51" s="47">
        <v>3</v>
      </c>
      <c r="AX51" s="47">
        <v>4</v>
      </c>
      <c r="AY51" s="56">
        <f>IF(AZ51="-","?",RANK(AZ51,AZ2:AZ131,0))</f>
        <v>101</v>
      </c>
      <c r="AZ51" s="42">
        <f t="shared" si="62"/>
        <v>3.17</v>
      </c>
      <c r="BA51" s="41">
        <f t="shared" si="63"/>
        <v>5.75</v>
      </c>
      <c r="BB51" s="47">
        <v>6</v>
      </c>
      <c r="BC51" s="47">
        <v>7</v>
      </c>
      <c r="BD51" s="47">
        <v>5</v>
      </c>
      <c r="BE51" s="47">
        <v>5</v>
      </c>
      <c r="BF51" s="47">
        <v>5</v>
      </c>
      <c r="BG51" s="55">
        <f t="shared" si="64"/>
        <v>6.5</v>
      </c>
      <c r="BH51" s="54">
        <f t="shared" si="65"/>
        <v>3.5</v>
      </c>
      <c r="BI51" s="41">
        <f t="shared" si="66"/>
        <v>2.6666666666666665</v>
      </c>
      <c r="BJ51" s="47">
        <v>3</v>
      </c>
      <c r="BK51" s="47">
        <v>2</v>
      </c>
      <c r="BL51" s="47">
        <v>3</v>
      </c>
      <c r="BM51" s="41">
        <f t="shared" si="67"/>
        <v>3</v>
      </c>
      <c r="BN51" s="47">
        <v>2</v>
      </c>
      <c r="BO51" s="47">
        <v>4</v>
      </c>
      <c r="BP51" s="47">
        <v>3</v>
      </c>
      <c r="BQ51" s="41">
        <f t="shared" si="68"/>
        <v>4</v>
      </c>
      <c r="BR51" s="47">
        <v>4</v>
      </c>
      <c r="BS51" s="47">
        <v>3</v>
      </c>
      <c r="BT51" s="47">
        <v>6</v>
      </c>
      <c r="BU51" s="47">
        <v>4</v>
      </c>
      <c r="BV51" s="47">
        <v>3</v>
      </c>
      <c r="BW51" s="47">
        <v>4</v>
      </c>
      <c r="BX51" s="41">
        <f t="shared" si="69"/>
        <v>4.333333333333333</v>
      </c>
      <c r="BY51" s="47">
        <v>4</v>
      </c>
      <c r="BZ51" s="47">
        <v>4</v>
      </c>
      <c r="CA51" s="47">
        <v>5</v>
      </c>
      <c r="CB51" s="47" t="s">
        <v>78</v>
      </c>
      <c r="CC51" s="46" t="s">
        <v>78</v>
      </c>
      <c r="CD51" s="52" t="s">
        <v>208</v>
      </c>
      <c r="CE51" s="52">
        <f t="shared" si="70"/>
        <v>3.75</v>
      </c>
      <c r="CF51" s="44" t="str">
        <f t="shared" si="71"/>
        <v>-</v>
      </c>
      <c r="CG51" s="53" t="str">
        <f t="shared" si="72"/>
        <v/>
      </c>
      <c r="CH51" s="52" t="s">
        <v>208</v>
      </c>
      <c r="CI51" s="52">
        <f t="shared" si="73"/>
        <v>4.2142857142857144</v>
      </c>
      <c r="CJ51" s="43" t="str">
        <f t="shared" si="74"/>
        <v>-</v>
      </c>
      <c r="CK51" s="51" t="str">
        <f t="shared" si="75"/>
        <v/>
      </c>
      <c r="CL51" s="47" t="s">
        <v>78</v>
      </c>
      <c r="CM51" s="46" t="s">
        <v>78</v>
      </c>
      <c r="CN51" s="50">
        <v>4</v>
      </c>
      <c r="CO51" s="50">
        <v>2</v>
      </c>
      <c r="CP51" s="47">
        <v>5</v>
      </c>
      <c r="CQ51" s="47">
        <v>4</v>
      </c>
      <c r="CR51" s="47">
        <v>4</v>
      </c>
      <c r="CS51" s="47">
        <v>4</v>
      </c>
      <c r="CT51" s="49">
        <f t="shared" si="76"/>
        <v>7</v>
      </c>
      <c r="CU51" s="48">
        <f t="shared" si="77"/>
        <v>2</v>
      </c>
      <c r="CV51" s="44" t="str">
        <f t="shared" si="78"/>
        <v>Aut.</v>
      </c>
      <c r="CW51" s="47" t="s">
        <v>78</v>
      </c>
      <c r="CX51" s="46" t="s">
        <v>78</v>
      </c>
      <c r="CY51" s="45">
        <f t="shared" si="79"/>
        <v>3.98</v>
      </c>
      <c r="CZ51" s="40">
        <f t="shared" si="80"/>
        <v>5</v>
      </c>
      <c r="DA51" s="39" t="str">
        <f t="shared" si="81"/>
        <v>Failed</v>
      </c>
      <c r="DB51" s="44">
        <f t="shared" si="82"/>
        <v>3.75</v>
      </c>
      <c r="DC51" s="40">
        <f t="shared" si="83"/>
        <v>5</v>
      </c>
      <c r="DD51" s="39" t="str">
        <f t="shared" si="84"/>
        <v>Hard-line autocracies</v>
      </c>
      <c r="DE51" s="43">
        <f t="shared" si="85"/>
        <v>4.21</v>
      </c>
      <c r="DF51" s="40">
        <f t="shared" si="86"/>
        <v>4</v>
      </c>
      <c r="DG51" s="39" t="str">
        <f t="shared" si="87"/>
        <v>Poorly functioning</v>
      </c>
      <c r="DH51" s="42">
        <f t="shared" si="88"/>
        <v>3.17</v>
      </c>
      <c r="DI51" s="40">
        <f t="shared" si="89"/>
        <v>4</v>
      </c>
      <c r="DJ51" s="39" t="str">
        <f t="shared" si="90"/>
        <v>Weak</v>
      </c>
      <c r="DK51" s="41">
        <f t="shared" si="91"/>
        <v>5.8</v>
      </c>
      <c r="DL51" s="40">
        <f t="shared" si="92"/>
        <v>3</v>
      </c>
      <c r="DM51" s="39" t="str">
        <f t="shared" si="93"/>
        <v>Moderate</v>
      </c>
    </row>
    <row r="52" spans="1:117">
      <c r="A52" s="61" t="s">
        <v>150</v>
      </c>
      <c r="B52" s="60">
        <v>4</v>
      </c>
      <c r="C52" s="59">
        <f>IF(D52="-","?",RANK(D52,D2:D131,0))</f>
        <v>114</v>
      </c>
      <c r="D52" s="45">
        <f t="shared" si="47"/>
        <v>2.79</v>
      </c>
      <c r="E52" s="44">
        <f t="shared" si="48"/>
        <v>2.6833333333333331</v>
      </c>
      <c r="F52" s="58">
        <f t="shared" si="49"/>
        <v>2.5</v>
      </c>
      <c r="G52" s="47">
        <v>1</v>
      </c>
      <c r="H52" s="47">
        <v>5</v>
      </c>
      <c r="I52" s="47">
        <v>3</v>
      </c>
      <c r="J52" s="47">
        <v>1</v>
      </c>
      <c r="K52" s="58">
        <f t="shared" si="50"/>
        <v>4.5</v>
      </c>
      <c r="L52" s="47">
        <v>5</v>
      </c>
      <c r="M52" s="47">
        <v>2</v>
      </c>
      <c r="N52" s="47">
        <v>6</v>
      </c>
      <c r="O52" s="47">
        <v>5</v>
      </c>
      <c r="P52" s="58">
        <f t="shared" si="51"/>
        <v>2.25</v>
      </c>
      <c r="Q52" s="47">
        <v>2</v>
      </c>
      <c r="R52" s="47">
        <v>2</v>
      </c>
      <c r="S52" s="47">
        <v>1</v>
      </c>
      <c r="T52" s="47">
        <v>4</v>
      </c>
      <c r="U52" s="58">
        <f t="shared" si="52"/>
        <v>1.5</v>
      </c>
      <c r="V52" s="47">
        <v>1</v>
      </c>
      <c r="W52" s="47">
        <v>2</v>
      </c>
      <c r="X52" s="58">
        <f t="shared" si="53"/>
        <v>2.6666666666666665</v>
      </c>
      <c r="Y52" s="47">
        <v>2</v>
      </c>
      <c r="Z52" s="47">
        <v>3</v>
      </c>
      <c r="AA52" s="47" t="s">
        <v>100</v>
      </c>
      <c r="AB52" s="47">
        <v>3</v>
      </c>
      <c r="AC52" s="43">
        <f t="shared" si="54"/>
        <v>2.8928571428571428</v>
      </c>
      <c r="AD52" s="57">
        <f t="shared" si="55"/>
        <v>2</v>
      </c>
      <c r="AE52" s="47">
        <v>2</v>
      </c>
      <c r="AF52" s="57">
        <f t="shared" si="56"/>
        <v>2.25</v>
      </c>
      <c r="AG52" s="47">
        <v>3</v>
      </c>
      <c r="AH52" s="47">
        <v>1</v>
      </c>
      <c r="AI52" s="47">
        <v>2</v>
      </c>
      <c r="AJ52" s="47">
        <v>3</v>
      </c>
      <c r="AK52" s="57">
        <f t="shared" si="57"/>
        <v>6</v>
      </c>
      <c r="AL52" s="47">
        <v>6</v>
      </c>
      <c r="AM52" s="47">
        <v>6</v>
      </c>
      <c r="AN52" s="57">
        <f t="shared" si="58"/>
        <v>3</v>
      </c>
      <c r="AO52" s="47">
        <v>3</v>
      </c>
      <c r="AP52" s="47">
        <v>3</v>
      </c>
      <c r="AQ52" s="57">
        <f t="shared" si="59"/>
        <v>3</v>
      </c>
      <c r="AR52" s="47">
        <v>2</v>
      </c>
      <c r="AS52" s="47">
        <v>4</v>
      </c>
      <c r="AT52" s="57">
        <f t="shared" si="60"/>
        <v>3</v>
      </c>
      <c r="AU52" s="47">
        <v>3</v>
      </c>
      <c r="AV52" s="57">
        <f t="shared" si="61"/>
        <v>1</v>
      </c>
      <c r="AW52" s="47">
        <v>1</v>
      </c>
      <c r="AX52" s="47">
        <v>1</v>
      </c>
      <c r="AY52" s="56" t="str">
        <f>IF(AZ52="-","?",RANK(AZ52,AZ2:AZ131,0))</f>
        <v>?</v>
      </c>
      <c r="AZ52" s="42" t="str">
        <f t="shared" si="62"/>
        <v>-</v>
      </c>
      <c r="BA52" s="41">
        <f t="shared" si="63"/>
        <v>9.1041666666666661</v>
      </c>
      <c r="BB52" s="47">
        <v>9</v>
      </c>
      <c r="BC52" s="47">
        <v>9</v>
      </c>
      <c r="BD52" s="47">
        <v>9</v>
      </c>
      <c r="BE52" s="47">
        <v>9</v>
      </c>
      <c r="BF52" s="47">
        <v>10</v>
      </c>
      <c r="BG52" s="55">
        <f t="shared" si="64"/>
        <v>8.625</v>
      </c>
      <c r="BH52" s="54" t="str">
        <f t="shared" si="65"/>
        <v>-</v>
      </c>
      <c r="BI52" s="41" t="str">
        <f t="shared" si="66"/>
        <v>-</v>
      </c>
      <c r="BJ52" s="47" t="s">
        <v>208</v>
      </c>
      <c r="BK52" s="47" t="s">
        <v>208</v>
      </c>
      <c r="BL52" s="47" t="s">
        <v>208</v>
      </c>
      <c r="BM52" s="41" t="str">
        <f t="shared" si="67"/>
        <v>-</v>
      </c>
      <c r="BN52" s="47" t="s">
        <v>208</v>
      </c>
      <c r="BO52" s="47" t="s">
        <v>208</v>
      </c>
      <c r="BP52" s="47" t="s">
        <v>208</v>
      </c>
      <c r="BQ52" s="41" t="str">
        <f t="shared" si="68"/>
        <v>-</v>
      </c>
      <c r="BR52" s="47" t="s">
        <v>208</v>
      </c>
      <c r="BS52" s="47" t="s">
        <v>208</v>
      </c>
      <c r="BT52" s="47" t="s">
        <v>208</v>
      </c>
      <c r="BU52" s="47" t="s">
        <v>208</v>
      </c>
      <c r="BV52" s="47" t="s">
        <v>208</v>
      </c>
      <c r="BW52" s="47" t="s">
        <v>208</v>
      </c>
      <c r="BX52" s="41" t="str">
        <f t="shared" si="69"/>
        <v>-</v>
      </c>
      <c r="BY52" s="47" t="s">
        <v>208</v>
      </c>
      <c r="BZ52" s="47" t="s">
        <v>208</v>
      </c>
      <c r="CA52" s="47" t="s">
        <v>208</v>
      </c>
      <c r="CB52" s="47" t="s">
        <v>78</v>
      </c>
      <c r="CC52" s="46" t="s">
        <v>78</v>
      </c>
      <c r="CD52" s="52" t="s">
        <v>208</v>
      </c>
      <c r="CE52" s="52">
        <f t="shared" si="70"/>
        <v>2.6833333333333331</v>
      </c>
      <c r="CF52" s="44" t="str">
        <f t="shared" si="71"/>
        <v>-</v>
      </c>
      <c r="CG52" s="53" t="str">
        <f t="shared" si="72"/>
        <v/>
      </c>
      <c r="CH52" s="52" t="s">
        <v>208</v>
      </c>
      <c r="CI52" s="52">
        <f t="shared" si="73"/>
        <v>2.8928571428571428</v>
      </c>
      <c r="CJ52" s="43" t="str">
        <f t="shared" si="74"/>
        <v>-</v>
      </c>
      <c r="CK52" s="51" t="str">
        <f t="shared" si="75"/>
        <v/>
      </c>
      <c r="CL52" s="47" t="s">
        <v>78</v>
      </c>
      <c r="CM52" s="46" t="s">
        <v>78</v>
      </c>
      <c r="CN52" s="50">
        <v>5</v>
      </c>
      <c r="CO52" s="50">
        <v>2</v>
      </c>
      <c r="CP52" s="47">
        <v>6</v>
      </c>
      <c r="CQ52" s="47">
        <v>5</v>
      </c>
      <c r="CR52" s="50">
        <v>2</v>
      </c>
      <c r="CS52" s="47">
        <v>4</v>
      </c>
      <c r="CT52" s="50">
        <f t="shared" si="76"/>
        <v>1</v>
      </c>
      <c r="CU52" s="48">
        <f t="shared" si="77"/>
        <v>4</v>
      </c>
      <c r="CV52" s="44" t="str">
        <f t="shared" si="78"/>
        <v>Aut.</v>
      </c>
      <c r="CW52" s="47" t="s">
        <v>78</v>
      </c>
      <c r="CX52" s="46" t="s">
        <v>78</v>
      </c>
      <c r="CY52" s="45">
        <f t="shared" si="79"/>
        <v>2.79</v>
      </c>
      <c r="CZ52" s="40">
        <f t="shared" si="80"/>
        <v>5</v>
      </c>
      <c r="DA52" s="39" t="str">
        <f t="shared" si="81"/>
        <v>Failed</v>
      </c>
      <c r="DB52" s="44">
        <f t="shared" si="82"/>
        <v>2.68</v>
      </c>
      <c r="DC52" s="40">
        <f t="shared" si="83"/>
        <v>5</v>
      </c>
      <c r="DD52" s="39" t="str">
        <f t="shared" si="84"/>
        <v>Hard-line autocracies</v>
      </c>
      <c r="DE52" s="43">
        <f t="shared" si="85"/>
        <v>2.89</v>
      </c>
      <c r="DF52" s="40">
        <f t="shared" si="86"/>
        <v>5</v>
      </c>
      <c r="DG52" s="39" t="str">
        <f t="shared" si="87"/>
        <v>Rudimentary</v>
      </c>
      <c r="DH52" s="42" t="str">
        <f t="shared" si="88"/>
        <v>-</v>
      </c>
      <c r="DI52" s="40" t="str">
        <f t="shared" si="89"/>
        <v>-</v>
      </c>
      <c r="DJ52" s="39" t="str">
        <f t="shared" si="90"/>
        <v/>
      </c>
      <c r="DK52" s="41">
        <f t="shared" si="91"/>
        <v>9.1</v>
      </c>
      <c r="DL52" s="40">
        <f t="shared" si="92"/>
        <v>1</v>
      </c>
      <c r="DM52" s="39" t="str">
        <f t="shared" si="93"/>
        <v>Massive</v>
      </c>
    </row>
    <row r="53" spans="1:117">
      <c r="A53" s="61" t="s">
        <v>151</v>
      </c>
      <c r="B53" s="60">
        <v>2</v>
      </c>
      <c r="C53" s="59">
        <f>IF(D53="-","?",RANK(D53,D2:D131,0))</f>
        <v>21</v>
      </c>
      <c r="D53" s="45">
        <f t="shared" si="47"/>
        <v>7.58</v>
      </c>
      <c r="E53" s="44">
        <f t="shared" si="48"/>
        <v>8.6999999999999993</v>
      </c>
      <c r="F53" s="58">
        <f t="shared" si="49"/>
        <v>9.25</v>
      </c>
      <c r="G53" s="47">
        <v>9</v>
      </c>
      <c r="H53" s="47">
        <v>10</v>
      </c>
      <c r="I53" s="47">
        <v>10</v>
      </c>
      <c r="J53" s="47">
        <v>8</v>
      </c>
      <c r="K53" s="58">
        <f t="shared" si="50"/>
        <v>10</v>
      </c>
      <c r="L53" s="47">
        <v>10</v>
      </c>
      <c r="M53" s="47">
        <v>10</v>
      </c>
      <c r="N53" s="47">
        <v>10</v>
      </c>
      <c r="O53" s="47">
        <v>10</v>
      </c>
      <c r="P53" s="58">
        <f t="shared" si="51"/>
        <v>7.75</v>
      </c>
      <c r="Q53" s="47">
        <v>9</v>
      </c>
      <c r="R53" s="47">
        <v>9</v>
      </c>
      <c r="S53" s="47">
        <v>5</v>
      </c>
      <c r="T53" s="47">
        <v>8</v>
      </c>
      <c r="U53" s="58">
        <f t="shared" si="52"/>
        <v>9.5</v>
      </c>
      <c r="V53" s="47">
        <v>9</v>
      </c>
      <c r="W53" s="47">
        <v>10</v>
      </c>
      <c r="X53" s="58">
        <f t="shared" si="53"/>
        <v>7</v>
      </c>
      <c r="Y53" s="47">
        <v>9</v>
      </c>
      <c r="Z53" s="47">
        <v>5</v>
      </c>
      <c r="AA53" s="47">
        <v>8</v>
      </c>
      <c r="AB53" s="47">
        <v>6</v>
      </c>
      <c r="AC53" s="43">
        <f t="shared" si="54"/>
        <v>6.4642857142857144</v>
      </c>
      <c r="AD53" s="57">
        <f t="shared" si="55"/>
        <v>6</v>
      </c>
      <c r="AE53" s="47">
        <v>6</v>
      </c>
      <c r="AF53" s="57">
        <f t="shared" si="56"/>
        <v>6.75</v>
      </c>
      <c r="AG53" s="47">
        <v>6</v>
      </c>
      <c r="AH53" s="47">
        <v>5</v>
      </c>
      <c r="AI53" s="47">
        <v>7</v>
      </c>
      <c r="AJ53" s="47">
        <v>9</v>
      </c>
      <c r="AK53" s="57">
        <f t="shared" si="57"/>
        <v>8</v>
      </c>
      <c r="AL53" s="47">
        <v>8</v>
      </c>
      <c r="AM53" s="47">
        <v>8</v>
      </c>
      <c r="AN53" s="57">
        <f t="shared" si="58"/>
        <v>9</v>
      </c>
      <c r="AO53" s="47">
        <v>10</v>
      </c>
      <c r="AP53" s="47">
        <v>8</v>
      </c>
      <c r="AQ53" s="57">
        <f t="shared" si="59"/>
        <v>5.5</v>
      </c>
      <c r="AR53" s="47">
        <v>5</v>
      </c>
      <c r="AS53" s="47">
        <v>6</v>
      </c>
      <c r="AT53" s="57">
        <f t="shared" si="60"/>
        <v>5</v>
      </c>
      <c r="AU53" s="47">
        <v>5</v>
      </c>
      <c r="AV53" s="57">
        <f t="shared" si="61"/>
        <v>5</v>
      </c>
      <c r="AW53" s="47">
        <v>5</v>
      </c>
      <c r="AX53" s="47">
        <v>5</v>
      </c>
      <c r="AY53" s="56">
        <f>IF(AZ53="-","?",RANK(AZ53,AZ2:AZ131,0))</f>
        <v>30</v>
      </c>
      <c r="AZ53" s="42">
        <f t="shared" si="62"/>
        <v>6.02</v>
      </c>
      <c r="BA53" s="41">
        <f t="shared" si="63"/>
        <v>3.5833333333333335</v>
      </c>
      <c r="BB53" s="47">
        <v>3</v>
      </c>
      <c r="BC53" s="47">
        <v>2</v>
      </c>
      <c r="BD53" s="47">
        <v>3</v>
      </c>
      <c r="BE53" s="47">
        <v>8</v>
      </c>
      <c r="BF53" s="47">
        <v>3</v>
      </c>
      <c r="BG53" s="55">
        <f t="shared" si="64"/>
        <v>2.5</v>
      </c>
      <c r="BH53" s="54">
        <f t="shared" si="65"/>
        <v>7.0166666666666657</v>
      </c>
      <c r="BI53" s="41">
        <f t="shared" si="66"/>
        <v>6.666666666666667</v>
      </c>
      <c r="BJ53" s="47">
        <v>7</v>
      </c>
      <c r="BK53" s="47">
        <v>7</v>
      </c>
      <c r="BL53" s="47">
        <v>6</v>
      </c>
      <c r="BM53" s="41">
        <f t="shared" si="67"/>
        <v>4.333333333333333</v>
      </c>
      <c r="BN53" s="47">
        <v>4</v>
      </c>
      <c r="BO53" s="47">
        <v>5</v>
      </c>
      <c r="BP53" s="47">
        <v>4</v>
      </c>
      <c r="BQ53" s="41">
        <f t="shared" si="68"/>
        <v>7.4</v>
      </c>
      <c r="BR53" s="47">
        <v>8</v>
      </c>
      <c r="BS53" s="47">
        <v>10</v>
      </c>
      <c r="BT53" s="47">
        <v>7</v>
      </c>
      <c r="BU53" s="47">
        <v>6</v>
      </c>
      <c r="BV53" s="47">
        <v>6</v>
      </c>
      <c r="BW53" s="47" t="s">
        <v>100</v>
      </c>
      <c r="BX53" s="41">
        <f t="shared" si="69"/>
        <v>9.6666666666666661</v>
      </c>
      <c r="BY53" s="47">
        <v>9</v>
      </c>
      <c r="BZ53" s="47">
        <v>10</v>
      </c>
      <c r="CA53" s="47">
        <v>10</v>
      </c>
      <c r="CB53" s="47" t="s">
        <v>78</v>
      </c>
      <c r="CC53" s="46" t="s">
        <v>78</v>
      </c>
      <c r="CD53" s="52" t="s">
        <v>208</v>
      </c>
      <c r="CE53" s="52">
        <f t="shared" si="70"/>
        <v>8.6999999999999993</v>
      </c>
      <c r="CF53" s="44" t="str">
        <f t="shared" si="71"/>
        <v>-</v>
      </c>
      <c r="CG53" s="53" t="str">
        <f t="shared" si="72"/>
        <v/>
      </c>
      <c r="CH53" s="52" t="s">
        <v>208</v>
      </c>
      <c r="CI53" s="52">
        <f t="shared" si="73"/>
        <v>6.4642857142857144</v>
      </c>
      <c r="CJ53" s="43" t="str">
        <f t="shared" si="74"/>
        <v>-</v>
      </c>
      <c r="CK53" s="51" t="str">
        <f t="shared" si="75"/>
        <v/>
      </c>
      <c r="CL53" s="47" t="s">
        <v>78</v>
      </c>
      <c r="CM53" s="46" t="s">
        <v>78</v>
      </c>
      <c r="CN53" s="47">
        <v>10</v>
      </c>
      <c r="CO53" s="47">
        <v>10</v>
      </c>
      <c r="CP53" s="47">
        <v>10</v>
      </c>
      <c r="CQ53" s="47">
        <v>10</v>
      </c>
      <c r="CR53" s="47">
        <v>9</v>
      </c>
      <c r="CS53" s="47">
        <v>8</v>
      </c>
      <c r="CT53" s="49">
        <f t="shared" si="76"/>
        <v>8.5</v>
      </c>
      <c r="CU53" s="48">
        <f t="shared" si="77"/>
        <v>0</v>
      </c>
      <c r="CV53" s="44" t="str">
        <f t="shared" si="78"/>
        <v>Dem.</v>
      </c>
      <c r="CW53" s="47" t="s">
        <v>78</v>
      </c>
      <c r="CX53" s="46" t="s">
        <v>78</v>
      </c>
      <c r="CY53" s="45">
        <f t="shared" si="79"/>
        <v>7.58</v>
      </c>
      <c r="CZ53" s="40">
        <f t="shared" si="80"/>
        <v>2</v>
      </c>
      <c r="DA53" s="39" t="str">
        <f t="shared" si="81"/>
        <v>Advanced</v>
      </c>
      <c r="DB53" s="44">
        <f t="shared" si="82"/>
        <v>8.6999999999999993</v>
      </c>
      <c r="DC53" s="40">
        <f t="shared" si="83"/>
        <v>1</v>
      </c>
      <c r="DD53" s="39" t="str">
        <f t="shared" si="84"/>
        <v>Democracies in consolidation</v>
      </c>
      <c r="DE53" s="43">
        <f t="shared" si="85"/>
        <v>6.46</v>
      </c>
      <c r="DF53" s="40">
        <f t="shared" si="86"/>
        <v>3</v>
      </c>
      <c r="DG53" s="39" t="str">
        <f t="shared" si="87"/>
        <v>Functional flaws</v>
      </c>
      <c r="DH53" s="42">
        <f t="shared" si="88"/>
        <v>6.02</v>
      </c>
      <c r="DI53" s="40">
        <f t="shared" si="89"/>
        <v>2</v>
      </c>
      <c r="DJ53" s="39" t="str">
        <f t="shared" si="90"/>
        <v>Good</v>
      </c>
      <c r="DK53" s="41">
        <f t="shared" si="91"/>
        <v>3.6</v>
      </c>
      <c r="DL53" s="40">
        <f t="shared" si="92"/>
        <v>4</v>
      </c>
      <c r="DM53" s="39" t="str">
        <f t="shared" si="93"/>
        <v>Minor</v>
      </c>
    </row>
    <row r="54" spans="1:117">
      <c r="A54" s="61" t="s">
        <v>152</v>
      </c>
      <c r="B54" s="60">
        <v>4</v>
      </c>
      <c r="C54" s="59">
        <f>IF(D54="-","?",RANK(D54,D2:D131,0))</f>
        <v>74</v>
      </c>
      <c r="D54" s="45">
        <f t="shared" si="47"/>
        <v>5.12</v>
      </c>
      <c r="E54" s="44">
        <f t="shared" si="48"/>
        <v>4.0999999999999996</v>
      </c>
      <c r="F54" s="58">
        <f t="shared" si="49"/>
        <v>6.5</v>
      </c>
      <c r="G54" s="47">
        <v>8</v>
      </c>
      <c r="H54" s="47">
        <v>6</v>
      </c>
      <c r="I54" s="47">
        <v>5</v>
      </c>
      <c r="J54" s="47">
        <v>7</v>
      </c>
      <c r="K54" s="58">
        <f t="shared" si="50"/>
        <v>3.75</v>
      </c>
      <c r="L54" s="47">
        <v>4</v>
      </c>
      <c r="M54" s="47">
        <v>2</v>
      </c>
      <c r="N54" s="47">
        <v>4</v>
      </c>
      <c r="O54" s="47">
        <v>5</v>
      </c>
      <c r="P54" s="58">
        <f t="shared" si="51"/>
        <v>4.25</v>
      </c>
      <c r="Q54" s="47">
        <v>4</v>
      </c>
      <c r="R54" s="47">
        <v>4</v>
      </c>
      <c r="S54" s="47">
        <v>4</v>
      </c>
      <c r="T54" s="47">
        <v>5</v>
      </c>
      <c r="U54" s="58">
        <f t="shared" si="52"/>
        <v>2</v>
      </c>
      <c r="V54" s="47">
        <v>2</v>
      </c>
      <c r="W54" s="47">
        <v>2</v>
      </c>
      <c r="X54" s="58">
        <f t="shared" si="53"/>
        <v>4</v>
      </c>
      <c r="Y54" s="47">
        <v>2</v>
      </c>
      <c r="Z54" s="47">
        <v>5</v>
      </c>
      <c r="AA54" s="47" t="s">
        <v>100</v>
      </c>
      <c r="AB54" s="47">
        <v>5</v>
      </c>
      <c r="AC54" s="43">
        <f t="shared" si="54"/>
        <v>6.1428571428571432</v>
      </c>
      <c r="AD54" s="57">
        <f t="shared" si="55"/>
        <v>5</v>
      </c>
      <c r="AE54" s="47">
        <v>5</v>
      </c>
      <c r="AF54" s="57">
        <f t="shared" si="56"/>
        <v>7</v>
      </c>
      <c r="AG54" s="47">
        <v>7</v>
      </c>
      <c r="AH54" s="47">
        <v>6</v>
      </c>
      <c r="AI54" s="47">
        <v>8</v>
      </c>
      <c r="AJ54" s="47">
        <v>7</v>
      </c>
      <c r="AK54" s="57">
        <f t="shared" si="57"/>
        <v>7.5</v>
      </c>
      <c r="AL54" s="47">
        <v>7</v>
      </c>
      <c r="AM54" s="47">
        <v>8</v>
      </c>
      <c r="AN54" s="57">
        <f t="shared" si="58"/>
        <v>7</v>
      </c>
      <c r="AO54" s="47">
        <v>7</v>
      </c>
      <c r="AP54" s="47">
        <v>7</v>
      </c>
      <c r="AQ54" s="57">
        <f t="shared" si="59"/>
        <v>5</v>
      </c>
      <c r="AR54" s="47">
        <v>5</v>
      </c>
      <c r="AS54" s="47">
        <v>5</v>
      </c>
      <c r="AT54" s="57">
        <f t="shared" si="60"/>
        <v>7</v>
      </c>
      <c r="AU54" s="47">
        <v>7</v>
      </c>
      <c r="AV54" s="57">
        <f t="shared" si="61"/>
        <v>4.5</v>
      </c>
      <c r="AW54" s="47">
        <v>5</v>
      </c>
      <c r="AX54" s="47">
        <v>4</v>
      </c>
      <c r="AY54" s="56">
        <f>IF(AZ54="-","?",RANK(AZ54,AZ2:AZ131,0))</f>
        <v>66</v>
      </c>
      <c r="AZ54" s="42">
        <f t="shared" si="62"/>
        <v>4.68</v>
      </c>
      <c r="BA54" s="41">
        <f t="shared" si="63"/>
        <v>5.104166666666667</v>
      </c>
      <c r="BB54" s="47">
        <v>5</v>
      </c>
      <c r="BC54" s="47">
        <v>7</v>
      </c>
      <c r="BD54" s="47">
        <v>4</v>
      </c>
      <c r="BE54" s="47">
        <v>7</v>
      </c>
      <c r="BF54" s="47">
        <v>2</v>
      </c>
      <c r="BG54" s="55">
        <f t="shared" si="64"/>
        <v>5.625</v>
      </c>
      <c r="BH54" s="54">
        <f t="shared" si="65"/>
        <v>5.2500000000000009</v>
      </c>
      <c r="BI54" s="41">
        <f t="shared" si="66"/>
        <v>4.666666666666667</v>
      </c>
      <c r="BJ54" s="47">
        <v>4</v>
      </c>
      <c r="BK54" s="47">
        <v>5</v>
      </c>
      <c r="BL54" s="47">
        <v>5</v>
      </c>
      <c r="BM54" s="41">
        <f t="shared" si="67"/>
        <v>5</v>
      </c>
      <c r="BN54" s="47">
        <v>5</v>
      </c>
      <c r="BO54" s="47">
        <v>6</v>
      </c>
      <c r="BP54" s="47">
        <v>4</v>
      </c>
      <c r="BQ54" s="41">
        <f t="shared" si="68"/>
        <v>4.666666666666667</v>
      </c>
      <c r="BR54" s="47">
        <v>6</v>
      </c>
      <c r="BS54" s="47">
        <v>2</v>
      </c>
      <c r="BT54" s="47">
        <v>6</v>
      </c>
      <c r="BU54" s="47">
        <v>5</v>
      </c>
      <c r="BV54" s="47">
        <v>5</v>
      </c>
      <c r="BW54" s="47">
        <v>4</v>
      </c>
      <c r="BX54" s="41">
        <f t="shared" si="69"/>
        <v>6.666666666666667</v>
      </c>
      <c r="BY54" s="47">
        <v>5</v>
      </c>
      <c r="BZ54" s="47">
        <v>7</v>
      </c>
      <c r="CA54" s="47">
        <v>8</v>
      </c>
      <c r="CB54" s="47" t="s">
        <v>78</v>
      </c>
      <c r="CC54" s="46" t="s">
        <v>78</v>
      </c>
      <c r="CD54" s="52" t="s">
        <v>208</v>
      </c>
      <c r="CE54" s="52">
        <f t="shared" si="70"/>
        <v>4.0999999999999996</v>
      </c>
      <c r="CF54" s="44" t="str">
        <f t="shared" si="71"/>
        <v>-</v>
      </c>
      <c r="CG54" s="53" t="str">
        <f t="shared" si="72"/>
        <v/>
      </c>
      <c r="CH54" s="52" t="s">
        <v>208</v>
      </c>
      <c r="CI54" s="52">
        <f t="shared" si="73"/>
        <v>6.1428571428571432</v>
      </c>
      <c r="CJ54" s="43" t="str">
        <f t="shared" si="74"/>
        <v>-</v>
      </c>
      <c r="CK54" s="51" t="str">
        <f t="shared" si="75"/>
        <v/>
      </c>
      <c r="CL54" s="47" t="s">
        <v>78</v>
      </c>
      <c r="CM54" s="46" t="s">
        <v>78</v>
      </c>
      <c r="CN54" s="50">
        <v>4</v>
      </c>
      <c r="CO54" s="50">
        <v>2</v>
      </c>
      <c r="CP54" s="47">
        <v>4</v>
      </c>
      <c r="CQ54" s="47">
        <v>5</v>
      </c>
      <c r="CR54" s="47">
        <v>4</v>
      </c>
      <c r="CS54" s="47">
        <v>5</v>
      </c>
      <c r="CT54" s="49">
        <f t="shared" si="76"/>
        <v>7.5</v>
      </c>
      <c r="CU54" s="48">
        <f t="shared" si="77"/>
        <v>2</v>
      </c>
      <c r="CV54" s="44" t="str">
        <f t="shared" si="78"/>
        <v>Aut.</v>
      </c>
      <c r="CW54" s="47" t="s">
        <v>78</v>
      </c>
      <c r="CX54" s="46" t="s">
        <v>78</v>
      </c>
      <c r="CY54" s="45">
        <f t="shared" si="79"/>
        <v>5.12</v>
      </c>
      <c r="CZ54" s="40">
        <f t="shared" si="80"/>
        <v>4</v>
      </c>
      <c r="DA54" s="39" t="str">
        <f t="shared" si="81"/>
        <v>Very limited</v>
      </c>
      <c r="DB54" s="44">
        <f t="shared" si="82"/>
        <v>4.0999999999999996</v>
      </c>
      <c r="DC54" s="40">
        <f t="shared" si="83"/>
        <v>4</v>
      </c>
      <c r="DD54" s="39" t="str">
        <f t="shared" si="84"/>
        <v>Moderate autocracies</v>
      </c>
      <c r="DE54" s="43">
        <f t="shared" si="85"/>
        <v>6.14</v>
      </c>
      <c r="DF54" s="40">
        <f t="shared" si="86"/>
        <v>3</v>
      </c>
      <c r="DG54" s="39" t="str">
        <f t="shared" si="87"/>
        <v>Functional flaws</v>
      </c>
      <c r="DH54" s="42">
        <f t="shared" si="88"/>
        <v>4.68</v>
      </c>
      <c r="DI54" s="40">
        <f t="shared" si="89"/>
        <v>3</v>
      </c>
      <c r="DJ54" s="39" t="str">
        <f t="shared" si="90"/>
        <v>Moderate</v>
      </c>
      <c r="DK54" s="41">
        <f t="shared" si="91"/>
        <v>5.0999999999999996</v>
      </c>
      <c r="DL54" s="40">
        <f t="shared" si="92"/>
        <v>3</v>
      </c>
      <c r="DM54" s="39" t="str">
        <f t="shared" si="93"/>
        <v>Moderate</v>
      </c>
    </row>
    <row r="55" spans="1:117">
      <c r="A55" s="61" t="s">
        <v>153</v>
      </c>
      <c r="B55" s="60">
        <v>6</v>
      </c>
      <c r="C55" s="59">
        <f>IF(D55="-","?",RANK(D55,D2:D131,0))</f>
        <v>66</v>
      </c>
      <c r="D55" s="45">
        <f t="shared" si="47"/>
        <v>5.48</v>
      </c>
      <c r="E55" s="44">
        <f t="shared" si="48"/>
        <v>4.1833333333333336</v>
      </c>
      <c r="F55" s="58">
        <f t="shared" si="49"/>
        <v>8.5</v>
      </c>
      <c r="G55" s="47">
        <v>9</v>
      </c>
      <c r="H55" s="47">
        <v>8</v>
      </c>
      <c r="I55" s="47">
        <v>10</v>
      </c>
      <c r="J55" s="47">
        <v>7</v>
      </c>
      <c r="K55" s="58">
        <f t="shared" si="50"/>
        <v>2.75</v>
      </c>
      <c r="L55" s="47">
        <v>3</v>
      </c>
      <c r="M55" s="47">
        <v>1</v>
      </c>
      <c r="N55" s="47">
        <v>4</v>
      </c>
      <c r="O55" s="47">
        <v>3</v>
      </c>
      <c r="P55" s="58">
        <f t="shared" si="51"/>
        <v>4</v>
      </c>
      <c r="Q55" s="47">
        <v>3</v>
      </c>
      <c r="R55" s="47">
        <v>4</v>
      </c>
      <c r="S55" s="47">
        <v>4</v>
      </c>
      <c r="T55" s="47">
        <v>5</v>
      </c>
      <c r="U55" s="58">
        <f t="shared" si="52"/>
        <v>2</v>
      </c>
      <c r="V55" s="47">
        <v>2</v>
      </c>
      <c r="W55" s="47">
        <v>2</v>
      </c>
      <c r="X55" s="58">
        <f t="shared" si="53"/>
        <v>3.6666666666666665</v>
      </c>
      <c r="Y55" s="47">
        <v>4</v>
      </c>
      <c r="Z55" s="47">
        <v>3</v>
      </c>
      <c r="AA55" s="47" t="s">
        <v>100</v>
      </c>
      <c r="AB55" s="47">
        <v>4</v>
      </c>
      <c r="AC55" s="43">
        <f t="shared" si="54"/>
        <v>6.7857142857142856</v>
      </c>
      <c r="AD55" s="57">
        <f t="shared" si="55"/>
        <v>6</v>
      </c>
      <c r="AE55" s="47">
        <v>6</v>
      </c>
      <c r="AF55" s="57">
        <f t="shared" si="56"/>
        <v>6.5</v>
      </c>
      <c r="AG55" s="47">
        <v>5</v>
      </c>
      <c r="AH55" s="47">
        <v>6</v>
      </c>
      <c r="AI55" s="47">
        <v>7</v>
      </c>
      <c r="AJ55" s="47">
        <v>8</v>
      </c>
      <c r="AK55" s="57">
        <f t="shared" si="57"/>
        <v>9</v>
      </c>
      <c r="AL55" s="47">
        <v>9</v>
      </c>
      <c r="AM55" s="47">
        <v>9</v>
      </c>
      <c r="AN55" s="57">
        <f t="shared" si="58"/>
        <v>7</v>
      </c>
      <c r="AO55" s="47">
        <v>7</v>
      </c>
      <c r="AP55" s="47">
        <v>7</v>
      </c>
      <c r="AQ55" s="57">
        <f t="shared" si="59"/>
        <v>5</v>
      </c>
      <c r="AR55" s="47">
        <v>5</v>
      </c>
      <c r="AS55" s="47">
        <v>5</v>
      </c>
      <c r="AT55" s="57">
        <f t="shared" si="60"/>
        <v>9</v>
      </c>
      <c r="AU55" s="47">
        <v>9</v>
      </c>
      <c r="AV55" s="57">
        <f t="shared" si="61"/>
        <v>5</v>
      </c>
      <c r="AW55" s="47">
        <v>5</v>
      </c>
      <c r="AX55" s="47">
        <v>5</v>
      </c>
      <c r="AY55" s="56">
        <f>IF(AZ55="-","?",RANK(AZ55,AZ2:AZ131,0))</f>
        <v>82</v>
      </c>
      <c r="AZ55" s="42">
        <f t="shared" si="62"/>
        <v>4.13</v>
      </c>
      <c r="BA55" s="41">
        <f t="shared" si="63"/>
        <v>4.458333333333333</v>
      </c>
      <c r="BB55" s="47">
        <v>5</v>
      </c>
      <c r="BC55" s="47">
        <v>9</v>
      </c>
      <c r="BD55" s="47">
        <v>1</v>
      </c>
      <c r="BE55" s="47">
        <v>6</v>
      </c>
      <c r="BF55" s="47">
        <v>1</v>
      </c>
      <c r="BG55" s="55">
        <f t="shared" si="64"/>
        <v>4.75</v>
      </c>
      <c r="BH55" s="54">
        <f t="shared" si="65"/>
        <v>4.708333333333333</v>
      </c>
      <c r="BI55" s="41">
        <f t="shared" si="66"/>
        <v>4.333333333333333</v>
      </c>
      <c r="BJ55" s="47">
        <v>4</v>
      </c>
      <c r="BK55" s="47">
        <v>4</v>
      </c>
      <c r="BL55" s="47">
        <v>5</v>
      </c>
      <c r="BM55" s="41">
        <f t="shared" si="67"/>
        <v>4.333333333333333</v>
      </c>
      <c r="BN55" s="47">
        <v>5</v>
      </c>
      <c r="BO55" s="47">
        <v>5</v>
      </c>
      <c r="BP55" s="47">
        <v>3</v>
      </c>
      <c r="BQ55" s="41">
        <f t="shared" si="68"/>
        <v>4.5</v>
      </c>
      <c r="BR55" s="47">
        <v>5</v>
      </c>
      <c r="BS55" s="47">
        <v>4</v>
      </c>
      <c r="BT55" s="47">
        <v>5</v>
      </c>
      <c r="BU55" s="47">
        <v>5</v>
      </c>
      <c r="BV55" s="47">
        <v>4</v>
      </c>
      <c r="BW55" s="47">
        <v>4</v>
      </c>
      <c r="BX55" s="41">
        <f t="shared" si="69"/>
        <v>5.666666666666667</v>
      </c>
      <c r="BY55" s="47">
        <v>5</v>
      </c>
      <c r="BZ55" s="47">
        <v>6</v>
      </c>
      <c r="CA55" s="47">
        <v>6</v>
      </c>
      <c r="CB55" s="47" t="s">
        <v>78</v>
      </c>
      <c r="CC55" s="46" t="s">
        <v>78</v>
      </c>
      <c r="CD55" s="52" t="s">
        <v>208</v>
      </c>
      <c r="CE55" s="52">
        <f t="shared" si="70"/>
        <v>4.1833333333333336</v>
      </c>
      <c r="CF55" s="44" t="str">
        <f t="shared" si="71"/>
        <v>-</v>
      </c>
      <c r="CG55" s="53" t="str">
        <f t="shared" si="72"/>
        <v/>
      </c>
      <c r="CH55" s="52" t="s">
        <v>208</v>
      </c>
      <c r="CI55" s="52">
        <f t="shared" si="73"/>
        <v>6.7857142857142856</v>
      </c>
      <c r="CJ55" s="43" t="str">
        <f t="shared" si="74"/>
        <v>-</v>
      </c>
      <c r="CK55" s="51" t="str">
        <f t="shared" si="75"/>
        <v/>
      </c>
      <c r="CL55" s="47" t="s">
        <v>78</v>
      </c>
      <c r="CM55" s="46" t="s">
        <v>78</v>
      </c>
      <c r="CN55" s="50">
        <v>3</v>
      </c>
      <c r="CO55" s="50">
        <v>1</v>
      </c>
      <c r="CP55" s="47">
        <v>4</v>
      </c>
      <c r="CQ55" s="47">
        <v>3</v>
      </c>
      <c r="CR55" s="47">
        <v>3</v>
      </c>
      <c r="CS55" s="47">
        <v>5</v>
      </c>
      <c r="CT55" s="49">
        <f t="shared" si="76"/>
        <v>8</v>
      </c>
      <c r="CU55" s="48">
        <f t="shared" si="77"/>
        <v>2</v>
      </c>
      <c r="CV55" s="44" t="str">
        <f t="shared" si="78"/>
        <v>Aut.</v>
      </c>
      <c r="CW55" s="47" t="s">
        <v>78</v>
      </c>
      <c r="CX55" s="46" t="s">
        <v>78</v>
      </c>
      <c r="CY55" s="45">
        <f t="shared" si="79"/>
        <v>5.48</v>
      </c>
      <c r="CZ55" s="40">
        <f t="shared" si="80"/>
        <v>4</v>
      </c>
      <c r="DA55" s="39" t="str">
        <f t="shared" si="81"/>
        <v>Very limited</v>
      </c>
      <c r="DB55" s="44">
        <f t="shared" si="82"/>
        <v>4.18</v>
      </c>
      <c r="DC55" s="40">
        <f t="shared" si="83"/>
        <v>4</v>
      </c>
      <c r="DD55" s="39" t="str">
        <f t="shared" si="84"/>
        <v>Moderate autocracies</v>
      </c>
      <c r="DE55" s="43">
        <f t="shared" si="85"/>
        <v>6.79</v>
      </c>
      <c r="DF55" s="40">
        <f t="shared" si="86"/>
        <v>3</v>
      </c>
      <c r="DG55" s="39" t="str">
        <f t="shared" si="87"/>
        <v>Functional flaws</v>
      </c>
      <c r="DH55" s="42">
        <f t="shared" si="88"/>
        <v>4.13</v>
      </c>
      <c r="DI55" s="40">
        <f t="shared" si="89"/>
        <v>4</v>
      </c>
      <c r="DJ55" s="39" t="str">
        <f t="shared" si="90"/>
        <v>Weak</v>
      </c>
      <c r="DK55" s="41">
        <f t="shared" si="91"/>
        <v>4.5</v>
      </c>
      <c r="DL55" s="40">
        <f t="shared" si="92"/>
        <v>3</v>
      </c>
      <c r="DM55" s="39" t="str">
        <f t="shared" si="93"/>
        <v>Moderate</v>
      </c>
    </row>
    <row r="56" spans="1:117">
      <c r="A56" s="61" t="s">
        <v>154</v>
      </c>
      <c r="B56" s="60">
        <v>5</v>
      </c>
      <c r="C56" s="59">
        <f>IF(D56="-","?",RANK(D56,D2:D131,0))</f>
        <v>60</v>
      </c>
      <c r="D56" s="45">
        <f t="shared" si="47"/>
        <v>5.78</v>
      </c>
      <c r="E56" s="44">
        <f t="shared" si="48"/>
        <v>6.45</v>
      </c>
      <c r="F56" s="58">
        <f t="shared" si="49"/>
        <v>7.5</v>
      </c>
      <c r="G56" s="47">
        <v>5</v>
      </c>
      <c r="H56" s="47">
        <v>9</v>
      </c>
      <c r="I56" s="47">
        <v>10</v>
      </c>
      <c r="J56" s="47">
        <v>6</v>
      </c>
      <c r="K56" s="58">
        <f t="shared" si="50"/>
        <v>7</v>
      </c>
      <c r="L56" s="47">
        <v>9</v>
      </c>
      <c r="M56" s="47">
        <v>7</v>
      </c>
      <c r="N56" s="47">
        <v>6</v>
      </c>
      <c r="O56" s="47">
        <v>6</v>
      </c>
      <c r="P56" s="58">
        <f t="shared" si="51"/>
        <v>5.5</v>
      </c>
      <c r="Q56" s="47">
        <v>6</v>
      </c>
      <c r="R56" s="47">
        <v>5</v>
      </c>
      <c r="S56" s="47">
        <v>5</v>
      </c>
      <c r="T56" s="47">
        <v>6</v>
      </c>
      <c r="U56" s="58">
        <f t="shared" si="52"/>
        <v>5.5</v>
      </c>
      <c r="V56" s="47">
        <v>5</v>
      </c>
      <c r="W56" s="47">
        <v>6</v>
      </c>
      <c r="X56" s="58">
        <f t="shared" si="53"/>
        <v>6.75</v>
      </c>
      <c r="Y56" s="47">
        <v>5</v>
      </c>
      <c r="Z56" s="47">
        <v>8</v>
      </c>
      <c r="AA56" s="47">
        <v>9</v>
      </c>
      <c r="AB56" s="47">
        <v>5</v>
      </c>
      <c r="AC56" s="43">
        <f t="shared" si="54"/>
        <v>5.1071428571428568</v>
      </c>
      <c r="AD56" s="57">
        <f t="shared" si="55"/>
        <v>2</v>
      </c>
      <c r="AE56" s="47">
        <v>2</v>
      </c>
      <c r="AF56" s="57">
        <f t="shared" si="56"/>
        <v>5.75</v>
      </c>
      <c r="AG56" s="47">
        <v>6</v>
      </c>
      <c r="AH56" s="47">
        <v>4</v>
      </c>
      <c r="AI56" s="47">
        <v>6</v>
      </c>
      <c r="AJ56" s="47">
        <v>7</v>
      </c>
      <c r="AK56" s="57">
        <f t="shared" si="57"/>
        <v>6.5</v>
      </c>
      <c r="AL56" s="47">
        <v>7</v>
      </c>
      <c r="AM56" s="47">
        <v>6</v>
      </c>
      <c r="AN56" s="57">
        <f t="shared" si="58"/>
        <v>6</v>
      </c>
      <c r="AO56" s="47">
        <v>6</v>
      </c>
      <c r="AP56" s="47">
        <v>6</v>
      </c>
      <c r="AQ56" s="57">
        <f t="shared" si="59"/>
        <v>3.5</v>
      </c>
      <c r="AR56" s="47">
        <v>2</v>
      </c>
      <c r="AS56" s="47">
        <v>5</v>
      </c>
      <c r="AT56" s="57">
        <f t="shared" si="60"/>
        <v>7</v>
      </c>
      <c r="AU56" s="47">
        <v>7</v>
      </c>
      <c r="AV56" s="57">
        <f t="shared" si="61"/>
        <v>5</v>
      </c>
      <c r="AW56" s="47">
        <v>5</v>
      </c>
      <c r="AX56" s="47">
        <v>5</v>
      </c>
      <c r="AY56" s="56">
        <f>IF(AZ56="-","?",RANK(AZ56,AZ2:AZ131,0))</f>
        <v>69</v>
      </c>
      <c r="AZ56" s="42">
        <f t="shared" si="62"/>
        <v>4.53</v>
      </c>
      <c r="BA56" s="41">
        <f t="shared" si="63"/>
        <v>6.083333333333333</v>
      </c>
      <c r="BB56" s="47">
        <v>8</v>
      </c>
      <c r="BC56" s="47">
        <v>3</v>
      </c>
      <c r="BD56" s="47">
        <v>7</v>
      </c>
      <c r="BE56" s="47">
        <v>9</v>
      </c>
      <c r="BF56" s="47">
        <v>5</v>
      </c>
      <c r="BG56" s="55">
        <f t="shared" si="64"/>
        <v>4.5</v>
      </c>
      <c r="BH56" s="54">
        <f t="shared" si="65"/>
        <v>4.9583333333333339</v>
      </c>
      <c r="BI56" s="41">
        <f t="shared" si="66"/>
        <v>3.3333333333333335</v>
      </c>
      <c r="BJ56" s="47">
        <v>1</v>
      </c>
      <c r="BK56" s="47">
        <v>4</v>
      </c>
      <c r="BL56" s="47">
        <v>5</v>
      </c>
      <c r="BM56" s="41">
        <f t="shared" si="67"/>
        <v>3.3333333333333335</v>
      </c>
      <c r="BN56" s="47">
        <v>4</v>
      </c>
      <c r="BO56" s="47">
        <v>4</v>
      </c>
      <c r="BP56" s="47">
        <v>2</v>
      </c>
      <c r="BQ56" s="41">
        <f t="shared" si="68"/>
        <v>5.5</v>
      </c>
      <c r="BR56" s="47">
        <v>6</v>
      </c>
      <c r="BS56" s="47">
        <v>4</v>
      </c>
      <c r="BT56" s="47">
        <v>7</v>
      </c>
      <c r="BU56" s="47">
        <v>5</v>
      </c>
      <c r="BV56" s="47">
        <v>5</v>
      </c>
      <c r="BW56" s="47">
        <v>6</v>
      </c>
      <c r="BX56" s="41">
        <f t="shared" si="69"/>
        <v>7.666666666666667</v>
      </c>
      <c r="BY56" s="47">
        <v>7</v>
      </c>
      <c r="BZ56" s="47">
        <v>8</v>
      </c>
      <c r="CA56" s="47">
        <v>8</v>
      </c>
      <c r="CB56" s="47" t="s">
        <v>78</v>
      </c>
      <c r="CC56" s="46" t="s">
        <v>78</v>
      </c>
      <c r="CD56" s="52" t="s">
        <v>208</v>
      </c>
      <c r="CE56" s="52">
        <f t="shared" si="70"/>
        <v>6.45</v>
      </c>
      <c r="CF56" s="44" t="str">
        <f t="shared" si="71"/>
        <v>-</v>
      </c>
      <c r="CG56" s="53" t="str">
        <f t="shared" si="72"/>
        <v/>
      </c>
      <c r="CH56" s="52" t="s">
        <v>208</v>
      </c>
      <c r="CI56" s="52">
        <f t="shared" si="73"/>
        <v>5.1071428571428568</v>
      </c>
      <c r="CJ56" s="43" t="str">
        <f t="shared" si="74"/>
        <v>-</v>
      </c>
      <c r="CK56" s="51" t="str">
        <f t="shared" si="75"/>
        <v/>
      </c>
      <c r="CL56" s="47" t="s">
        <v>78</v>
      </c>
      <c r="CM56" s="46" t="s">
        <v>78</v>
      </c>
      <c r="CN56" s="47">
        <v>9</v>
      </c>
      <c r="CO56" s="47">
        <v>7</v>
      </c>
      <c r="CP56" s="47">
        <v>6</v>
      </c>
      <c r="CQ56" s="47">
        <v>6</v>
      </c>
      <c r="CR56" s="47">
        <v>6</v>
      </c>
      <c r="CS56" s="47">
        <v>6</v>
      </c>
      <c r="CT56" s="49">
        <f t="shared" si="76"/>
        <v>5.5</v>
      </c>
      <c r="CU56" s="48">
        <f t="shared" si="77"/>
        <v>0</v>
      </c>
      <c r="CV56" s="44" t="str">
        <f t="shared" si="78"/>
        <v>Dem.</v>
      </c>
      <c r="CW56" s="47" t="s">
        <v>78</v>
      </c>
      <c r="CX56" s="46" t="s">
        <v>78</v>
      </c>
      <c r="CY56" s="45">
        <f t="shared" si="79"/>
        <v>5.78</v>
      </c>
      <c r="CZ56" s="40">
        <f t="shared" si="80"/>
        <v>3</v>
      </c>
      <c r="DA56" s="39" t="str">
        <f t="shared" si="81"/>
        <v>Limited</v>
      </c>
      <c r="DB56" s="44">
        <f t="shared" si="82"/>
        <v>6.45</v>
      </c>
      <c r="DC56" s="40">
        <f t="shared" si="83"/>
        <v>2</v>
      </c>
      <c r="DD56" s="39" t="str">
        <f t="shared" si="84"/>
        <v>Defective democracies</v>
      </c>
      <c r="DE56" s="43">
        <f t="shared" si="85"/>
        <v>5.1100000000000003</v>
      </c>
      <c r="DF56" s="40">
        <f t="shared" si="86"/>
        <v>3</v>
      </c>
      <c r="DG56" s="39" t="str">
        <f t="shared" si="87"/>
        <v>Functional flaws</v>
      </c>
      <c r="DH56" s="42">
        <f t="shared" si="88"/>
        <v>4.53</v>
      </c>
      <c r="DI56" s="40">
        <f t="shared" si="89"/>
        <v>3</v>
      </c>
      <c r="DJ56" s="39" t="str">
        <f t="shared" si="90"/>
        <v>Moderate</v>
      </c>
      <c r="DK56" s="41">
        <f t="shared" si="91"/>
        <v>6.1</v>
      </c>
      <c r="DL56" s="40">
        <f t="shared" si="92"/>
        <v>3</v>
      </c>
      <c r="DM56" s="39" t="str">
        <f t="shared" si="93"/>
        <v>Moderate</v>
      </c>
    </row>
    <row r="57" spans="1:117">
      <c r="A57" s="61" t="s">
        <v>155</v>
      </c>
      <c r="B57" s="60">
        <v>1</v>
      </c>
      <c r="C57" s="59" t="str">
        <f>IF(D57="-","?",RANK(D57,D2:D131,0))</f>
        <v>?</v>
      </c>
      <c r="D57" s="45" t="str">
        <f t="shared" si="47"/>
        <v>-</v>
      </c>
      <c r="E57" s="44" t="str">
        <f t="shared" si="48"/>
        <v>-</v>
      </c>
      <c r="F57" s="58" t="str">
        <f t="shared" si="49"/>
        <v>-</v>
      </c>
      <c r="G57" s="47" t="s">
        <v>208</v>
      </c>
      <c r="H57" s="47" t="s">
        <v>208</v>
      </c>
      <c r="I57" s="47" t="s">
        <v>208</v>
      </c>
      <c r="J57" s="47" t="s">
        <v>208</v>
      </c>
      <c r="K57" s="58" t="str">
        <f t="shared" si="50"/>
        <v>-</v>
      </c>
      <c r="L57" s="47" t="s">
        <v>208</v>
      </c>
      <c r="M57" s="47" t="s">
        <v>208</v>
      </c>
      <c r="N57" s="47" t="s">
        <v>208</v>
      </c>
      <c r="O57" s="47" t="s">
        <v>208</v>
      </c>
      <c r="P57" s="58" t="str">
        <f t="shared" si="51"/>
        <v>-</v>
      </c>
      <c r="Q57" s="47" t="s">
        <v>208</v>
      </c>
      <c r="R57" s="47" t="s">
        <v>208</v>
      </c>
      <c r="S57" s="47" t="s">
        <v>208</v>
      </c>
      <c r="T57" s="47" t="s">
        <v>208</v>
      </c>
      <c r="U57" s="58" t="str">
        <f t="shared" si="52"/>
        <v>-</v>
      </c>
      <c r="V57" s="47" t="s">
        <v>208</v>
      </c>
      <c r="W57" s="47" t="s">
        <v>208</v>
      </c>
      <c r="X57" s="58" t="str">
        <f t="shared" si="53"/>
        <v>-</v>
      </c>
      <c r="Y57" s="47" t="s">
        <v>208</v>
      </c>
      <c r="Z57" s="47" t="s">
        <v>208</v>
      </c>
      <c r="AA57" s="47" t="s">
        <v>208</v>
      </c>
      <c r="AB57" s="47" t="s">
        <v>208</v>
      </c>
      <c r="AC57" s="43" t="str">
        <f t="shared" si="54"/>
        <v>-</v>
      </c>
      <c r="AD57" s="57" t="str">
        <f t="shared" si="55"/>
        <v>-</v>
      </c>
      <c r="AE57" s="47" t="s">
        <v>208</v>
      </c>
      <c r="AF57" s="57" t="str">
        <f t="shared" si="56"/>
        <v>-</v>
      </c>
      <c r="AG57" s="47" t="s">
        <v>208</v>
      </c>
      <c r="AH57" s="47" t="s">
        <v>208</v>
      </c>
      <c r="AI57" s="47" t="s">
        <v>208</v>
      </c>
      <c r="AJ57" s="47" t="s">
        <v>208</v>
      </c>
      <c r="AK57" s="57" t="str">
        <f t="shared" si="57"/>
        <v>-</v>
      </c>
      <c r="AL57" s="47" t="s">
        <v>208</v>
      </c>
      <c r="AM57" s="47" t="s">
        <v>208</v>
      </c>
      <c r="AN57" s="57" t="str">
        <f t="shared" si="58"/>
        <v>-</v>
      </c>
      <c r="AO57" s="47" t="s">
        <v>208</v>
      </c>
      <c r="AP57" s="47" t="s">
        <v>208</v>
      </c>
      <c r="AQ57" s="57" t="str">
        <f t="shared" si="59"/>
        <v>-</v>
      </c>
      <c r="AR57" s="47" t="s">
        <v>208</v>
      </c>
      <c r="AS57" s="47" t="s">
        <v>208</v>
      </c>
      <c r="AT57" s="57" t="str">
        <f t="shared" si="60"/>
        <v>-</v>
      </c>
      <c r="AU57" s="47" t="s">
        <v>208</v>
      </c>
      <c r="AV57" s="57" t="str">
        <f t="shared" si="61"/>
        <v>-</v>
      </c>
      <c r="AW57" s="47" t="s">
        <v>208</v>
      </c>
      <c r="AX57" s="47" t="s">
        <v>208</v>
      </c>
      <c r="AY57" s="56" t="str">
        <f>IF(AZ57="-","?",RANK(AZ57,AZ2:AZ131,0))</f>
        <v>?</v>
      </c>
      <c r="AZ57" s="42" t="str">
        <f t="shared" si="62"/>
        <v>-</v>
      </c>
      <c r="BA57" s="41" t="str">
        <f t="shared" si="63"/>
        <v>-</v>
      </c>
      <c r="BB57" s="47" t="s">
        <v>208</v>
      </c>
      <c r="BC57" s="47" t="s">
        <v>208</v>
      </c>
      <c r="BD57" s="47" t="s">
        <v>208</v>
      </c>
      <c r="BE57" s="47" t="s">
        <v>208</v>
      </c>
      <c r="BF57" s="47" t="s">
        <v>208</v>
      </c>
      <c r="BG57" s="55" t="str">
        <f t="shared" si="64"/>
        <v>-</v>
      </c>
      <c r="BH57" s="54" t="str">
        <f t="shared" si="65"/>
        <v>-</v>
      </c>
      <c r="BI57" s="41" t="str">
        <f t="shared" si="66"/>
        <v>-</v>
      </c>
      <c r="BJ57" s="47" t="s">
        <v>208</v>
      </c>
      <c r="BK57" s="47" t="s">
        <v>208</v>
      </c>
      <c r="BL57" s="47" t="s">
        <v>208</v>
      </c>
      <c r="BM57" s="41" t="str">
        <f t="shared" si="67"/>
        <v>-</v>
      </c>
      <c r="BN57" s="47" t="s">
        <v>208</v>
      </c>
      <c r="BO57" s="47" t="s">
        <v>208</v>
      </c>
      <c r="BP57" s="47" t="s">
        <v>208</v>
      </c>
      <c r="BQ57" s="41" t="str">
        <f t="shared" si="68"/>
        <v>-</v>
      </c>
      <c r="BR57" s="47" t="s">
        <v>208</v>
      </c>
      <c r="BS57" s="47" t="s">
        <v>208</v>
      </c>
      <c r="BT57" s="47" t="s">
        <v>208</v>
      </c>
      <c r="BU57" s="47" t="s">
        <v>208</v>
      </c>
      <c r="BV57" s="47" t="s">
        <v>208</v>
      </c>
      <c r="BW57" s="47" t="s">
        <v>208</v>
      </c>
      <c r="BX57" s="41" t="str">
        <f t="shared" si="69"/>
        <v>-</v>
      </c>
      <c r="BY57" s="47" t="s">
        <v>208</v>
      </c>
      <c r="BZ57" s="47" t="s">
        <v>208</v>
      </c>
      <c r="CA57" s="47" t="s">
        <v>208</v>
      </c>
      <c r="CB57" s="47" t="s">
        <v>78</v>
      </c>
      <c r="CC57" s="46" t="s">
        <v>78</v>
      </c>
      <c r="CD57" s="52" t="s">
        <v>208</v>
      </c>
      <c r="CE57" s="52" t="str">
        <f t="shared" si="70"/>
        <v>-</v>
      </c>
      <c r="CF57" s="44" t="str">
        <f t="shared" si="71"/>
        <v>-</v>
      </c>
      <c r="CG57" s="53" t="str">
        <f t="shared" si="72"/>
        <v/>
      </c>
      <c r="CH57" s="52" t="s">
        <v>208</v>
      </c>
      <c r="CI57" s="52" t="str">
        <f t="shared" si="73"/>
        <v>-</v>
      </c>
      <c r="CJ57" s="43" t="str">
        <f t="shared" si="74"/>
        <v>-</v>
      </c>
      <c r="CK57" s="51" t="str">
        <f t="shared" si="75"/>
        <v/>
      </c>
      <c r="CL57" s="47" t="s">
        <v>78</v>
      </c>
      <c r="CM57" s="46" t="s">
        <v>78</v>
      </c>
      <c r="CN57" s="47" t="s">
        <v>208</v>
      </c>
      <c r="CO57" s="47" t="s">
        <v>208</v>
      </c>
      <c r="CP57" s="47" t="s">
        <v>208</v>
      </c>
      <c r="CQ57" s="47" t="s">
        <v>208</v>
      </c>
      <c r="CR57" s="47" t="s">
        <v>208</v>
      </c>
      <c r="CS57" s="47" t="s">
        <v>208</v>
      </c>
      <c r="CT57" s="49" t="str">
        <f t="shared" si="76"/>
        <v>-</v>
      </c>
      <c r="CU57" s="48" t="str">
        <f t="shared" si="77"/>
        <v>-</v>
      </c>
      <c r="CV57" s="44" t="str">
        <f t="shared" si="78"/>
        <v/>
      </c>
      <c r="CW57" s="47" t="s">
        <v>78</v>
      </c>
      <c r="CX57" s="46" t="s">
        <v>78</v>
      </c>
      <c r="CY57" s="45" t="str">
        <f t="shared" si="79"/>
        <v>-</v>
      </c>
      <c r="CZ57" s="40" t="str">
        <f t="shared" si="80"/>
        <v>-</v>
      </c>
      <c r="DA57" s="39" t="str">
        <f t="shared" si="81"/>
        <v/>
      </c>
      <c r="DB57" s="44" t="str">
        <f t="shared" si="82"/>
        <v>-</v>
      </c>
      <c r="DC57" s="40" t="str">
        <f t="shared" si="83"/>
        <v>-</v>
      </c>
      <c r="DD57" s="39" t="str">
        <f t="shared" si="84"/>
        <v/>
      </c>
      <c r="DE57" s="43" t="str">
        <f t="shared" si="85"/>
        <v>-</v>
      </c>
      <c r="DF57" s="40" t="str">
        <f t="shared" si="86"/>
        <v>-</v>
      </c>
      <c r="DG57" s="39" t="str">
        <f t="shared" si="87"/>
        <v/>
      </c>
      <c r="DH57" s="42" t="str">
        <f t="shared" si="88"/>
        <v>-</v>
      </c>
      <c r="DI57" s="40" t="str">
        <f t="shared" si="89"/>
        <v>-</v>
      </c>
      <c r="DJ57" s="39" t="str">
        <f t="shared" si="90"/>
        <v/>
      </c>
      <c r="DK57" s="41" t="str">
        <f t="shared" si="91"/>
        <v>-</v>
      </c>
      <c r="DL57" s="40" t="str">
        <f t="shared" si="92"/>
        <v>-</v>
      </c>
      <c r="DM57" s="39" t="str">
        <f t="shared" si="93"/>
        <v/>
      </c>
    </row>
    <row r="58" spans="1:117">
      <c r="A58" s="61" t="s">
        <v>156</v>
      </c>
      <c r="B58" s="60">
        <v>4</v>
      </c>
      <c r="C58" s="59" t="str">
        <f>IF(D58="-","?",RANK(D58,D2:D131,0))</f>
        <v>?</v>
      </c>
      <c r="D58" s="45" t="str">
        <f t="shared" si="47"/>
        <v>-</v>
      </c>
      <c r="E58" s="44" t="str">
        <f t="shared" si="48"/>
        <v>-</v>
      </c>
      <c r="F58" s="58" t="str">
        <f t="shared" si="49"/>
        <v>-</v>
      </c>
      <c r="G58" s="47" t="s">
        <v>208</v>
      </c>
      <c r="H58" s="47" t="s">
        <v>208</v>
      </c>
      <c r="I58" s="47" t="s">
        <v>208</v>
      </c>
      <c r="J58" s="47" t="s">
        <v>208</v>
      </c>
      <c r="K58" s="58" t="str">
        <f t="shared" si="50"/>
        <v>-</v>
      </c>
      <c r="L58" s="47" t="s">
        <v>208</v>
      </c>
      <c r="M58" s="47" t="s">
        <v>208</v>
      </c>
      <c r="N58" s="47" t="s">
        <v>208</v>
      </c>
      <c r="O58" s="47" t="s">
        <v>208</v>
      </c>
      <c r="P58" s="58" t="str">
        <f t="shared" si="51"/>
        <v>-</v>
      </c>
      <c r="Q58" s="47" t="s">
        <v>208</v>
      </c>
      <c r="R58" s="47" t="s">
        <v>208</v>
      </c>
      <c r="S58" s="47" t="s">
        <v>208</v>
      </c>
      <c r="T58" s="47" t="s">
        <v>208</v>
      </c>
      <c r="U58" s="58" t="str">
        <f t="shared" si="52"/>
        <v>-</v>
      </c>
      <c r="V58" s="47" t="s">
        <v>208</v>
      </c>
      <c r="W58" s="47" t="s">
        <v>208</v>
      </c>
      <c r="X58" s="58" t="str">
        <f t="shared" si="53"/>
        <v>-</v>
      </c>
      <c r="Y58" s="47" t="s">
        <v>208</v>
      </c>
      <c r="Z58" s="47" t="s">
        <v>208</v>
      </c>
      <c r="AA58" s="47" t="s">
        <v>208</v>
      </c>
      <c r="AB58" s="47" t="s">
        <v>208</v>
      </c>
      <c r="AC58" s="43" t="str">
        <f t="shared" si="54"/>
        <v>-</v>
      </c>
      <c r="AD58" s="57" t="str">
        <f t="shared" si="55"/>
        <v>-</v>
      </c>
      <c r="AE58" s="47" t="s">
        <v>208</v>
      </c>
      <c r="AF58" s="57" t="str">
        <f t="shared" si="56"/>
        <v>-</v>
      </c>
      <c r="AG58" s="47" t="s">
        <v>208</v>
      </c>
      <c r="AH58" s="47" t="s">
        <v>208</v>
      </c>
      <c r="AI58" s="47" t="s">
        <v>208</v>
      </c>
      <c r="AJ58" s="47" t="s">
        <v>208</v>
      </c>
      <c r="AK58" s="57" t="str">
        <f t="shared" si="57"/>
        <v>-</v>
      </c>
      <c r="AL58" s="47" t="s">
        <v>208</v>
      </c>
      <c r="AM58" s="47" t="s">
        <v>208</v>
      </c>
      <c r="AN58" s="57" t="str">
        <f t="shared" si="58"/>
        <v>-</v>
      </c>
      <c r="AO58" s="47" t="s">
        <v>208</v>
      </c>
      <c r="AP58" s="47" t="s">
        <v>208</v>
      </c>
      <c r="AQ58" s="57" t="str">
        <f t="shared" si="59"/>
        <v>-</v>
      </c>
      <c r="AR58" s="47" t="s">
        <v>208</v>
      </c>
      <c r="AS58" s="47" t="s">
        <v>208</v>
      </c>
      <c r="AT58" s="57" t="str">
        <f t="shared" si="60"/>
        <v>-</v>
      </c>
      <c r="AU58" s="47" t="s">
        <v>208</v>
      </c>
      <c r="AV58" s="57" t="str">
        <f t="shared" si="61"/>
        <v>-</v>
      </c>
      <c r="AW58" s="47" t="s">
        <v>208</v>
      </c>
      <c r="AX58" s="47" t="s">
        <v>208</v>
      </c>
      <c r="AY58" s="56" t="str">
        <f>IF(AZ58="-","?",RANK(AZ58,AZ2:AZ131,0))</f>
        <v>?</v>
      </c>
      <c r="AZ58" s="42" t="str">
        <f t="shared" si="62"/>
        <v>-</v>
      </c>
      <c r="BA58" s="41" t="str">
        <f t="shared" si="63"/>
        <v>-</v>
      </c>
      <c r="BB58" s="47" t="s">
        <v>208</v>
      </c>
      <c r="BC58" s="47" t="s">
        <v>208</v>
      </c>
      <c r="BD58" s="47" t="s">
        <v>208</v>
      </c>
      <c r="BE58" s="47" t="s">
        <v>208</v>
      </c>
      <c r="BF58" s="47" t="s">
        <v>208</v>
      </c>
      <c r="BG58" s="55" t="str">
        <f t="shared" si="64"/>
        <v>-</v>
      </c>
      <c r="BH58" s="54" t="str">
        <f t="shared" si="65"/>
        <v>-</v>
      </c>
      <c r="BI58" s="41" t="str">
        <f t="shared" si="66"/>
        <v>-</v>
      </c>
      <c r="BJ58" s="47" t="s">
        <v>208</v>
      </c>
      <c r="BK58" s="47" t="s">
        <v>208</v>
      </c>
      <c r="BL58" s="47" t="s">
        <v>208</v>
      </c>
      <c r="BM58" s="41" t="str">
        <f t="shared" si="67"/>
        <v>-</v>
      </c>
      <c r="BN58" s="47" t="s">
        <v>208</v>
      </c>
      <c r="BO58" s="47" t="s">
        <v>208</v>
      </c>
      <c r="BP58" s="47" t="s">
        <v>208</v>
      </c>
      <c r="BQ58" s="41" t="str">
        <f t="shared" si="68"/>
        <v>-</v>
      </c>
      <c r="BR58" s="47" t="s">
        <v>208</v>
      </c>
      <c r="BS58" s="47" t="s">
        <v>208</v>
      </c>
      <c r="BT58" s="47" t="s">
        <v>208</v>
      </c>
      <c r="BU58" s="47" t="s">
        <v>208</v>
      </c>
      <c r="BV58" s="47" t="s">
        <v>208</v>
      </c>
      <c r="BW58" s="47" t="s">
        <v>208</v>
      </c>
      <c r="BX58" s="41" t="str">
        <f t="shared" si="69"/>
        <v>-</v>
      </c>
      <c r="BY58" s="47" t="s">
        <v>208</v>
      </c>
      <c r="BZ58" s="47" t="s">
        <v>208</v>
      </c>
      <c r="CA58" s="47" t="s">
        <v>208</v>
      </c>
      <c r="CB58" s="47" t="s">
        <v>78</v>
      </c>
      <c r="CC58" s="46" t="s">
        <v>78</v>
      </c>
      <c r="CD58" s="52" t="s">
        <v>208</v>
      </c>
      <c r="CE58" s="52" t="str">
        <f t="shared" si="70"/>
        <v>-</v>
      </c>
      <c r="CF58" s="44" t="str">
        <f t="shared" si="71"/>
        <v>-</v>
      </c>
      <c r="CG58" s="53" t="str">
        <f t="shared" si="72"/>
        <v/>
      </c>
      <c r="CH58" s="52" t="s">
        <v>208</v>
      </c>
      <c r="CI58" s="52" t="str">
        <f t="shared" si="73"/>
        <v>-</v>
      </c>
      <c r="CJ58" s="43" t="str">
        <f t="shared" si="74"/>
        <v>-</v>
      </c>
      <c r="CK58" s="51" t="str">
        <f t="shared" si="75"/>
        <v/>
      </c>
      <c r="CL58" s="47" t="s">
        <v>78</v>
      </c>
      <c r="CM58" s="46" t="s">
        <v>78</v>
      </c>
      <c r="CN58" s="47" t="s">
        <v>208</v>
      </c>
      <c r="CO58" s="47" t="s">
        <v>208</v>
      </c>
      <c r="CP58" s="47" t="s">
        <v>208</v>
      </c>
      <c r="CQ58" s="47" t="s">
        <v>208</v>
      </c>
      <c r="CR58" s="47" t="s">
        <v>208</v>
      </c>
      <c r="CS58" s="47" t="s">
        <v>208</v>
      </c>
      <c r="CT58" s="49" t="str">
        <f t="shared" si="76"/>
        <v>-</v>
      </c>
      <c r="CU58" s="48" t="str">
        <f t="shared" si="77"/>
        <v>-</v>
      </c>
      <c r="CV58" s="44" t="str">
        <f t="shared" si="78"/>
        <v/>
      </c>
      <c r="CW58" s="47" t="s">
        <v>78</v>
      </c>
      <c r="CX58" s="46" t="s">
        <v>78</v>
      </c>
      <c r="CY58" s="45" t="str">
        <f t="shared" si="79"/>
        <v>-</v>
      </c>
      <c r="CZ58" s="40" t="str">
        <f t="shared" si="80"/>
        <v>-</v>
      </c>
      <c r="DA58" s="39" t="str">
        <f t="shared" si="81"/>
        <v/>
      </c>
      <c r="DB58" s="44" t="str">
        <f t="shared" si="82"/>
        <v>-</v>
      </c>
      <c r="DC58" s="40" t="str">
        <f t="shared" si="83"/>
        <v>-</v>
      </c>
      <c r="DD58" s="39" t="str">
        <f t="shared" si="84"/>
        <v/>
      </c>
      <c r="DE58" s="43" t="str">
        <f t="shared" si="85"/>
        <v>-</v>
      </c>
      <c r="DF58" s="40" t="str">
        <f t="shared" si="86"/>
        <v>-</v>
      </c>
      <c r="DG58" s="39" t="str">
        <f t="shared" si="87"/>
        <v/>
      </c>
      <c r="DH58" s="42" t="str">
        <f t="shared" si="88"/>
        <v>-</v>
      </c>
      <c r="DI58" s="40" t="str">
        <f t="shared" si="89"/>
        <v>-</v>
      </c>
      <c r="DJ58" s="39" t="str">
        <f t="shared" si="90"/>
        <v/>
      </c>
      <c r="DK58" s="41" t="str">
        <f t="shared" si="91"/>
        <v>-</v>
      </c>
      <c r="DL58" s="40" t="str">
        <f t="shared" si="92"/>
        <v>-</v>
      </c>
      <c r="DM58" s="39" t="str">
        <f t="shared" si="93"/>
        <v/>
      </c>
    </row>
    <row r="59" spans="1:117">
      <c r="A59" s="61" t="s">
        <v>157</v>
      </c>
      <c r="B59" s="60">
        <v>6</v>
      </c>
      <c r="C59" s="59">
        <f>IF(D59="-","?",RANK(D59,D2:D131,0))</f>
        <v>78</v>
      </c>
      <c r="D59" s="45">
        <f t="shared" si="47"/>
        <v>4.76</v>
      </c>
      <c r="E59" s="44">
        <f t="shared" si="48"/>
        <v>4.0833333333333339</v>
      </c>
      <c r="F59" s="58">
        <f t="shared" si="49"/>
        <v>7.25</v>
      </c>
      <c r="G59" s="47">
        <v>6</v>
      </c>
      <c r="H59" s="47">
        <v>8</v>
      </c>
      <c r="I59" s="47">
        <v>10</v>
      </c>
      <c r="J59" s="47">
        <v>5</v>
      </c>
      <c r="K59" s="58">
        <f t="shared" si="50"/>
        <v>3.75</v>
      </c>
      <c r="L59" s="47">
        <v>4</v>
      </c>
      <c r="M59" s="47">
        <v>1</v>
      </c>
      <c r="N59" s="47">
        <v>6</v>
      </c>
      <c r="O59" s="47">
        <v>4</v>
      </c>
      <c r="P59" s="58">
        <f t="shared" si="51"/>
        <v>3.75</v>
      </c>
      <c r="Q59" s="47">
        <v>4</v>
      </c>
      <c r="R59" s="47">
        <v>3</v>
      </c>
      <c r="S59" s="47">
        <v>3</v>
      </c>
      <c r="T59" s="47">
        <v>5</v>
      </c>
      <c r="U59" s="58">
        <f t="shared" si="52"/>
        <v>2</v>
      </c>
      <c r="V59" s="47">
        <v>2</v>
      </c>
      <c r="W59" s="47">
        <v>2</v>
      </c>
      <c r="X59" s="58">
        <f t="shared" si="53"/>
        <v>3.6666666666666665</v>
      </c>
      <c r="Y59" s="47">
        <v>3</v>
      </c>
      <c r="Z59" s="47">
        <v>4</v>
      </c>
      <c r="AA59" s="47" t="s">
        <v>100</v>
      </c>
      <c r="AB59" s="47">
        <v>4</v>
      </c>
      <c r="AC59" s="43">
        <f t="shared" si="54"/>
        <v>5.4285714285714288</v>
      </c>
      <c r="AD59" s="57">
        <f t="shared" si="55"/>
        <v>4</v>
      </c>
      <c r="AE59" s="47">
        <v>4</v>
      </c>
      <c r="AF59" s="57">
        <f t="shared" si="56"/>
        <v>5</v>
      </c>
      <c r="AG59" s="47">
        <v>6</v>
      </c>
      <c r="AH59" s="47">
        <v>3</v>
      </c>
      <c r="AI59" s="47">
        <v>7</v>
      </c>
      <c r="AJ59" s="47">
        <v>4</v>
      </c>
      <c r="AK59" s="57">
        <f t="shared" si="57"/>
        <v>8.5</v>
      </c>
      <c r="AL59" s="47">
        <v>9</v>
      </c>
      <c r="AM59" s="47">
        <v>8</v>
      </c>
      <c r="AN59" s="57">
        <f t="shared" si="58"/>
        <v>6.5</v>
      </c>
      <c r="AO59" s="47">
        <v>6</v>
      </c>
      <c r="AP59" s="47">
        <v>7</v>
      </c>
      <c r="AQ59" s="57">
        <f t="shared" si="59"/>
        <v>5</v>
      </c>
      <c r="AR59" s="47">
        <v>5</v>
      </c>
      <c r="AS59" s="47">
        <v>5</v>
      </c>
      <c r="AT59" s="57">
        <f t="shared" si="60"/>
        <v>5</v>
      </c>
      <c r="AU59" s="47">
        <v>5</v>
      </c>
      <c r="AV59" s="57">
        <f t="shared" si="61"/>
        <v>4</v>
      </c>
      <c r="AW59" s="47">
        <v>4</v>
      </c>
      <c r="AX59" s="47">
        <v>4</v>
      </c>
      <c r="AY59" s="56">
        <f>IF(AZ59="-","?",RANK(AZ59,AZ2:AZ131,0))</f>
        <v>80</v>
      </c>
      <c r="AZ59" s="42">
        <f t="shared" si="62"/>
        <v>4.17</v>
      </c>
      <c r="BA59" s="41">
        <f t="shared" si="63"/>
        <v>5.583333333333333</v>
      </c>
      <c r="BB59" s="47">
        <v>7</v>
      </c>
      <c r="BC59" s="47">
        <v>6</v>
      </c>
      <c r="BD59" s="47">
        <v>5</v>
      </c>
      <c r="BE59" s="47">
        <v>9</v>
      </c>
      <c r="BF59" s="47">
        <v>1</v>
      </c>
      <c r="BG59" s="55">
        <f t="shared" si="64"/>
        <v>5.5</v>
      </c>
      <c r="BH59" s="54">
        <f t="shared" si="65"/>
        <v>4.625</v>
      </c>
      <c r="BI59" s="41">
        <f t="shared" si="66"/>
        <v>4.333333333333333</v>
      </c>
      <c r="BJ59" s="47">
        <v>4</v>
      </c>
      <c r="BK59" s="47">
        <v>4</v>
      </c>
      <c r="BL59" s="47">
        <v>5</v>
      </c>
      <c r="BM59" s="41">
        <f t="shared" si="67"/>
        <v>3.3333333333333335</v>
      </c>
      <c r="BN59" s="47">
        <v>4</v>
      </c>
      <c r="BO59" s="47">
        <v>4</v>
      </c>
      <c r="BP59" s="47">
        <v>2</v>
      </c>
      <c r="BQ59" s="41">
        <f t="shared" si="68"/>
        <v>4.166666666666667</v>
      </c>
      <c r="BR59" s="47">
        <v>4</v>
      </c>
      <c r="BS59" s="47">
        <v>4</v>
      </c>
      <c r="BT59" s="47">
        <v>4</v>
      </c>
      <c r="BU59" s="47">
        <v>4</v>
      </c>
      <c r="BV59" s="47">
        <v>5</v>
      </c>
      <c r="BW59" s="47">
        <v>4</v>
      </c>
      <c r="BX59" s="41">
        <f t="shared" si="69"/>
        <v>6.666666666666667</v>
      </c>
      <c r="BY59" s="47">
        <v>7</v>
      </c>
      <c r="BZ59" s="47">
        <v>6</v>
      </c>
      <c r="CA59" s="47">
        <v>7</v>
      </c>
      <c r="CB59" s="47" t="s">
        <v>78</v>
      </c>
      <c r="CC59" s="46" t="s">
        <v>78</v>
      </c>
      <c r="CD59" s="52" t="s">
        <v>208</v>
      </c>
      <c r="CE59" s="52">
        <f t="shared" si="70"/>
        <v>4.0833333333333339</v>
      </c>
      <c r="CF59" s="44" t="str">
        <f t="shared" si="71"/>
        <v>-</v>
      </c>
      <c r="CG59" s="53" t="str">
        <f t="shared" si="72"/>
        <v/>
      </c>
      <c r="CH59" s="52" t="s">
        <v>208</v>
      </c>
      <c r="CI59" s="52">
        <f t="shared" si="73"/>
        <v>5.4285714285714288</v>
      </c>
      <c r="CJ59" s="43" t="str">
        <f t="shared" si="74"/>
        <v>-</v>
      </c>
      <c r="CK59" s="51" t="str">
        <f t="shared" si="75"/>
        <v/>
      </c>
      <c r="CL59" s="47" t="s">
        <v>78</v>
      </c>
      <c r="CM59" s="46" t="s">
        <v>78</v>
      </c>
      <c r="CN59" s="50">
        <v>4</v>
      </c>
      <c r="CO59" s="50">
        <v>1</v>
      </c>
      <c r="CP59" s="47">
        <v>6</v>
      </c>
      <c r="CQ59" s="47">
        <v>4</v>
      </c>
      <c r="CR59" s="47">
        <v>4</v>
      </c>
      <c r="CS59" s="47">
        <v>5</v>
      </c>
      <c r="CT59" s="49">
        <f t="shared" si="76"/>
        <v>5.5</v>
      </c>
      <c r="CU59" s="48">
        <f t="shared" si="77"/>
        <v>2</v>
      </c>
      <c r="CV59" s="44" t="str">
        <f t="shared" si="78"/>
        <v>Aut.</v>
      </c>
      <c r="CW59" s="47" t="s">
        <v>78</v>
      </c>
      <c r="CX59" s="46" t="s">
        <v>78</v>
      </c>
      <c r="CY59" s="45">
        <f t="shared" si="79"/>
        <v>4.76</v>
      </c>
      <c r="CZ59" s="40">
        <f t="shared" si="80"/>
        <v>4</v>
      </c>
      <c r="DA59" s="39" t="str">
        <f t="shared" si="81"/>
        <v>Very limited</v>
      </c>
      <c r="DB59" s="44">
        <f t="shared" si="82"/>
        <v>4.08</v>
      </c>
      <c r="DC59" s="40">
        <f t="shared" si="83"/>
        <v>4</v>
      </c>
      <c r="DD59" s="39" t="str">
        <f t="shared" si="84"/>
        <v>Moderate autocracies</v>
      </c>
      <c r="DE59" s="43">
        <f t="shared" si="85"/>
        <v>5.43</v>
      </c>
      <c r="DF59" s="40">
        <f t="shared" si="86"/>
        <v>3</v>
      </c>
      <c r="DG59" s="39" t="str">
        <f t="shared" si="87"/>
        <v>Functional flaws</v>
      </c>
      <c r="DH59" s="42">
        <f t="shared" si="88"/>
        <v>4.17</v>
      </c>
      <c r="DI59" s="40">
        <f t="shared" si="89"/>
        <v>4</v>
      </c>
      <c r="DJ59" s="39" t="str">
        <f t="shared" si="90"/>
        <v>Weak</v>
      </c>
      <c r="DK59" s="41">
        <f t="shared" si="91"/>
        <v>5.6</v>
      </c>
      <c r="DL59" s="40">
        <f t="shared" si="92"/>
        <v>3</v>
      </c>
      <c r="DM59" s="39" t="str">
        <f t="shared" si="93"/>
        <v>Moderate</v>
      </c>
    </row>
    <row r="60" spans="1:117">
      <c r="A60" s="61" t="s">
        <v>158</v>
      </c>
      <c r="B60" s="60">
        <v>7</v>
      </c>
      <c r="C60" s="59">
        <f>IF(D60="-","?",RANK(D60,D2:D131,0))</f>
        <v>106</v>
      </c>
      <c r="D60" s="45">
        <f t="shared" si="47"/>
        <v>3.35</v>
      </c>
      <c r="E60" s="44">
        <f t="shared" si="48"/>
        <v>2.833333333333333</v>
      </c>
      <c r="F60" s="58">
        <f t="shared" si="49"/>
        <v>8.25</v>
      </c>
      <c r="G60" s="47">
        <v>8</v>
      </c>
      <c r="H60" s="47">
        <v>8</v>
      </c>
      <c r="I60" s="47">
        <v>10</v>
      </c>
      <c r="J60" s="47">
        <v>7</v>
      </c>
      <c r="K60" s="58">
        <f t="shared" si="50"/>
        <v>1</v>
      </c>
      <c r="L60" s="47">
        <v>1</v>
      </c>
      <c r="M60" s="47">
        <v>1</v>
      </c>
      <c r="N60" s="47">
        <v>1</v>
      </c>
      <c r="O60" s="47">
        <v>1</v>
      </c>
      <c r="P60" s="58">
        <f t="shared" si="51"/>
        <v>2.25</v>
      </c>
      <c r="Q60" s="47">
        <v>1</v>
      </c>
      <c r="R60" s="47">
        <v>2</v>
      </c>
      <c r="S60" s="47">
        <v>3</v>
      </c>
      <c r="T60" s="47">
        <v>3</v>
      </c>
      <c r="U60" s="58">
        <f t="shared" si="52"/>
        <v>1</v>
      </c>
      <c r="V60" s="47">
        <v>1</v>
      </c>
      <c r="W60" s="47">
        <v>1</v>
      </c>
      <c r="X60" s="58">
        <f t="shared" si="53"/>
        <v>1.6666666666666667</v>
      </c>
      <c r="Y60" s="47">
        <v>1</v>
      </c>
      <c r="Z60" s="47">
        <v>1</v>
      </c>
      <c r="AA60" s="47" t="s">
        <v>100</v>
      </c>
      <c r="AB60" s="47">
        <v>3</v>
      </c>
      <c r="AC60" s="43">
        <f t="shared" si="54"/>
        <v>3.8571428571428572</v>
      </c>
      <c r="AD60" s="57">
        <f t="shared" si="55"/>
        <v>3</v>
      </c>
      <c r="AE60" s="47">
        <v>3</v>
      </c>
      <c r="AF60" s="57">
        <f t="shared" si="56"/>
        <v>3.5</v>
      </c>
      <c r="AG60" s="47">
        <v>3</v>
      </c>
      <c r="AH60" s="47">
        <v>1</v>
      </c>
      <c r="AI60" s="47">
        <v>7</v>
      </c>
      <c r="AJ60" s="47">
        <v>3</v>
      </c>
      <c r="AK60" s="57">
        <f t="shared" si="57"/>
        <v>5.5</v>
      </c>
      <c r="AL60" s="47">
        <v>7</v>
      </c>
      <c r="AM60" s="47">
        <v>4</v>
      </c>
      <c r="AN60" s="57">
        <f t="shared" si="58"/>
        <v>3.5</v>
      </c>
      <c r="AO60" s="47">
        <v>3</v>
      </c>
      <c r="AP60" s="47">
        <v>4</v>
      </c>
      <c r="AQ60" s="57">
        <f t="shared" si="59"/>
        <v>3</v>
      </c>
      <c r="AR60" s="47">
        <v>2</v>
      </c>
      <c r="AS60" s="47">
        <v>4</v>
      </c>
      <c r="AT60" s="57">
        <f t="shared" si="60"/>
        <v>6</v>
      </c>
      <c r="AU60" s="47">
        <v>6</v>
      </c>
      <c r="AV60" s="57">
        <f t="shared" si="61"/>
        <v>2.5</v>
      </c>
      <c r="AW60" s="47">
        <v>4</v>
      </c>
      <c r="AX60" s="47">
        <v>1</v>
      </c>
      <c r="AY60" s="56">
        <f>IF(AZ60="-","?",RANK(AZ60,AZ2:AZ131,0))</f>
        <v>97</v>
      </c>
      <c r="AZ60" s="42">
        <f t="shared" si="62"/>
        <v>3.47</v>
      </c>
      <c r="BA60" s="41">
        <f t="shared" si="63"/>
        <v>6.958333333333333</v>
      </c>
      <c r="BB60" s="47">
        <v>7</v>
      </c>
      <c r="BC60" s="47">
        <v>10</v>
      </c>
      <c r="BD60" s="47">
        <v>3</v>
      </c>
      <c r="BE60" s="47">
        <v>9</v>
      </c>
      <c r="BF60" s="47">
        <v>7</v>
      </c>
      <c r="BG60" s="55">
        <f t="shared" si="64"/>
        <v>5.75</v>
      </c>
      <c r="BH60" s="54">
        <f t="shared" si="65"/>
        <v>3.7166666666666668</v>
      </c>
      <c r="BI60" s="41">
        <f t="shared" si="66"/>
        <v>3.6666666666666665</v>
      </c>
      <c r="BJ60" s="47">
        <v>4</v>
      </c>
      <c r="BK60" s="47">
        <v>3</v>
      </c>
      <c r="BL60" s="47">
        <v>4</v>
      </c>
      <c r="BM60" s="41">
        <f t="shared" si="67"/>
        <v>3</v>
      </c>
      <c r="BN60" s="47">
        <v>4</v>
      </c>
      <c r="BO60" s="47">
        <v>3</v>
      </c>
      <c r="BP60" s="47">
        <v>2</v>
      </c>
      <c r="BQ60" s="41">
        <f t="shared" si="68"/>
        <v>3.2</v>
      </c>
      <c r="BR60" s="47">
        <v>3</v>
      </c>
      <c r="BS60" s="47">
        <v>1</v>
      </c>
      <c r="BT60" s="47">
        <v>7</v>
      </c>
      <c r="BU60" s="47">
        <v>4</v>
      </c>
      <c r="BV60" s="47">
        <v>1</v>
      </c>
      <c r="BW60" s="47" t="s">
        <v>100</v>
      </c>
      <c r="BX60" s="41">
        <f t="shared" si="69"/>
        <v>5</v>
      </c>
      <c r="BY60" s="47">
        <v>4</v>
      </c>
      <c r="BZ60" s="47">
        <v>4</v>
      </c>
      <c r="CA60" s="47">
        <v>7</v>
      </c>
      <c r="CB60" s="47" t="s">
        <v>78</v>
      </c>
      <c r="CC60" s="46" t="s">
        <v>78</v>
      </c>
      <c r="CD60" s="52" t="s">
        <v>208</v>
      </c>
      <c r="CE60" s="52">
        <f t="shared" si="70"/>
        <v>2.833333333333333</v>
      </c>
      <c r="CF60" s="44" t="str">
        <f t="shared" si="71"/>
        <v>-</v>
      </c>
      <c r="CG60" s="53" t="str">
        <f t="shared" si="72"/>
        <v/>
      </c>
      <c r="CH60" s="52" t="s">
        <v>208</v>
      </c>
      <c r="CI60" s="52">
        <f t="shared" si="73"/>
        <v>3.8571428571428572</v>
      </c>
      <c r="CJ60" s="43" t="str">
        <f t="shared" si="74"/>
        <v>-</v>
      </c>
      <c r="CK60" s="51" t="str">
        <f t="shared" si="75"/>
        <v/>
      </c>
      <c r="CL60" s="47" t="s">
        <v>78</v>
      </c>
      <c r="CM60" s="46" t="s">
        <v>78</v>
      </c>
      <c r="CN60" s="50">
        <v>1</v>
      </c>
      <c r="CO60" s="50">
        <v>1</v>
      </c>
      <c r="CP60" s="50">
        <v>1</v>
      </c>
      <c r="CQ60" s="50">
        <v>1</v>
      </c>
      <c r="CR60" s="50">
        <v>1</v>
      </c>
      <c r="CS60" s="47">
        <v>3</v>
      </c>
      <c r="CT60" s="49">
        <f t="shared" si="76"/>
        <v>7.5</v>
      </c>
      <c r="CU60" s="48">
        <f t="shared" si="77"/>
        <v>5</v>
      </c>
      <c r="CV60" s="44" t="str">
        <f t="shared" si="78"/>
        <v>Aut.</v>
      </c>
      <c r="CW60" s="47" t="s">
        <v>78</v>
      </c>
      <c r="CX60" s="46" t="s">
        <v>78</v>
      </c>
      <c r="CY60" s="45">
        <f t="shared" si="79"/>
        <v>3.35</v>
      </c>
      <c r="CZ60" s="40">
        <f t="shared" si="80"/>
        <v>5</v>
      </c>
      <c r="DA60" s="39" t="str">
        <f t="shared" si="81"/>
        <v>Failed</v>
      </c>
      <c r="DB60" s="44">
        <f t="shared" si="82"/>
        <v>2.83</v>
      </c>
      <c r="DC60" s="40">
        <f t="shared" si="83"/>
        <v>5</v>
      </c>
      <c r="DD60" s="39" t="str">
        <f t="shared" si="84"/>
        <v>Hard-line autocracies</v>
      </c>
      <c r="DE60" s="43">
        <f t="shared" si="85"/>
        <v>3.86</v>
      </c>
      <c r="DF60" s="40">
        <f t="shared" si="86"/>
        <v>4</v>
      </c>
      <c r="DG60" s="39" t="str">
        <f t="shared" si="87"/>
        <v>Poorly functioning</v>
      </c>
      <c r="DH60" s="42">
        <f t="shared" si="88"/>
        <v>3.47</v>
      </c>
      <c r="DI60" s="40">
        <f t="shared" si="89"/>
        <v>4</v>
      </c>
      <c r="DJ60" s="39" t="str">
        <f t="shared" si="90"/>
        <v>Weak</v>
      </c>
      <c r="DK60" s="41">
        <f t="shared" si="91"/>
        <v>7</v>
      </c>
      <c r="DL60" s="40">
        <f t="shared" si="92"/>
        <v>2</v>
      </c>
      <c r="DM60" s="39" t="str">
        <f t="shared" si="93"/>
        <v>Substantial</v>
      </c>
    </row>
    <row r="61" spans="1:117">
      <c r="A61" s="61" t="s">
        <v>159</v>
      </c>
      <c r="B61" s="60">
        <v>1</v>
      </c>
      <c r="C61" s="59">
        <f>IF(D61="-","?",RANK(D61,D2:D131,0))</f>
        <v>14</v>
      </c>
      <c r="D61" s="45">
        <f t="shared" si="47"/>
        <v>8.1999999999999993</v>
      </c>
      <c r="E61" s="44">
        <f t="shared" si="48"/>
        <v>8.3000000000000007</v>
      </c>
      <c r="F61" s="58">
        <f t="shared" si="49"/>
        <v>8.75</v>
      </c>
      <c r="G61" s="47">
        <v>10</v>
      </c>
      <c r="H61" s="47">
        <v>6</v>
      </c>
      <c r="I61" s="47">
        <v>10</v>
      </c>
      <c r="J61" s="47">
        <v>9</v>
      </c>
      <c r="K61" s="58">
        <f t="shared" si="50"/>
        <v>9.5</v>
      </c>
      <c r="L61" s="47">
        <v>8</v>
      </c>
      <c r="M61" s="47">
        <v>10</v>
      </c>
      <c r="N61" s="47">
        <v>10</v>
      </c>
      <c r="O61" s="47">
        <v>10</v>
      </c>
      <c r="P61" s="58">
        <f t="shared" si="51"/>
        <v>8.5</v>
      </c>
      <c r="Q61" s="47">
        <v>10</v>
      </c>
      <c r="R61" s="47">
        <v>8</v>
      </c>
      <c r="S61" s="47">
        <v>7</v>
      </c>
      <c r="T61" s="47">
        <v>9</v>
      </c>
      <c r="U61" s="58">
        <f t="shared" si="52"/>
        <v>8.5</v>
      </c>
      <c r="V61" s="47">
        <v>7</v>
      </c>
      <c r="W61" s="47">
        <v>10</v>
      </c>
      <c r="X61" s="58">
        <f t="shared" si="53"/>
        <v>6.25</v>
      </c>
      <c r="Y61" s="47">
        <v>5</v>
      </c>
      <c r="Z61" s="47">
        <v>5</v>
      </c>
      <c r="AA61" s="47">
        <v>8</v>
      </c>
      <c r="AB61" s="47">
        <v>7</v>
      </c>
      <c r="AC61" s="43">
        <f t="shared" si="54"/>
        <v>8.1071428571428577</v>
      </c>
      <c r="AD61" s="57">
        <f t="shared" si="55"/>
        <v>7</v>
      </c>
      <c r="AE61" s="47">
        <v>7</v>
      </c>
      <c r="AF61" s="57">
        <f t="shared" si="56"/>
        <v>9.25</v>
      </c>
      <c r="AG61" s="47">
        <v>9</v>
      </c>
      <c r="AH61" s="47">
        <v>9</v>
      </c>
      <c r="AI61" s="47">
        <v>10</v>
      </c>
      <c r="AJ61" s="47">
        <v>9</v>
      </c>
      <c r="AK61" s="57">
        <f t="shared" si="57"/>
        <v>9</v>
      </c>
      <c r="AL61" s="47">
        <v>9</v>
      </c>
      <c r="AM61" s="47">
        <v>9</v>
      </c>
      <c r="AN61" s="57">
        <f t="shared" si="58"/>
        <v>9.5</v>
      </c>
      <c r="AO61" s="47">
        <v>10</v>
      </c>
      <c r="AP61" s="47">
        <v>9</v>
      </c>
      <c r="AQ61" s="57">
        <f t="shared" si="59"/>
        <v>7.5</v>
      </c>
      <c r="AR61" s="47">
        <v>7</v>
      </c>
      <c r="AS61" s="47">
        <v>8</v>
      </c>
      <c r="AT61" s="57">
        <f t="shared" si="60"/>
        <v>8</v>
      </c>
      <c r="AU61" s="47">
        <v>8</v>
      </c>
      <c r="AV61" s="57">
        <f t="shared" si="61"/>
        <v>6.5</v>
      </c>
      <c r="AW61" s="47">
        <v>7</v>
      </c>
      <c r="AX61" s="47">
        <v>6</v>
      </c>
      <c r="AY61" s="56">
        <f>IF(AZ61="-","?",RANK(AZ61,AZ2:AZ131,0))</f>
        <v>16</v>
      </c>
      <c r="AZ61" s="42">
        <f t="shared" si="62"/>
        <v>6.78</v>
      </c>
      <c r="BA61" s="41">
        <f t="shared" si="63"/>
        <v>2.5625</v>
      </c>
      <c r="BB61" s="47">
        <v>2</v>
      </c>
      <c r="BC61" s="47">
        <v>4</v>
      </c>
      <c r="BD61" s="47">
        <v>3</v>
      </c>
      <c r="BE61" s="47">
        <v>3</v>
      </c>
      <c r="BF61" s="47">
        <v>1</v>
      </c>
      <c r="BG61" s="55">
        <f t="shared" si="64"/>
        <v>2.375</v>
      </c>
      <c r="BH61" s="54">
        <f t="shared" si="65"/>
        <v>8.125</v>
      </c>
      <c r="BI61" s="41">
        <f t="shared" si="66"/>
        <v>8.3333333333333339</v>
      </c>
      <c r="BJ61" s="47">
        <v>9</v>
      </c>
      <c r="BK61" s="47">
        <v>8</v>
      </c>
      <c r="BL61" s="47">
        <v>8</v>
      </c>
      <c r="BM61" s="41">
        <f t="shared" si="67"/>
        <v>6.666666666666667</v>
      </c>
      <c r="BN61" s="47">
        <v>8</v>
      </c>
      <c r="BO61" s="47">
        <v>7</v>
      </c>
      <c r="BP61" s="47">
        <v>5</v>
      </c>
      <c r="BQ61" s="41">
        <f t="shared" si="68"/>
        <v>8.1666666666666661</v>
      </c>
      <c r="BR61" s="47">
        <v>10</v>
      </c>
      <c r="BS61" s="47">
        <v>10</v>
      </c>
      <c r="BT61" s="47">
        <v>8</v>
      </c>
      <c r="BU61" s="47">
        <v>7</v>
      </c>
      <c r="BV61" s="47">
        <v>7</v>
      </c>
      <c r="BW61" s="47">
        <v>7</v>
      </c>
      <c r="BX61" s="41">
        <f t="shared" si="69"/>
        <v>9.3333333333333339</v>
      </c>
      <c r="BY61" s="47">
        <v>9</v>
      </c>
      <c r="BZ61" s="47">
        <v>10</v>
      </c>
      <c r="CA61" s="47">
        <v>9</v>
      </c>
      <c r="CB61" s="47" t="s">
        <v>78</v>
      </c>
      <c r="CC61" s="46" t="s">
        <v>78</v>
      </c>
      <c r="CD61" s="52" t="s">
        <v>208</v>
      </c>
      <c r="CE61" s="52">
        <f t="shared" si="70"/>
        <v>8.3000000000000007</v>
      </c>
      <c r="CF61" s="44" t="str">
        <f t="shared" si="71"/>
        <v>-</v>
      </c>
      <c r="CG61" s="53" t="str">
        <f t="shared" si="72"/>
        <v/>
      </c>
      <c r="CH61" s="52" t="s">
        <v>208</v>
      </c>
      <c r="CI61" s="52">
        <f t="shared" si="73"/>
        <v>8.1071428571428577</v>
      </c>
      <c r="CJ61" s="43" t="str">
        <f t="shared" si="74"/>
        <v>-</v>
      </c>
      <c r="CK61" s="51" t="str">
        <f t="shared" si="75"/>
        <v/>
      </c>
      <c r="CL61" s="47" t="s">
        <v>78</v>
      </c>
      <c r="CM61" s="46" t="s">
        <v>78</v>
      </c>
      <c r="CN61" s="47">
        <v>8</v>
      </c>
      <c r="CO61" s="47">
        <v>10</v>
      </c>
      <c r="CP61" s="47">
        <v>10</v>
      </c>
      <c r="CQ61" s="47">
        <v>10</v>
      </c>
      <c r="CR61" s="47">
        <v>10</v>
      </c>
      <c r="CS61" s="47">
        <v>9</v>
      </c>
      <c r="CT61" s="49">
        <f t="shared" si="76"/>
        <v>9.5</v>
      </c>
      <c r="CU61" s="48">
        <f t="shared" si="77"/>
        <v>0</v>
      </c>
      <c r="CV61" s="44" t="str">
        <f t="shared" si="78"/>
        <v>Dem.</v>
      </c>
      <c r="CW61" s="47" t="s">
        <v>78</v>
      </c>
      <c r="CX61" s="46" t="s">
        <v>78</v>
      </c>
      <c r="CY61" s="45">
        <f t="shared" si="79"/>
        <v>8.1999999999999993</v>
      </c>
      <c r="CZ61" s="40">
        <f t="shared" si="80"/>
        <v>2</v>
      </c>
      <c r="DA61" s="39" t="str">
        <f t="shared" si="81"/>
        <v>Advanced</v>
      </c>
      <c r="DB61" s="44">
        <f t="shared" si="82"/>
        <v>8.3000000000000007</v>
      </c>
      <c r="DC61" s="40">
        <f t="shared" si="83"/>
        <v>1</v>
      </c>
      <c r="DD61" s="39" t="str">
        <f t="shared" si="84"/>
        <v>Democracies in consolidation</v>
      </c>
      <c r="DE61" s="43">
        <f t="shared" si="85"/>
        <v>8.11</v>
      </c>
      <c r="DF61" s="40">
        <f t="shared" si="86"/>
        <v>1</v>
      </c>
      <c r="DG61" s="39" t="str">
        <f t="shared" si="87"/>
        <v>Developed</v>
      </c>
      <c r="DH61" s="42">
        <f t="shared" si="88"/>
        <v>6.78</v>
      </c>
      <c r="DI61" s="40">
        <f t="shared" si="89"/>
        <v>2</v>
      </c>
      <c r="DJ61" s="39" t="str">
        <f t="shared" si="90"/>
        <v>Good</v>
      </c>
      <c r="DK61" s="41">
        <f t="shared" si="91"/>
        <v>2.6</v>
      </c>
      <c r="DL61" s="40">
        <f t="shared" si="92"/>
        <v>4</v>
      </c>
      <c r="DM61" s="39" t="str">
        <f t="shared" si="93"/>
        <v>Minor</v>
      </c>
    </row>
    <row r="62" spans="1:117">
      <c r="A62" s="61" t="s">
        <v>160</v>
      </c>
      <c r="B62" s="60">
        <v>4</v>
      </c>
      <c r="C62" s="59">
        <f>IF(D62="-","?",RANK(D62,D2:D131,0))</f>
        <v>62</v>
      </c>
      <c r="D62" s="45">
        <f t="shared" si="47"/>
        <v>5.71</v>
      </c>
      <c r="E62" s="44">
        <f t="shared" si="48"/>
        <v>5.6</v>
      </c>
      <c r="F62" s="58">
        <f t="shared" si="49"/>
        <v>5.5</v>
      </c>
      <c r="G62" s="47">
        <v>4</v>
      </c>
      <c r="H62" s="47">
        <v>6</v>
      </c>
      <c r="I62" s="47">
        <v>7</v>
      </c>
      <c r="J62" s="47">
        <v>5</v>
      </c>
      <c r="K62" s="58">
        <f t="shared" si="50"/>
        <v>6</v>
      </c>
      <c r="L62" s="47">
        <v>7</v>
      </c>
      <c r="M62" s="47">
        <v>4</v>
      </c>
      <c r="N62" s="47">
        <v>7</v>
      </c>
      <c r="O62" s="47">
        <v>6</v>
      </c>
      <c r="P62" s="58">
        <f t="shared" si="51"/>
        <v>5</v>
      </c>
      <c r="Q62" s="47">
        <v>6</v>
      </c>
      <c r="R62" s="47">
        <v>5</v>
      </c>
      <c r="S62" s="47">
        <v>3</v>
      </c>
      <c r="T62" s="47">
        <v>6</v>
      </c>
      <c r="U62" s="58">
        <f t="shared" si="52"/>
        <v>5.5</v>
      </c>
      <c r="V62" s="47">
        <v>5</v>
      </c>
      <c r="W62" s="47">
        <v>6</v>
      </c>
      <c r="X62" s="58">
        <f t="shared" si="53"/>
        <v>6</v>
      </c>
      <c r="Y62" s="47">
        <v>5</v>
      </c>
      <c r="Z62" s="47">
        <v>5</v>
      </c>
      <c r="AA62" s="47">
        <v>8</v>
      </c>
      <c r="AB62" s="47">
        <v>6</v>
      </c>
      <c r="AC62" s="43">
        <f t="shared" si="54"/>
        <v>5.8214285714285712</v>
      </c>
      <c r="AD62" s="57">
        <f t="shared" si="55"/>
        <v>5</v>
      </c>
      <c r="AE62" s="47">
        <v>5</v>
      </c>
      <c r="AF62" s="57">
        <f t="shared" si="56"/>
        <v>6.75</v>
      </c>
      <c r="AG62" s="47">
        <v>6</v>
      </c>
      <c r="AH62" s="47">
        <v>5</v>
      </c>
      <c r="AI62" s="47">
        <v>8</v>
      </c>
      <c r="AJ62" s="47">
        <v>8</v>
      </c>
      <c r="AK62" s="57">
        <f t="shared" si="57"/>
        <v>7</v>
      </c>
      <c r="AL62" s="47">
        <v>8</v>
      </c>
      <c r="AM62" s="47">
        <v>6</v>
      </c>
      <c r="AN62" s="57">
        <f t="shared" si="58"/>
        <v>7</v>
      </c>
      <c r="AO62" s="47">
        <v>7</v>
      </c>
      <c r="AP62" s="47">
        <v>7</v>
      </c>
      <c r="AQ62" s="57">
        <f t="shared" si="59"/>
        <v>5</v>
      </c>
      <c r="AR62" s="47">
        <v>4</v>
      </c>
      <c r="AS62" s="47">
        <v>6</v>
      </c>
      <c r="AT62" s="57">
        <f t="shared" si="60"/>
        <v>6</v>
      </c>
      <c r="AU62" s="47">
        <v>6</v>
      </c>
      <c r="AV62" s="57">
        <f t="shared" si="61"/>
        <v>4</v>
      </c>
      <c r="AW62" s="47">
        <v>3</v>
      </c>
      <c r="AX62" s="47">
        <v>5</v>
      </c>
      <c r="AY62" s="56">
        <f>IF(AZ62="-","?",RANK(AZ62,AZ2:AZ131,0))</f>
        <v>77</v>
      </c>
      <c r="AZ62" s="42">
        <f t="shared" si="62"/>
        <v>4.2</v>
      </c>
      <c r="BA62" s="41">
        <f t="shared" si="63"/>
        <v>5.125</v>
      </c>
      <c r="BB62" s="47">
        <v>4</v>
      </c>
      <c r="BC62" s="47">
        <v>5</v>
      </c>
      <c r="BD62" s="47">
        <v>6</v>
      </c>
      <c r="BE62" s="47">
        <v>7</v>
      </c>
      <c r="BF62" s="47">
        <v>3</v>
      </c>
      <c r="BG62" s="55">
        <f t="shared" si="64"/>
        <v>5.75</v>
      </c>
      <c r="BH62" s="54">
        <f t="shared" si="65"/>
        <v>4.708333333333333</v>
      </c>
      <c r="BI62" s="41">
        <f t="shared" si="66"/>
        <v>4.333333333333333</v>
      </c>
      <c r="BJ62" s="47">
        <v>4</v>
      </c>
      <c r="BK62" s="47">
        <v>4</v>
      </c>
      <c r="BL62" s="47">
        <v>5</v>
      </c>
      <c r="BM62" s="41">
        <f t="shared" si="67"/>
        <v>3.6666666666666665</v>
      </c>
      <c r="BN62" s="47">
        <v>4</v>
      </c>
      <c r="BO62" s="47">
        <v>5</v>
      </c>
      <c r="BP62" s="47">
        <v>2</v>
      </c>
      <c r="BQ62" s="41">
        <f t="shared" si="68"/>
        <v>4.833333333333333</v>
      </c>
      <c r="BR62" s="47">
        <v>6</v>
      </c>
      <c r="BS62" s="47">
        <v>4</v>
      </c>
      <c r="BT62" s="47">
        <v>5</v>
      </c>
      <c r="BU62" s="47">
        <v>5</v>
      </c>
      <c r="BV62" s="47">
        <v>4</v>
      </c>
      <c r="BW62" s="47">
        <v>5</v>
      </c>
      <c r="BX62" s="41">
        <f t="shared" si="69"/>
        <v>6</v>
      </c>
      <c r="BY62" s="47">
        <v>6</v>
      </c>
      <c r="BZ62" s="47">
        <v>6</v>
      </c>
      <c r="CA62" s="47">
        <v>6</v>
      </c>
      <c r="CB62" s="47" t="s">
        <v>78</v>
      </c>
      <c r="CC62" s="46" t="s">
        <v>78</v>
      </c>
      <c r="CD62" s="52" t="s">
        <v>208</v>
      </c>
      <c r="CE62" s="52">
        <f t="shared" si="70"/>
        <v>5.6</v>
      </c>
      <c r="CF62" s="44" t="str">
        <f t="shared" si="71"/>
        <v>-</v>
      </c>
      <c r="CG62" s="53" t="str">
        <f t="shared" si="72"/>
        <v/>
      </c>
      <c r="CH62" s="52" t="s">
        <v>208</v>
      </c>
      <c r="CI62" s="52">
        <f t="shared" si="73"/>
        <v>5.8214285714285712</v>
      </c>
      <c r="CJ62" s="43" t="str">
        <f t="shared" si="74"/>
        <v>-</v>
      </c>
      <c r="CK62" s="51" t="str">
        <f t="shared" si="75"/>
        <v/>
      </c>
      <c r="CL62" s="47" t="s">
        <v>78</v>
      </c>
      <c r="CM62" s="46" t="s">
        <v>78</v>
      </c>
      <c r="CN62" s="47">
        <v>7</v>
      </c>
      <c r="CO62" s="47">
        <v>4</v>
      </c>
      <c r="CP62" s="47">
        <v>7</v>
      </c>
      <c r="CQ62" s="47">
        <v>6</v>
      </c>
      <c r="CR62" s="47">
        <v>6</v>
      </c>
      <c r="CS62" s="47">
        <v>6</v>
      </c>
      <c r="CT62" s="49">
        <f t="shared" si="76"/>
        <v>4.5</v>
      </c>
      <c r="CU62" s="48">
        <f t="shared" si="77"/>
        <v>0</v>
      </c>
      <c r="CV62" s="44" t="str">
        <f t="shared" si="78"/>
        <v>Dem.</v>
      </c>
      <c r="CW62" s="47" t="s">
        <v>78</v>
      </c>
      <c r="CX62" s="46" t="s">
        <v>78</v>
      </c>
      <c r="CY62" s="45">
        <f t="shared" si="79"/>
        <v>5.71</v>
      </c>
      <c r="CZ62" s="40">
        <f t="shared" si="80"/>
        <v>3</v>
      </c>
      <c r="DA62" s="39" t="str">
        <f t="shared" si="81"/>
        <v>Limited</v>
      </c>
      <c r="DB62" s="44">
        <f t="shared" si="82"/>
        <v>5.6</v>
      </c>
      <c r="DC62" s="40">
        <f t="shared" si="83"/>
        <v>3</v>
      </c>
      <c r="DD62" s="39" t="str">
        <f t="shared" si="84"/>
        <v>Highly defective democracies</v>
      </c>
      <c r="DE62" s="43">
        <f t="shared" si="85"/>
        <v>5.82</v>
      </c>
      <c r="DF62" s="40">
        <f t="shared" si="86"/>
        <v>3</v>
      </c>
      <c r="DG62" s="39" t="str">
        <f t="shared" si="87"/>
        <v>Functional flaws</v>
      </c>
      <c r="DH62" s="42">
        <f t="shared" si="88"/>
        <v>4.2</v>
      </c>
      <c r="DI62" s="40">
        <f t="shared" si="89"/>
        <v>4</v>
      </c>
      <c r="DJ62" s="39" t="str">
        <f t="shared" si="90"/>
        <v>Weak</v>
      </c>
      <c r="DK62" s="41">
        <f t="shared" si="91"/>
        <v>5.0999999999999996</v>
      </c>
      <c r="DL62" s="40">
        <f t="shared" si="92"/>
        <v>3</v>
      </c>
      <c r="DM62" s="39" t="str">
        <f t="shared" si="93"/>
        <v>Moderate</v>
      </c>
    </row>
    <row r="63" spans="1:117">
      <c r="A63" s="61" t="s">
        <v>161</v>
      </c>
      <c r="B63" s="60">
        <v>5</v>
      </c>
      <c r="C63" s="59" t="str">
        <f>IF(D63="-","?",RANK(D63,D2:D131,0))</f>
        <v>?</v>
      </c>
      <c r="D63" s="45" t="str">
        <f t="shared" si="47"/>
        <v>-</v>
      </c>
      <c r="E63" s="44" t="str">
        <f t="shared" si="48"/>
        <v>-</v>
      </c>
      <c r="F63" s="58" t="str">
        <f t="shared" si="49"/>
        <v>-</v>
      </c>
      <c r="G63" s="47" t="s">
        <v>208</v>
      </c>
      <c r="H63" s="47" t="s">
        <v>208</v>
      </c>
      <c r="I63" s="47" t="s">
        <v>208</v>
      </c>
      <c r="J63" s="47" t="s">
        <v>208</v>
      </c>
      <c r="K63" s="58" t="str">
        <f t="shared" si="50"/>
        <v>-</v>
      </c>
      <c r="L63" s="47" t="s">
        <v>208</v>
      </c>
      <c r="M63" s="47" t="s">
        <v>208</v>
      </c>
      <c r="N63" s="47" t="s">
        <v>208</v>
      </c>
      <c r="O63" s="47" t="s">
        <v>208</v>
      </c>
      <c r="P63" s="58" t="str">
        <f t="shared" si="51"/>
        <v>-</v>
      </c>
      <c r="Q63" s="47" t="s">
        <v>208</v>
      </c>
      <c r="R63" s="47" t="s">
        <v>208</v>
      </c>
      <c r="S63" s="47" t="s">
        <v>208</v>
      </c>
      <c r="T63" s="47" t="s">
        <v>208</v>
      </c>
      <c r="U63" s="58" t="str">
        <f t="shared" si="52"/>
        <v>-</v>
      </c>
      <c r="V63" s="47" t="s">
        <v>208</v>
      </c>
      <c r="W63" s="47" t="s">
        <v>208</v>
      </c>
      <c r="X63" s="58" t="str">
        <f t="shared" si="53"/>
        <v>-</v>
      </c>
      <c r="Y63" s="47" t="s">
        <v>208</v>
      </c>
      <c r="Z63" s="47" t="s">
        <v>208</v>
      </c>
      <c r="AA63" s="47" t="s">
        <v>208</v>
      </c>
      <c r="AB63" s="47" t="s">
        <v>208</v>
      </c>
      <c r="AC63" s="43" t="str">
        <f t="shared" si="54"/>
        <v>-</v>
      </c>
      <c r="AD63" s="57" t="str">
        <f t="shared" si="55"/>
        <v>-</v>
      </c>
      <c r="AE63" s="47" t="s">
        <v>208</v>
      </c>
      <c r="AF63" s="57" t="str">
        <f t="shared" si="56"/>
        <v>-</v>
      </c>
      <c r="AG63" s="47" t="s">
        <v>208</v>
      </c>
      <c r="AH63" s="47" t="s">
        <v>208</v>
      </c>
      <c r="AI63" s="47" t="s">
        <v>208</v>
      </c>
      <c r="AJ63" s="47" t="s">
        <v>208</v>
      </c>
      <c r="AK63" s="57" t="str">
        <f t="shared" si="57"/>
        <v>-</v>
      </c>
      <c r="AL63" s="47" t="s">
        <v>208</v>
      </c>
      <c r="AM63" s="47" t="s">
        <v>208</v>
      </c>
      <c r="AN63" s="57" t="str">
        <f t="shared" si="58"/>
        <v>-</v>
      </c>
      <c r="AO63" s="47" t="s">
        <v>208</v>
      </c>
      <c r="AP63" s="47" t="s">
        <v>208</v>
      </c>
      <c r="AQ63" s="57" t="str">
        <f t="shared" si="59"/>
        <v>-</v>
      </c>
      <c r="AR63" s="47" t="s">
        <v>208</v>
      </c>
      <c r="AS63" s="47" t="s">
        <v>208</v>
      </c>
      <c r="AT63" s="57" t="str">
        <f t="shared" si="60"/>
        <v>-</v>
      </c>
      <c r="AU63" s="47" t="s">
        <v>208</v>
      </c>
      <c r="AV63" s="57" t="str">
        <f t="shared" si="61"/>
        <v>-</v>
      </c>
      <c r="AW63" s="47" t="s">
        <v>208</v>
      </c>
      <c r="AX63" s="47" t="s">
        <v>208</v>
      </c>
      <c r="AY63" s="56" t="str">
        <f>IF(AZ63="-","?",RANK(AZ63,AZ2:AZ131,0))</f>
        <v>?</v>
      </c>
      <c r="AZ63" s="42" t="str">
        <f t="shared" si="62"/>
        <v>-</v>
      </c>
      <c r="BA63" s="41" t="str">
        <f t="shared" si="63"/>
        <v>-</v>
      </c>
      <c r="BB63" s="47" t="s">
        <v>208</v>
      </c>
      <c r="BC63" s="47" t="s">
        <v>208</v>
      </c>
      <c r="BD63" s="47" t="s">
        <v>208</v>
      </c>
      <c r="BE63" s="47" t="s">
        <v>208</v>
      </c>
      <c r="BF63" s="47" t="s">
        <v>208</v>
      </c>
      <c r="BG63" s="55" t="str">
        <f t="shared" si="64"/>
        <v>-</v>
      </c>
      <c r="BH63" s="54" t="str">
        <f t="shared" si="65"/>
        <v>-</v>
      </c>
      <c r="BI63" s="41" t="str">
        <f t="shared" si="66"/>
        <v>-</v>
      </c>
      <c r="BJ63" s="47" t="s">
        <v>208</v>
      </c>
      <c r="BK63" s="47" t="s">
        <v>208</v>
      </c>
      <c r="BL63" s="47" t="s">
        <v>208</v>
      </c>
      <c r="BM63" s="41" t="str">
        <f t="shared" si="67"/>
        <v>-</v>
      </c>
      <c r="BN63" s="47" t="s">
        <v>208</v>
      </c>
      <c r="BO63" s="47" t="s">
        <v>208</v>
      </c>
      <c r="BP63" s="47" t="s">
        <v>208</v>
      </c>
      <c r="BQ63" s="41" t="str">
        <f t="shared" si="68"/>
        <v>-</v>
      </c>
      <c r="BR63" s="47" t="s">
        <v>208</v>
      </c>
      <c r="BS63" s="47" t="s">
        <v>208</v>
      </c>
      <c r="BT63" s="47" t="s">
        <v>208</v>
      </c>
      <c r="BU63" s="47" t="s">
        <v>208</v>
      </c>
      <c r="BV63" s="47" t="s">
        <v>208</v>
      </c>
      <c r="BW63" s="47" t="s">
        <v>208</v>
      </c>
      <c r="BX63" s="41" t="str">
        <f t="shared" si="69"/>
        <v>-</v>
      </c>
      <c r="BY63" s="47" t="s">
        <v>208</v>
      </c>
      <c r="BZ63" s="47" t="s">
        <v>208</v>
      </c>
      <c r="CA63" s="47" t="s">
        <v>208</v>
      </c>
      <c r="CB63" s="47" t="s">
        <v>78</v>
      </c>
      <c r="CC63" s="46" t="s">
        <v>78</v>
      </c>
      <c r="CD63" s="52" t="s">
        <v>208</v>
      </c>
      <c r="CE63" s="52" t="str">
        <f t="shared" si="70"/>
        <v>-</v>
      </c>
      <c r="CF63" s="44" t="str">
        <f t="shared" si="71"/>
        <v>-</v>
      </c>
      <c r="CG63" s="53" t="str">
        <f t="shared" si="72"/>
        <v/>
      </c>
      <c r="CH63" s="52" t="s">
        <v>208</v>
      </c>
      <c r="CI63" s="52" t="str">
        <f t="shared" si="73"/>
        <v>-</v>
      </c>
      <c r="CJ63" s="43" t="str">
        <f t="shared" si="74"/>
        <v>-</v>
      </c>
      <c r="CK63" s="51" t="str">
        <f t="shared" si="75"/>
        <v/>
      </c>
      <c r="CL63" s="47" t="s">
        <v>78</v>
      </c>
      <c r="CM63" s="46" t="s">
        <v>78</v>
      </c>
      <c r="CN63" s="47" t="s">
        <v>208</v>
      </c>
      <c r="CO63" s="47" t="s">
        <v>208</v>
      </c>
      <c r="CP63" s="47" t="s">
        <v>208</v>
      </c>
      <c r="CQ63" s="47" t="s">
        <v>208</v>
      </c>
      <c r="CR63" s="47" t="s">
        <v>208</v>
      </c>
      <c r="CS63" s="47" t="s">
        <v>208</v>
      </c>
      <c r="CT63" s="49" t="str">
        <f t="shared" si="76"/>
        <v>-</v>
      </c>
      <c r="CU63" s="48" t="str">
        <f t="shared" si="77"/>
        <v>-</v>
      </c>
      <c r="CV63" s="44" t="str">
        <f t="shared" si="78"/>
        <v/>
      </c>
      <c r="CW63" s="47" t="s">
        <v>78</v>
      </c>
      <c r="CX63" s="46" t="s">
        <v>78</v>
      </c>
      <c r="CY63" s="45" t="str">
        <f t="shared" si="79"/>
        <v>-</v>
      </c>
      <c r="CZ63" s="40" t="str">
        <f t="shared" si="80"/>
        <v>-</v>
      </c>
      <c r="DA63" s="39" t="str">
        <f t="shared" si="81"/>
        <v/>
      </c>
      <c r="DB63" s="44" t="str">
        <f t="shared" si="82"/>
        <v>-</v>
      </c>
      <c r="DC63" s="40" t="str">
        <f t="shared" si="83"/>
        <v>-</v>
      </c>
      <c r="DD63" s="39" t="str">
        <f t="shared" si="84"/>
        <v/>
      </c>
      <c r="DE63" s="43" t="str">
        <f t="shared" si="85"/>
        <v>-</v>
      </c>
      <c r="DF63" s="40" t="str">
        <f t="shared" si="86"/>
        <v>-</v>
      </c>
      <c r="DG63" s="39" t="str">
        <f t="shared" si="87"/>
        <v/>
      </c>
      <c r="DH63" s="42" t="str">
        <f t="shared" si="88"/>
        <v>-</v>
      </c>
      <c r="DI63" s="40" t="str">
        <f t="shared" si="89"/>
        <v>-</v>
      </c>
      <c r="DJ63" s="39" t="str">
        <f t="shared" si="90"/>
        <v/>
      </c>
      <c r="DK63" s="41" t="str">
        <f t="shared" si="91"/>
        <v>-</v>
      </c>
      <c r="DL63" s="40" t="str">
        <f t="shared" si="92"/>
        <v>-</v>
      </c>
      <c r="DM63" s="39" t="str">
        <f t="shared" si="93"/>
        <v/>
      </c>
    </row>
    <row r="64" spans="1:117">
      <c r="A64" s="61" t="s">
        <v>162</v>
      </c>
      <c r="B64" s="60">
        <v>3</v>
      </c>
      <c r="C64" s="59">
        <f>IF(D64="-","?",RANK(D64,D2:D131,0))</f>
        <v>114</v>
      </c>
      <c r="D64" s="45">
        <f t="shared" si="47"/>
        <v>2.79</v>
      </c>
      <c r="E64" s="44">
        <f t="shared" si="48"/>
        <v>3.1833333333333331</v>
      </c>
      <c r="F64" s="58">
        <f t="shared" si="49"/>
        <v>5</v>
      </c>
      <c r="G64" s="47">
        <v>5</v>
      </c>
      <c r="H64" s="47">
        <v>4</v>
      </c>
      <c r="I64" s="47">
        <v>9</v>
      </c>
      <c r="J64" s="47">
        <v>2</v>
      </c>
      <c r="K64" s="58">
        <f t="shared" si="50"/>
        <v>3.5</v>
      </c>
      <c r="L64" s="47">
        <v>1</v>
      </c>
      <c r="M64" s="47">
        <v>1</v>
      </c>
      <c r="N64" s="47">
        <v>7</v>
      </c>
      <c r="O64" s="47">
        <v>5</v>
      </c>
      <c r="P64" s="58">
        <f t="shared" si="51"/>
        <v>2.75</v>
      </c>
      <c r="Q64" s="47">
        <v>3</v>
      </c>
      <c r="R64" s="47">
        <v>2</v>
      </c>
      <c r="S64" s="47">
        <v>3</v>
      </c>
      <c r="T64" s="47">
        <v>3</v>
      </c>
      <c r="U64" s="58">
        <f t="shared" si="52"/>
        <v>2</v>
      </c>
      <c r="V64" s="47">
        <v>2</v>
      </c>
      <c r="W64" s="47">
        <v>2</v>
      </c>
      <c r="X64" s="58">
        <f t="shared" si="53"/>
        <v>2.6666666666666665</v>
      </c>
      <c r="Y64" s="47">
        <v>2</v>
      </c>
      <c r="Z64" s="47">
        <v>3</v>
      </c>
      <c r="AA64" s="47" t="s">
        <v>100</v>
      </c>
      <c r="AB64" s="47">
        <v>3</v>
      </c>
      <c r="AC64" s="43">
        <f t="shared" si="54"/>
        <v>2.3928571428571428</v>
      </c>
      <c r="AD64" s="57">
        <f t="shared" si="55"/>
        <v>1</v>
      </c>
      <c r="AE64" s="47">
        <v>1</v>
      </c>
      <c r="AF64" s="57">
        <f t="shared" si="56"/>
        <v>2.25</v>
      </c>
      <c r="AG64" s="47">
        <v>2</v>
      </c>
      <c r="AH64" s="47">
        <v>2</v>
      </c>
      <c r="AI64" s="47">
        <v>3</v>
      </c>
      <c r="AJ64" s="47">
        <v>2</v>
      </c>
      <c r="AK64" s="57">
        <f t="shared" si="57"/>
        <v>3.5</v>
      </c>
      <c r="AL64" s="47">
        <v>3</v>
      </c>
      <c r="AM64" s="47">
        <v>4</v>
      </c>
      <c r="AN64" s="57">
        <f t="shared" si="58"/>
        <v>4</v>
      </c>
      <c r="AO64" s="47">
        <v>4</v>
      </c>
      <c r="AP64" s="47">
        <v>4</v>
      </c>
      <c r="AQ64" s="57">
        <f t="shared" si="59"/>
        <v>1.5</v>
      </c>
      <c r="AR64" s="47">
        <v>2</v>
      </c>
      <c r="AS64" s="47">
        <v>1</v>
      </c>
      <c r="AT64" s="57">
        <f t="shared" si="60"/>
        <v>3</v>
      </c>
      <c r="AU64" s="47">
        <v>3</v>
      </c>
      <c r="AV64" s="57">
        <f t="shared" si="61"/>
        <v>1.5</v>
      </c>
      <c r="AW64" s="47">
        <v>2</v>
      </c>
      <c r="AX64" s="47">
        <v>1</v>
      </c>
      <c r="AY64" s="56">
        <f>IF(AZ64="-","?",RANK(AZ64,AZ2:AZ131,0))</f>
        <v>92</v>
      </c>
      <c r="AZ64" s="42">
        <f t="shared" si="62"/>
        <v>3.61</v>
      </c>
      <c r="BA64" s="41">
        <f t="shared" si="63"/>
        <v>8.8541666666666661</v>
      </c>
      <c r="BB64" s="47">
        <v>10</v>
      </c>
      <c r="BC64" s="47">
        <v>8</v>
      </c>
      <c r="BD64" s="47">
        <v>8</v>
      </c>
      <c r="BE64" s="47">
        <v>10</v>
      </c>
      <c r="BF64" s="47">
        <v>10</v>
      </c>
      <c r="BG64" s="55">
        <f t="shared" si="64"/>
        <v>7.125</v>
      </c>
      <c r="BH64" s="54">
        <f t="shared" si="65"/>
        <v>3.708333333333333</v>
      </c>
      <c r="BI64" s="41">
        <f t="shared" si="66"/>
        <v>3</v>
      </c>
      <c r="BJ64" s="47">
        <v>2</v>
      </c>
      <c r="BK64" s="47">
        <v>3</v>
      </c>
      <c r="BL64" s="47">
        <v>4</v>
      </c>
      <c r="BM64" s="41">
        <f t="shared" si="67"/>
        <v>2.6666666666666665</v>
      </c>
      <c r="BN64" s="47">
        <v>3</v>
      </c>
      <c r="BO64" s="47">
        <v>3</v>
      </c>
      <c r="BP64" s="47">
        <v>2</v>
      </c>
      <c r="BQ64" s="41">
        <f t="shared" si="68"/>
        <v>4.166666666666667</v>
      </c>
      <c r="BR64" s="47">
        <v>3</v>
      </c>
      <c r="BS64" s="47">
        <v>4</v>
      </c>
      <c r="BT64" s="47">
        <v>5</v>
      </c>
      <c r="BU64" s="47">
        <v>4</v>
      </c>
      <c r="BV64" s="47">
        <v>5</v>
      </c>
      <c r="BW64" s="47">
        <v>4</v>
      </c>
      <c r="BX64" s="41">
        <f t="shared" si="69"/>
        <v>5</v>
      </c>
      <c r="BY64" s="47">
        <v>6</v>
      </c>
      <c r="BZ64" s="47">
        <v>4</v>
      </c>
      <c r="CA64" s="47">
        <v>5</v>
      </c>
      <c r="CB64" s="47" t="s">
        <v>78</v>
      </c>
      <c r="CC64" s="46" t="s">
        <v>78</v>
      </c>
      <c r="CD64" s="52" t="s">
        <v>208</v>
      </c>
      <c r="CE64" s="52">
        <f t="shared" si="70"/>
        <v>3.1833333333333331</v>
      </c>
      <c r="CF64" s="44" t="str">
        <f t="shared" si="71"/>
        <v>-</v>
      </c>
      <c r="CG64" s="53" t="str">
        <f t="shared" si="72"/>
        <v/>
      </c>
      <c r="CH64" s="52" t="s">
        <v>208</v>
      </c>
      <c r="CI64" s="52">
        <f t="shared" si="73"/>
        <v>2.3928571428571428</v>
      </c>
      <c r="CJ64" s="43" t="str">
        <f t="shared" si="74"/>
        <v>-</v>
      </c>
      <c r="CK64" s="51" t="str">
        <f t="shared" si="75"/>
        <v/>
      </c>
      <c r="CL64" s="47" t="s">
        <v>78</v>
      </c>
      <c r="CM64" s="46" t="s">
        <v>78</v>
      </c>
      <c r="CN64" s="50">
        <v>1</v>
      </c>
      <c r="CO64" s="50">
        <v>1</v>
      </c>
      <c r="CP64" s="47">
        <v>7</v>
      </c>
      <c r="CQ64" s="47">
        <v>5</v>
      </c>
      <c r="CR64" s="47">
        <v>3</v>
      </c>
      <c r="CS64" s="47">
        <v>3</v>
      </c>
      <c r="CT64" s="49">
        <f t="shared" si="76"/>
        <v>3.5</v>
      </c>
      <c r="CU64" s="48">
        <f t="shared" si="77"/>
        <v>2</v>
      </c>
      <c r="CV64" s="44" t="str">
        <f t="shared" si="78"/>
        <v>Aut.</v>
      </c>
      <c r="CW64" s="47" t="s">
        <v>78</v>
      </c>
      <c r="CX64" s="46" t="s">
        <v>78</v>
      </c>
      <c r="CY64" s="45">
        <f t="shared" si="79"/>
        <v>2.79</v>
      </c>
      <c r="CZ64" s="40">
        <f t="shared" si="80"/>
        <v>5</v>
      </c>
      <c r="DA64" s="39" t="str">
        <f t="shared" si="81"/>
        <v>Failed</v>
      </c>
      <c r="DB64" s="44">
        <f t="shared" si="82"/>
        <v>3.18</v>
      </c>
      <c r="DC64" s="40">
        <f t="shared" si="83"/>
        <v>5</v>
      </c>
      <c r="DD64" s="39" t="str">
        <f t="shared" si="84"/>
        <v>Hard-line autocracies</v>
      </c>
      <c r="DE64" s="43">
        <f t="shared" si="85"/>
        <v>2.39</v>
      </c>
      <c r="DF64" s="40">
        <f t="shared" si="86"/>
        <v>5</v>
      </c>
      <c r="DG64" s="39" t="str">
        <f t="shared" si="87"/>
        <v>Rudimentary</v>
      </c>
      <c r="DH64" s="42">
        <f t="shared" si="88"/>
        <v>3.61</v>
      </c>
      <c r="DI64" s="40">
        <f t="shared" si="89"/>
        <v>4</v>
      </c>
      <c r="DJ64" s="39" t="str">
        <f t="shared" si="90"/>
        <v>Weak</v>
      </c>
      <c r="DK64" s="41">
        <f t="shared" si="91"/>
        <v>8.9</v>
      </c>
      <c r="DL64" s="40">
        <f t="shared" si="92"/>
        <v>1</v>
      </c>
      <c r="DM64" s="39" t="str">
        <f t="shared" si="93"/>
        <v>Massive</v>
      </c>
    </row>
    <row r="65" spans="1:117">
      <c r="A65" s="61" t="s">
        <v>163</v>
      </c>
      <c r="B65" s="60">
        <v>4</v>
      </c>
      <c r="C65" s="59">
        <f>IF(D65="-","?",RANK(D65,D2:D131,0))</f>
        <v>93</v>
      </c>
      <c r="D65" s="45">
        <f t="shared" si="47"/>
        <v>4</v>
      </c>
      <c r="E65" s="44">
        <f t="shared" si="48"/>
        <v>3</v>
      </c>
      <c r="F65" s="58">
        <f t="shared" si="49"/>
        <v>7.5</v>
      </c>
      <c r="G65" s="47">
        <v>9</v>
      </c>
      <c r="H65" s="47">
        <v>7</v>
      </c>
      <c r="I65" s="47">
        <v>7</v>
      </c>
      <c r="J65" s="47">
        <v>7</v>
      </c>
      <c r="K65" s="58">
        <f t="shared" si="50"/>
        <v>1.25</v>
      </c>
      <c r="L65" s="47">
        <v>1</v>
      </c>
      <c r="M65" s="47">
        <v>1</v>
      </c>
      <c r="N65" s="47">
        <v>2</v>
      </c>
      <c r="O65" s="47">
        <v>1</v>
      </c>
      <c r="P65" s="58">
        <f t="shared" si="51"/>
        <v>3.25</v>
      </c>
      <c r="Q65" s="47">
        <v>2</v>
      </c>
      <c r="R65" s="47">
        <v>4</v>
      </c>
      <c r="S65" s="47">
        <v>4</v>
      </c>
      <c r="T65" s="47">
        <v>3</v>
      </c>
      <c r="U65" s="58">
        <f t="shared" si="52"/>
        <v>1</v>
      </c>
      <c r="V65" s="47">
        <v>1</v>
      </c>
      <c r="W65" s="47">
        <v>1</v>
      </c>
      <c r="X65" s="58">
        <f t="shared" si="53"/>
        <v>2</v>
      </c>
      <c r="Y65" s="47">
        <v>1</v>
      </c>
      <c r="Z65" s="47">
        <v>2</v>
      </c>
      <c r="AA65" s="47" t="s">
        <v>100</v>
      </c>
      <c r="AB65" s="47">
        <v>3</v>
      </c>
      <c r="AC65" s="43">
        <f t="shared" si="54"/>
        <v>5</v>
      </c>
      <c r="AD65" s="57">
        <f t="shared" si="55"/>
        <v>6</v>
      </c>
      <c r="AE65" s="47">
        <v>6</v>
      </c>
      <c r="AF65" s="57">
        <f t="shared" si="56"/>
        <v>2.5</v>
      </c>
      <c r="AG65" s="47">
        <v>2</v>
      </c>
      <c r="AH65" s="47">
        <v>3</v>
      </c>
      <c r="AI65" s="47">
        <v>3</v>
      </c>
      <c r="AJ65" s="47">
        <v>2</v>
      </c>
      <c r="AK65" s="57">
        <f t="shared" si="57"/>
        <v>5</v>
      </c>
      <c r="AL65" s="47">
        <v>4</v>
      </c>
      <c r="AM65" s="47">
        <v>6</v>
      </c>
      <c r="AN65" s="57">
        <f t="shared" si="58"/>
        <v>4</v>
      </c>
      <c r="AO65" s="47">
        <v>5</v>
      </c>
      <c r="AP65" s="47">
        <v>3</v>
      </c>
      <c r="AQ65" s="57">
        <f t="shared" si="59"/>
        <v>6.5</v>
      </c>
      <c r="AR65" s="47">
        <v>8</v>
      </c>
      <c r="AS65" s="47">
        <v>5</v>
      </c>
      <c r="AT65" s="57">
        <f t="shared" si="60"/>
        <v>7</v>
      </c>
      <c r="AU65" s="47">
        <v>7</v>
      </c>
      <c r="AV65" s="57">
        <f t="shared" si="61"/>
        <v>4</v>
      </c>
      <c r="AW65" s="47">
        <v>3</v>
      </c>
      <c r="AX65" s="47">
        <v>5</v>
      </c>
      <c r="AY65" s="56">
        <f>IF(AZ65="-","?",RANK(AZ65,AZ2:AZ131,0))</f>
        <v>102</v>
      </c>
      <c r="AZ65" s="42">
        <f t="shared" si="62"/>
        <v>3.14</v>
      </c>
      <c r="BA65" s="41">
        <f t="shared" si="63"/>
        <v>4.770833333333333</v>
      </c>
      <c r="BB65" s="47">
        <v>4</v>
      </c>
      <c r="BC65" s="47">
        <v>10</v>
      </c>
      <c r="BD65" s="47">
        <v>2</v>
      </c>
      <c r="BE65" s="47">
        <v>5</v>
      </c>
      <c r="BF65" s="47">
        <v>2</v>
      </c>
      <c r="BG65" s="55">
        <f t="shared" si="64"/>
        <v>5.625</v>
      </c>
      <c r="BH65" s="54">
        <f t="shared" si="65"/>
        <v>3.55</v>
      </c>
      <c r="BI65" s="41">
        <f t="shared" si="66"/>
        <v>3.3333333333333335</v>
      </c>
      <c r="BJ65" s="47">
        <v>2</v>
      </c>
      <c r="BK65" s="47">
        <v>4</v>
      </c>
      <c r="BL65" s="47">
        <v>4</v>
      </c>
      <c r="BM65" s="41">
        <f t="shared" si="67"/>
        <v>3.6666666666666665</v>
      </c>
      <c r="BN65" s="47">
        <v>4</v>
      </c>
      <c r="BO65" s="47">
        <v>4</v>
      </c>
      <c r="BP65" s="47">
        <v>3</v>
      </c>
      <c r="BQ65" s="41">
        <f t="shared" si="68"/>
        <v>3.2</v>
      </c>
      <c r="BR65" s="47">
        <v>3</v>
      </c>
      <c r="BS65" s="47">
        <v>1</v>
      </c>
      <c r="BT65" s="47">
        <v>6</v>
      </c>
      <c r="BU65" s="47">
        <v>3</v>
      </c>
      <c r="BV65" s="47">
        <v>3</v>
      </c>
      <c r="BW65" s="47" t="s">
        <v>100</v>
      </c>
      <c r="BX65" s="41">
        <f t="shared" si="69"/>
        <v>4</v>
      </c>
      <c r="BY65" s="47">
        <v>3</v>
      </c>
      <c r="BZ65" s="47">
        <v>4</v>
      </c>
      <c r="CA65" s="47">
        <v>5</v>
      </c>
      <c r="CB65" s="47" t="s">
        <v>78</v>
      </c>
      <c r="CC65" s="46" t="s">
        <v>78</v>
      </c>
      <c r="CD65" s="52" t="s">
        <v>208</v>
      </c>
      <c r="CE65" s="52">
        <f t="shared" si="70"/>
        <v>3</v>
      </c>
      <c r="CF65" s="44" t="str">
        <f t="shared" si="71"/>
        <v>-</v>
      </c>
      <c r="CG65" s="53" t="str">
        <f t="shared" si="72"/>
        <v/>
      </c>
      <c r="CH65" s="52" t="s">
        <v>208</v>
      </c>
      <c r="CI65" s="52">
        <f t="shared" si="73"/>
        <v>5</v>
      </c>
      <c r="CJ65" s="43" t="str">
        <f t="shared" si="74"/>
        <v>-</v>
      </c>
      <c r="CK65" s="51" t="str">
        <f t="shared" si="75"/>
        <v/>
      </c>
      <c r="CL65" s="47" t="s">
        <v>78</v>
      </c>
      <c r="CM65" s="46" t="s">
        <v>78</v>
      </c>
      <c r="CN65" s="50">
        <v>1</v>
      </c>
      <c r="CO65" s="50">
        <v>1</v>
      </c>
      <c r="CP65" s="50">
        <v>2</v>
      </c>
      <c r="CQ65" s="50">
        <v>1</v>
      </c>
      <c r="CR65" s="50">
        <v>2</v>
      </c>
      <c r="CS65" s="47">
        <v>3</v>
      </c>
      <c r="CT65" s="49">
        <f t="shared" si="76"/>
        <v>8</v>
      </c>
      <c r="CU65" s="48">
        <f t="shared" si="77"/>
        <v>5</v>
      </c>
      <c r="CV65" s="44" t="str">
        <f t="shared" si="78"/>
        <v>Aut.</v>
      </c>
      <c r="CW65" s="47" t="s">
        <v>78</v>
      </c>
      <c r="CX65" s="46" t="s">
        <v>78</v>
      </c>
      <c r="CY65" s="45">
        <f t="shared" si="79"/>
        <v>4</v>
      </c>
      <c r="CZ65" s="40">
        <f t="shared" si="80"/>
        <v>4</v>
      </c>
      <c r="DA65" s="39" t="str">
        <f t="shared" si="81"/>
        <v>Very limited</v>
      </c>
      <c r="DB65" s="44">
        <f t="shared" si="82"/>
        <v>3</v>
      </c>
      <c r="DC65" s="40">
        <f t="shared" si="83"/>
        <v>5</v>
      </c>
      <c r="DD65" s="39" t="str">
        <f t="shared" si="84"/>
        <v>Hard-line autocracies</v>
      </c>
      <c r="DE65" s="43">
        <f t="shared" si="85"/>
        <v>5</v>
      </c>
      <c r="DF65" s="40">
        <f t="shared" si="86"/>
        <v>3</v>
      </c>
      <c r="DG65" s="39" t="str">
        <f t="shared" si="87"/>
        <v>Functional flaws</v>
      </c>
      <c r="DH65" s="42">
        <f t="shared" si="88"/>
        <v>3.14</v>
      </c>
      <c r="DI65" s="40">
        <f t="shared" si="89"/>
        <v>4</v>
      </c>
      <c r="DJ65" s="39" t="str">
        <f t="shared" si="90"/>
        <v>Weak</v>
      </c>
      <c r="DK65" s="41">
        <f t="shared" si="91"/>
        <v>4.8</v>
      </c>
      <c r="DL65" s="40">
        <f t="shared" si="92"/>
        <v>3</v>
      </c>
      <c r="DM65" s="39" t="str">
        <f t="shared" si="93"/>
        <v>Moderate</v>
      </c>
    </row>
    <row r="66" spans="1:117">
      <c r="A66" s="61" t="s">
        <v>164</v>
      </c>
      <c r="B66" s="60">
        <v>1</v>
      </c>
      <c r="C66" s="59">
        <f>IF(D66="-","?",RANK(D66,D2:D131,0))</f>
        <v>7</v>
      </c>
      <c r="D66" s="45">
        <f t="shared" ref="D66:D97" si="94">IF(ISERROR(ROUND(AVERAGE(E66,AC66),2)),"-",ROUND(AVERAGE(E66,AC66),2))</f>
        <v>9.02</v>
      </c>
      <c r="E66" s="44">
        <f t="shared" ref="E66:E97" si="95">IF(ISERROR(AVERAGE(F66,K66,P66,U66,X66)),"-",AVERAGE(F66,K66,P66,U66,X66))</f>
        <v>9.25</v>
      </c>
      <c r="F66" s="58">
        <f t="shared" ref="F66:F97" si="96">IF(ISERROR(AVERAGE(G66:J66)),"-",AVERAGE(G66:J66))</f>
        <v>10</v>
      </c>
      <c r="G66" s="47">
        <v>10</v>
      </c>
      <c r="H66" s="47">
        <v>10</v>
      </c>
      <c r="I66" s="47">
        <v>10</v>
      </c>
      <c r="J66" s="47">
        <v>10</v>
      </c>
      <c r="K66" s="58">
        <f t="shared" ref="K66:K97" si="97">IF(ISERROR(AVERAGE(L66:O66)),"-",AVERAGE(L66:O66))</f>
        <v>10</v>
      </c>
      <c r="L66" s="47">
        <v>10</v>
      </c>
      <c r="M66" s="47">
        <v>10</v>
      </c>
      <c r="N66" s="47">
        <v>10</v>
      </c>
      <c r="O66" s="47">
        <v>10</v>
      </c>
      <c r="P66" s="58">
        <f t="shared" ref="P66:P97" si="98">IF(ISERROR(AVERAGE(Q66:T66)),"-",AVERAGE(Q66:T66))</f>
        <v>9.25</v>
      </c>
      <c r="Q66" s="47">
        <v>10</v>
      </c>
      <c r="R66" s="47">
        <v>9</v>
      </c>
      <c r="S66" s="47">
        <v>9</v>
      </c>
      <c r="T66" s="47">
        <v>9</v>
      </c>
      <c r="U66" s="58">
        <f t="shared" ref="U66:U97" si="99">IF(ISERROR(AVERAGE(V66:W66)),"-",AVERAGE(V66:W66))</f>
        <v>9.5</v>
      </c>
      <c r="V66" s="47">
        <v>9</v>
      </c>
      <c r="W66" s="47">
        <v>10</v>
      </c>
      <c r="X66" s="58">
        <f t="shared" ref="X66:X97" si="100">IF(ISERROR(AVERAGE(Y66:AB66)),"-",AVERAGE(Y66:AB66))</f>
        <v>7.5</v>
      </c>
      <c r="Y66" s="47">
        <v>7</v>
      </c>
      <c r="Z66" s="47">
        <v>7</v>
      </c>
      <c r="AA66" s="47">
        <v>9</v>
      </c>
      <c r="AB66" s="47">
        <v>7</v>
      </c>
      <c r="AC66" s="43">
        <f t="shared" ref="AC66:AC97" si="101">IF(ISERROR(AVERAGE(AD66,AF66,AK66,AN66,AQ66,AT66,AV66)),"-",AVERAGE(AD66,AF66,AK66,AN66,AQ66,AT66,AV66))</f>
        <v>8.7857142857142865</v>
      </c>
      <c r="AD66" s="57">
        <f t="shared" ref="AD66:AD97" si="102">IF(ISERROR(AVERAGE(AE66)),"-",AVERAGE(AE66))</f>
        <v>8</v>
      </c>
      <c r="AE66" s="47">
        <v>8</v>
      </c>
      <c r="AF66" s="57">
        <f t="shared" ref="AF66:AF97" si="103">IF(ISERROR(AVERAGE(AG66:AJ66)),"-",AVERAGE(AG66:AJ66))</f>
        <v>9.5</v>
      </c>
      <c r="AG66" s="47">
        <v>9</v>
      </c>
      <c r="AH66" s="47">
        <v>10</v>
      </c>
      <c r="AI66" s="47">
        <v>10</v>
      </c>
      <c r="AJ66" s="47">
        <v>9</v>
      </c>
      <c r="AK66" s="57">
        <f t="shared" ref="AK66:AK97" si="104">IF(ISERROR(AVERAGE(AL66:AM66)),"-",AVERAGE(AL66:AM66))</f>
        <v>10</v>
      </c>
      <c r="AL66" s="47">
        <v>10</v>
      </c>
      <c r="AM66" s="47">
        <v>10</v>
      </c>
      <c r="AN66" s="57">
        <f t="shared" ref="AN66:AN97" si="105">IF(ISERROR(AVERAGE(AO66:AP66)),"-",AVERAGE(AO66:AP66))</f>
        <v>10</v>
      </c>
      <c r="AO66" s="47">
        <v>10</v>
      </c>
      <c r="AP66" s="47">
        <v>10</v>
      </c>
      <c r="AQ66" s="57">
        <f t="shared" ref="AQ66:AQ97" si="106">IF(ISERROR(AVERAGE(AR66:AS66)),"-",AVERAGE(AR66:AS66))</f>
        <v>7.5</v>
      </c>
      <c r="AR66" s="47">
        <v>7</v>
      </c>
      <c r="AS66" s="47">
        <v>8</v>
      </c>
      <c r="AT66" s="57">
        <f t="shared" ref="AT66:AT97" si="107">IF(ISERROR(AVERAGE(AU66)),"-",AVERAGE(AU66))</f>
        <v>9</v>
      </c>
      <c r="AU66" s="47">
        <v>9</v>
      </c>
      <c r="AV66" s="57">
        <f t="shared" ref="AV66:AV97" si="108">IF(ISERROR(AVERAGE(AW66:AX66)),"-",AVERAGE(AW66:AX66))</f>
        <v>7.5</v>
      </c>
      <c r="AW66" s="47">
        <v>7</v>
      </c>
      <c r="AX66" s="47">
        <v>8</v>
      </c>
      <c r="AY66" s="56">
        <f>IF(AZ66="-","?",RANK(AZ66,AZ2:AZ131,0))</f>
        <v>9</v>
      </c>
      <c r="AZ66" s="42">
        <f t="shared" ref="AZ66:AZ97" si="109">IF(OR(ISERROR(AVERAGE(BA66)),ISERROR(AVERAGE(BH66))),"-",ROUND(BH66*(1+(BA66-1)*(0.25/9))*10/12.5,2))</f>
        <v>7</v>
      </c>
      <c r="BA66" s="41">
        <f t="shared" ref="BA66:BA97" si="110">IF(ISERROR(AVERAGE(BB66:BG66)),"-",AVERAGE(BB66:BG66))</f>
        <v>1.8958333333333333</v>
      </c>
      <c r="BB66" s="47">
        <v>1</v>
      </c>
      <c r="BC66" s="47">
        <v>4</v>
      </c>
      <c r="BD66" s="47">
        <v>1</v>
      </c>
      <c r="BE66" s="47">
        <v>3</v>
      </c>
      <c r="BF66" s="47">
        <v>1</v>
      </c>
      <c r="BG66" s="55">
        <f t="shared" ref="BG66:BG97" si="111">IF(OR(F66="-",P66="-"),"-",11-(F66+P66)/2)</f>
        <v>1.375</v>
      </c>
      <c r="BH66" s="54">
        <f t="shared" ref="BH66:BH97" si="112">IF(ISERROR(AVERAGE(BI66,BM66,BQ66,BX66)),"-",AVERAGE(BI66,BM66,BQ66,BX66))</f>
        <v>8.5416666666666661</v>
      </c>
      <c r="BI66" s="41">
        <f t="shared" ref="BI66:BI97" si="113">IF(ISERROR(AVERAGE(BJ66:BL66)),"-",AVERAGE(BJ66:BL66))</f>
        <v>8.3333333333333339</v>
      </c>
      <c r="BJ66" s="47">
        <v>9</v>
      </c>
      <c r="BK66" s="47">
        <v>8</v>
      </c>
      <c r="BL66" s="47">
        <v>8</v>
      </c>
      <c r="BM66" s="41">
        <f t="shared" ref="BM66:BM97" si="114">IF(ISERROR(AVERAGE(BN66:BP66)),"-",AVERAGE(BN66:BP66))</f>
        <v>7.333333333333333</v>
      </c>
      <c r="BN66" s="47">
        <v>7</v>
      </c>
      <c r="BO66" s="47">
        <v>8</v>
      </c>
      <c r="BP66" s="47">
        <v>7</v>
      </c>
      <c r="BQ66" s="41">
        <f t="shared" ref="BQ66:BQ97" si="115">IF(ISERROR(AVERAGE(BR66:BW66)),"-",AVERAGE(BR66:BW66))</f>
        <v>8.8333333333333339</v>
      </c>
      <c r="BR66" s="47">
        <v>10</v>
      </c>
      <c r="BS66" s="47">
        <v>10</v>
      </c>
      <c r="BT66" s="47">
        <v>8</v>
      </c>
      <c r="BU66" s="47">
        <v>8</v>
      </c>
      <c r="BV66" s="47">
        <v>8</v>
      </c>
      <c r="BW66" s="47">
        <v>9</v>
      </c>
      <c r="BX66" s="41">
        <f t="shared" ref="BX66:BX97" si="116">IF(ISERROR(AVERAGE(BY66:CA66)),"-",AVERAGE(BY66:CA66))</f>
        <v>9.6666666666666661</v>
      </c>
      <c r="BY66" s="47">
        <v>9</v>
      </c>
      <c r="BZ66" s="47">
        <v>10</v>
      </c>
      <c r="CA66" s="47">
        <v>10</v>
      </c>
      <c r="CB66" s="47" t="s">
        <v>78</v>
      </c>
      <c r="CC66" s="46" t="s">
        <v>78</v>
      </c>
      <c r="CD66" s="52" t="s">
        <v>208</v>
      </c>
      <c r="CE66" s="52">
        <f t="shared" ref="CE66:CE97" si="117">IF(ISERROR(AVERAGE(F66,K66,P66,U66,X66)),"-",AVERAGE(F66,K66,P66,U66,X66))</f>
        <v>9.25</v>
      </c>
      <c r="CF66" s="44" t="str">
        <f t="shared" ref="CF66:CF97" si="118">IF(OR(CD66="-",CE66="-"),"-",(SUM(CE66-CD66)))</f>
        <v>-</v>
      </c>
      <c r="CG66" s="53" t="str">
        <f t="shared" ref="CG66:CG97" si="119">IF(CF66="-","",IF(CF66&gt;=1,"ã",IF(CF66&gt;=0.5,"æ",IF(CF66&gt;=-0.49,"â",IF(CF66&gt;=-0.99,"è","ä")))))</f>
        <v/>
      </c>
      <c r="CH66" s="52" t="s">
        <v>208</v>
      </c>
      <c r="CI66" s="52">
        <f t="shared" ref="CI66:CI97" si="120">IF(ISERROR(AVERAGE(AD66,AF66,AK66,AN66,AQ66,AT66,AV66)),"-",AVERAGE(AD66,AF66,AK66,AN66,AQ66,AT66,AV66))</f>
        <v>8.7857142857142865</v>
      </c>
      <c r="CJ66" s="43" t="str">
        <f t="shared" ref="CJ66:CJ97" si="121">IF(OR(CH66="-",CI66="-"),"-",(SUM(CI66-CH66)))</f>
        <v>-</v>
      </c>
      <c r="CK66" s="51" t="str">
        <f t="shared" ref="CK66:CK97" si="122">IF(CJ66="-","",IF(CJ66&gt;=1,"ã",IF(CJ66&gt;=0.5,"æ",IF(CJ66&gt;=-0.49,"â",IF(CJ66&gt;=-0.99,"è","ä")))))</f>
        <v/>
      </c>
      <c r="CL66" s="47" t="s">
        <v>78</v>
      </c>
      <c r="CM66" s="46" t="s">
        <v>78</v>
      </c>
      <c r="CN66" s="47">
        <v>10</v>
      </c>
      <c r="CO66" s="47">
        <v>10</v>
      </c>
      <c r="CP66" s="47">
        <v>10</v>
      </c>
      <c r="CQ66" s="47">
        <v>10</v>
      </c>
      <c r="CR66" s="47">
        <v>10</v>
      </c>
      <c r="CS66" s="47">
        <v>9</v>
      </c>
      <c r="CT66" s="49">
        <f t="shared" ref="CT66:CT97" si="123">IF(OR(G66="-",J66="-",G66="",J66=""),"-",(G66+J66)/2)</f>
        <v>10</v>
      </c>
      <c r="CU66" s="48">
        <f t="shared" ref="CU66:CU97" si="124">IF(CN66="-","-",(IF(CN66&lt;6,1,0)+IF(CO66&lt;3,1,0)+IF(CP66&lt;3,1,0)+IF(CQ66&lt;3,1,0)+IF(CR66&lt;3,1,0)+IF(CS66&lt;3,1,0)+IF(CT66&lt;3,1,0)))</f>
        <v>0</v>
      </c>
      <c r="CV66" s="44" t="str">
        <f t="shared" ref="CV66:CV97" si="125">IF(CU66="-","",IF(CU66=0,"Dem.","Aut."))</f>
        <v>Dem.</v>
      </c>
      <c r="CW66" s="47" t="s">
        <v>78</v>
      </c>
      <c r="CX66" s="46" t="s">
        <v>78</v>
      </c>
      <c r="CY66" s="45">
        <f t="shared" ref="CY66:CY97" si="126">IF(ISERROR(ROUND(AVERAGE(E66,AC66),2)),"-",ROUND(AVERAGE(E66,AC66),2))</f>
        <v>9.02</v>
      </c>
      <c r="CZ66" s="40">
        <f t="shared" ref="CZ66:CZ97" si="127">IF(CY66="-","-",IF(CY66&gt;=8.5,1,IF(CY66&gt;=7,2,IF(CY66&gt;=5.5,3,IF(CY66&gt;=4,4,5)))))</f>
        <v>1</v>
      </c>
      <c r="DA66" s="39" t="str">
        <f t="shared" ref="DA66:DA97" si="128">IF(CZ66="-","",IF(CZ66=1,"Highly advanced",IF(CZ66=2,"Advanced",IF(CZ66=3,"Limited",IF(CZ66=4,"Very limited","Failed")))))</f>
        <v>Highly advanced</v>
      </c>
      <c r="DB66" s="44">
        <f t="shared" ref="DB66:DB97" si="129">IF(ISERROR(ROUND(AVERAGE(F66,K66,P66,U66,X66),2)),"-",ROUND(AVERAGE(F66,K66,P66,U66,X66),2))</f>
        <v>9.25</v>
      </c>
      <c r="DC66" s="40">
        <f t="shared" ref="DC66:DC97" si="130">IF(OR(DB66="-",CU66="-"),"-",IF(AND(DB66&gt;=8,CU66=0),1,IF(AND(DB66&gt;=6,CU66=0),2,IF(AND(DB66&gt;=1,CU66=0),3,IF(AND(DB66&gt;=4,CU66&gt;0),4,5)))))</f>
        <v>1</v>
      </c>
      <c r="DD66" s="39" t="str">
        <f t="shared" ref="DD66:DD97" si="131">IF(DC66="-","",IF(DC66=1,"Democracies in consolidation",IF(DC66=2,"Defective democracies",IF(DC66=3,"Highly defective democracies",IF(DC66=4,"Moderate autocracies","Hard-line autocracies")))))</f>
        <v>Democracies in consolidation</v>
      </c>
      <c r="DE66" s="43">
        <f t="shared" ref="DE66:DE97" si="132">IF(ISERROR(ROUND(AVERAGE(AD66,AF66,AK66,AN66,AQ66,AT66,AV66),2)),"-",ROUND(AVERAGE(AD66,AF66,AK66,AN66,AQ66,AT66,AV66),2))</f>
        <v>8.7899999999999991</v>
      </c>
      <c r="DF66" s="40">
        <f t="shared" ref="DF66:DF97" si="133">IF(DE66="-","-",IF(DE66&gt;=8,1,IF(DE66&gt;=7,2,IF(DE66&gt;=5,3,IF(DE66&gt;=3,4,5)))))</f>
        <v>1</v>
      </c>
      <c r="DG66" s="39" t="str">
        <f t="shared" ref="DG66:DG97" si="134">IF(DF66="-","",IF(DF66=1,"Developed",IF(DF66=2,"Functioning",IF(DF66=3,"Functional flaws",IF(DF66=4,"Poorly functioning","Rudimentary")))))</f>
        <v>Developed</v>
      </c>
      <c r="DH66" s="42">
        <f t="shared" ref="DH66:DH97" si="135">IF(OR(ISERROR(AVERAGE(BA66)),ISERROR(AVERAGE(BH66))),"-",ROUND(BH66*(1+(BA66-1)*(0.25/9))*10/12.5,2))</f>
        <v>7</v>
      </c>
      <c r="DI66" s="40">
        <f t="shared" ref="DI66:DI97" si="136">IF(DH66="-","-",IF(DH66&gt;=7,1,IF(DH66&gt;=5.6,2,IF(DH66&gt;=4.3,3,IF(DH66&gt;=3,4,5)))))</f>
        <v>1</v>
      </c>
      <c r="DJ66" s="39" t="str">
        <f t="shared" ref="DJ66:DJ97" si="137">IF(DI66="-","",IF(DI66=1,"Very good",IF(DI66=2,"Good",IF(DI66=3,"Moderate",IF(DI66=4,"Weak","Failed")))))</f>
        <v>Very good</v>
      </c>
      <c r="DK66" s="41">
        <f t="shared" ref="DK66:DK97" si="138">IF(ISERROR(IF(BA66="-","-",ROUND(BA66,1))),"-",IF(BA66="-","-",ROUND(BA66,1)))</f>
        <v>1.9</v>
      </c>
      <c r="DL66" s="40">
        <f t="shared" ref="DL66:DL97" si="139">IF(DK66="-","-",IF(DK66&gt;=8.5,1,IF(DK66&gt;=6.5,2,IF(DK66&gt;=4.5,3,IF(DK66&gt;=2.5,4,5)))))</f>
        <v>5</v>
      </c>
      <c r="DM66" s="39" t="str">
        <f t="shared" ref="DM66:DM97" si="140">IF(DL66="-","",IF(DL66=1,"Massive",IF(DL66=2,"Substantial",IF(DL66=3,"Moderate",IF(DL66=4,"Minor","Negligible")))))</f>
        <v>Negligible</v>
      </c>
    </row>
    <row r="67" spans="1:117">
      <c r="A67" s="61" t="s">
        <v>165</v>
      </c>
      <c r="B67" s="60">
        <v>1</v>
      </c>
      <c r="C67" s="59">
        <f>IF(D67="-","?",RANK(D67,D2:D131,0))</f>
        <v>29</v>
      </c>
      <c r="D67" s="45">
        <f t="shared" si="94"/>
        <v>7.08</v>
      </c>
      <c r="E67" s="44">
        <f t="shared" si="95"/>
        <v>7.55</v>
      </c>
      <c r="F67" s="58">
        <f t="shared" si="96"/>
        <v>8</v>
      </c>
      <c r="G67" s="47">
        <v>7</v>
      </c>
      <c r="H67" s="47">
        <v>8</v>
      </c>
      <c r="I67" s="47">
        <v>9</v>
      </c>
      <c r="J67" s="47">
        <v>8</v>
      </c>
      <c r="K67" s="58">
        <f t="shared" si="97"/>
        <v>9</v>
      </c>
      <c r="L67" s="47">
        <v>9</v>
      </c>
      <c r="M67" s="47">
        <v>9</v>
      </c>
      <c r="N67" s="47">
        <v>9</v>
      </c>
      <c r="O67" s="47">
        <v>9</v>
      </c>
      <c r="P67" s="58">
        <f t="shared" si="98"/>
        <v>7</v>
      </c>
      <c r="Q67" s="47">
        <v>8</v>
      </c>
      <c r="R67" s="47">
        <v>6</v>
      </c>
      <c r="S67" s="47">
        <v>6</v>
      </c>
      <c r="T67" s="47">
        <v>8</v>
      </c>
      <c r="U67" s="58">
        <f t="shared" si="99"/>
        <v>8</v>
      </c>
      <c r="V67" s="47">
        <v>8</v>
      </c>
      <c r="W67" s="47">
        <v>8</v>
      </c>
      <c r="X67" s="58">
        <f t="shared" si="100"/>
        <v>5.75</v>
      </c>
      <c r="Y67" s="47">
        <v>6</v>
      </c>
      <c r="Z67" s="47">
        <v>6</v>
      </c>
      <c r="AA67" s="47">
        <v>6</v>
      </c>
      <c r="AB67" s="47">
        <v>5</v>
      </c>
      <c r="AC67" s="43">
        <f t="shared" si="101"/>
        <v>6.6071428571428568</v>
      </c>
      <c r="AD67" s="57">
        <f t="shared" si="102"/>
        <v>6</v>
      </c>
      <c r="AE67" s="47">
        <v>6</v>
      </c>
      <c r="AF67" s="57">
        <f t="shared" si="103"/>
        <v>6.75</v>
      </c>
      <c r="AG67" s="47">
        <v>5</v>
      </c>
      <c r="AH67" s="47">
        <v>5</v>
      </c>
      <c r="AI67" s="47">
        <v>9</v>
      </c>
      <c r="AJ67" s="47">
        <v>8</v>
      </c>
      <c r="AK67" s="57">
        <f t="shared" si="104"/>
        <v>9</v>
      </c>
      <c r="AL67" s="47">
        <v>9</v>
      </c>
      <c r="AM67" s="47">
        <v>9</v>
      </c>
      <c r="AN67" s="57">
        <f t="shared" si="105"/>
        <v>7</v>
      </c>
      <c r="AO67" s="47">
        <v>7</v>
      </c>
      <c r="AP67" s="47">
        <v>7</v>
      </c>
      <c r="AQ67" s="57">
        <f t="shared" si="106"/>
        <v>6.5</v>
      </c>
      <c r="AR67" s="47">
        <v>6</v>
      </c>
      <c r="AS67" s="47">
        <v>7</v>
      </c>
      <c r="AT67" s="57">
        <f t="shared" si="107"/>
        <v>6</v>
      </c>
      <c r="AU67" s="47">
        <v>6</v>
      </c>
      <c r="AV67" s="57">
        <f t="shared" si="108"/>
        <v>5</v>
      </c>
      <c r="AW67" s="47">
        <v>5</v>
      </c>
      <c r="AX67" s="47">
        <v>5</v>
      </c>
      <c r="AY67" s="56">
        <f>IF(AZ67="-","?",RANK(AZ67,AZ2:AZ131,0))</f>
        <v>42</v>
      </c>
      <c r="AZ67" s="42">
        <f t="shared" si="109"/>
        <v>5.53</v>
      </c>
      <c r="BA67" s="41">
        <f t="shared" si="110"/>
        <v>4.583333333333333</v>
      </c>
      <c r="BB67" s="47">
        <v>6</v>
      </c>
      <c r="BC67" s="47">
        <v>5</v>
      </c>
      <c r="BD67" s="47">
        <v>5</v>
      </c>
      <c r="BE67" s="47">
        <v>6</v>
      </c>
      <c r="BF67" s="47">
        <v>2</v>
      </c>
      <c r="BG67" s="55">
        <f t="shared" si="111"/>
        <v>3.5</v>
      </c>
      <c r="BH67" s="54">
        <f t="shared" si="112"/>
        <v>6.291666666666667</v>
      </c>
      <c r="BI67" s="41">
        <f t="shared" si="113"/>
        <v>5.666666666666667</v>
      </c>
      <c r="BJ67" s="47">
        <v>7</v>
      </c>
      <c r="BK67" s="47">
        <v>5</v>
      </c>
      <c r="BL67" s="47">
        <v>5</v>
      </c>
      <c r="BM67" s="41">
        <f t="shared" si="114"/>
        <v>5</v>
      </c>
      <c r="BN67" s="47">
        <v>5</v>
      </c>
      <c r="BO67" s="47">
        <v>5</v>
      </c>
      <c r="BP67" s="47">
        <v>5</v>
      </c>
      <c r="BQ67" s="41">
        <f t="shared" si="115"/>
        <v>6.833333333333333</v>
      </c>
      <c r="BR67" s="47">
        <v>9</v>
      </c>
      <c r="BS67" s="47">
        <v>9</v>
      </c>
      <c r="BT67" s="47">
        <v>7</v>
      </c>
      <c r="BU67" s="47">
        <v>6</v>
      </c>
      <c r="BV67" s="47">
        <v>5</v>
      </c>
      <c r="BW67" s="47">
        <v>5</v>
      </c>
      <c r="BX67" s="41">
        <f t="shared" si="116"/>
        <v>7.666666666666667</v>
      </c>
      <c r="BY67" s="47">
        <v>7</v>
      </c>
      <c r="BZ67" s="47">
        <v>8</v>
      </c>
      <c r="CA67" s="47">
        <v>8</v>
      </c>
      <c r="CB67" s="47" t="s">
        <v>78</v>
      </c>
      <c r="CC67" s="46" t="s">
        <v>78</v>
      </c>
      <c r="CD67" s="52" t="s">
        <v>208</v>
      </c>
      <c r="CE67" s="52">
        <f t="shared" si="117"/>
        <v>7.55</v>
      </c>
      <c r="CF67" s="44" t="str">
        <f t="shared" si="118"/>
        <v>-</v>
      </c>
      <c r="CG67" s="53" t="str">
        <f t="shared" si="119"/>
        <v/>
      </c>
      <c r="CH67" s="52" t="s">
        <v>208</v>
      </c>
      <c r="CI67" s="52">
        <f t="shared" si="120"/>
        <v>6.6071428571428568</v>
      </c>
      <c r="CJ67" s="43" t="str">
        <f t="shared" si="121"/>
        <v>-</v>
      </c>
      <c r="CK67" s="51" t="str">
        <f t="shared" si="122"/>
        <v/>
      </c>
      <c r="CL67" s="47" t="s">
        <v>78</v>
      </c>
      <c r="CM67" s="46" t="s">
        <v>78</v>
      </c>
      <c r="CN67" s="47">
        <v>9</v>
      </c>
      <c r="CO67" s="47">
        <v>9</v>
      </c>
      <c r="CP67" s="47">
        <v>9</v>
      </c>
      <c r="CQ67" s="47">
        <v>9</v>
      </c>
      <c r="CR67" s="47">
        <v>8</v>
      </c>
      <c r="CS67" s="47">
        <v>8</v>
      </c>
      <c r="CT67" s="49">
        <f t="shared" si="123"/>
        <v>7.5</v>
      </c>
      <c r="CU67" s="48">
        <f t="shared" si="124"/>
        <v>0</v>
      </c>
      <c r="CV67" s="44" t="str">
        <f t="shared" si="125"/>
        <v>Dem.</v>
      </c>
      <c r="CW67" s="47" t="s">
        <v>78</v>
      </c>
      <c r="CX67" s="46" t="s">
        <v>78</v>
      </c>
      <c r="CY67" s="45">
        <f t="shared" si="126"/>
        <v>7.08</v>
      </c>
      <c r="CZ67" s="40">
        <f t="shared" si="127"/>
        <v>2</v>
      </c>
      <c r="DA67" s="39" t="str">
        <f t="shared" si="128"/>
        <v>Advanced</v>
      </c>
      <c r="DB67" s="44">
        <f t="shared" si="129"/>
        <v>7.55</v>
      </c>
      <c r="DC67" s="40">
        <f t="shared" si="130"/>
        <v>2</v>
      </c>
      <c r="DD67" s="39" t="str">
        <f t="shared" si="131"/>
        <v>Defective democracies</v>
      </c>
      <c r="DE67" s="43">
        <f t="shared" si="132"/>
        <v>6.61</v>
      </c>
      <c r="DF67" s="40">
        <f t="shared" si="133"/>
        <v>3</v>
      </c>
      <c r="DG67" s="39" t="str">
        <f t="shared" si="134"/>
        <v>Functional flaws</v>
      </c>
      <c r="DH67" s="42">
        <f t="shared" si="135"/>
        <v>5.53</v>
      </c>
      <c r="DI67" s="40">
        <f t="shared" si="136"/>
        <v>3</v>
      </c>
      <c r="DJ67" s="39" t="str">
        <f t="shared" si="137"/>
        <v>Moderate</v>
      </c>
      <c r="DK67" s="41">
        <f t="shared" si="138"/>
        <v>4.5999999999999996</v>
      </c>
      <c r="DL67" s="40">
        <f t="shared" si="139"/>
        <v>3</v>
      </c>
      <c r="DM67" s="39" t="str">
        <f t="shared" si="140"/>
        <v>Moderate</v>
      </c>
    </row>
    <row r="68" spans="1:117">
      <c r="A68" s="61" t="s">
        <v>166</v>
      </c>
      <c r="B68" s="60">
        <v>5</v>
      </c>
      <c r="C68" s="59">
        <f>IF(D68="-","?",RANK(D68,D2:D131,0))</f>
        <v>40</v>
      </c>
      <c r="D68" s="45">
        <f t="shared" si="94"/>
        <v>6.45</v>
      </c>
      <c r="E68" s="44">
        <f t="shared" si="95"/>
        <v>7.5</v>
      </c>
      <c r="F68" s="58">
        <f t="shared" si="96"/>
        <v>8.75</v>
      </c>
      <c r="G68" s="47">
        <v>9</v>
      </c>
      <c r="H68" s="47">
        <v>9</v>
      </c>
      <c r="I68" s="47">
        <v>9</v>
      </c>
      <c r="J68" s="47">
        <v>8</v>
      </c>
      <c r="K68" s="58">
        <f t="shared" si="97"/>
        <v>9</v>
      </c>
      <c r="L68" s="47">
        <v>9</v>
      </c>
      <c r="M68" s="47">
        <v>10</v>
      </c>
      <c r="N68" s="47">
        <v>10</v>
      </c>
      <c r="O68" s="47">
        <v>7</v>
      </c>
      <c r="P68" s="58">
        <f t="shared" si="98"/>
        <v>6.75</v>
      </c>
      <c r="Q68" s="47">
        <v>6</v>
      </c>
      <c r="R68" s="47">
        <v>6</v>
      </c>
      <c r="S68" s="47">
        <v>7</v>
      </c>
      <c r="T68" s="47">
        <v>8</v>
      </c>
      <c r="U68" s="58">
        <f t="shared" si="99"/>
        <v>8</v>
      </c>
      <c r="V68" s="47">
        <v>7</v>
      </c>
      <c r="W68" s="47">
        <v>9</v>
      </c>
      <c r="X68" s="58">
        <f t="shared" si="100"/>
        <v>5</v>
      </c>
      <c r="Y68" s="47">
        <v>5</v>
      </c>
      <c r="Z68" s="47">
        <v>4</v>
      </c>
      <c r="AA68" s="47">
        <v>7</v>
      </c>
      <c r="AB68" s="47">
        <v>4</v>
      </c>
      <c r="AC68" s="43">
        <f t="shared" si="101"/>
        <v>5.3928571428571432</v>
      </c>
      <c r="AD68" s="57">
        <f t="shared" si="102"/>
        <v>2</v>
      </c>
      <c r="AE68" s="47">
        <v>2</v>
      </c>
      <c r="AF68" s="57">
        <f t="shared" si="103"/>
        <v>4.75</v>
      </c>
      <c r="AG68" s="47">
        <v>4</v>
      </c>
      <c r="AH68" s="47">
        <v>4</v>
      </c>
      <c r="AI68" s="47">
        <v>7</v>
      </c>
      <c r="AJ68" s="47">
        <v>4</v>
      </c>
      <c r="AK68" s="57">
        <f t="shared" si="104"/>
        <v>6.5</v>
      </c>
      <c r="AL68" s="47">
        <v>6</v>
      </c>
      <c r="AM68" s="47">
        <v>7</v>
      </c>
      <c r="AN68" s="57">
        <f t="shared" si="105"/>
        <v>8</v>
      </c>
      <c r="AO68" s="47">
        <v>7</v>
      </c>
      <c r="AP68" s="47">
        <v>9</v>
      </c>
      <c r="AQ68" s="57">
        <f t="shared" si="106"/>
        <v>4</v>
      </c>
      <c r="AR68" s="47">
        <v>4</v>
      </c>
      <c r="AS68" s="47">
        <v>4</v>
      </c>
      <c r="AT68" s="57">
        <f t="shared" si="107"/>
        <v>7</v>
      </c>
      <c r="AU68" s="47">
        <v>7</v>
      </c>
      <c r="AV68" s="57">
        <f t="shared" si="108"/>
        <v>5.5</v>
      </c>
      <c r="AW68" s="47">
        <v>7</v>
      </c>
      <c r="AX68" s="47">
        <v>4</v>
      </c>
      <c r="AY68" s="56">
        <f>IF(AZ68="-","?",RANK(AZ68,AZ2:AZ131,0))</f>
        <v>25</v>
      </c>
      <c r="AZ68" s="42">
        <f t="shared" si="109"/>
        <v>6.31</v>
      </c>
      <c r="BA68" s="41">
        <f t="shared" si="110"/>
        <v>6.541666666666667</v>
      </c>
      <c r="BB68" s="47">
        <v>8</v>
      </c>
      <c r="BC68" s="47">
        <v>7</v>
      </c>
      <c r="BD68" s="47">
        <v>3</v>
      </c>
      <c r="BE68" s="47">
        <v>10</v>
      </c>
      <c r="BF68" s="47">
        <v>8</v>
      </c>
      <c r="BG68" s="55">
        <f t="shared" si="111"/>
        <v>3.25</v>
      </c>
      <c r="BH68" s="54">
        <f t="shared" si="112"/>
        <v>6.8333333333333339</v>
      </c>
      <c r="BI68" s="41">
        <f t="shared" si="113"/>
        <v>6</v>
      </c>
      <c r="BJ68" s="47">
        <v>5</v>
      </c>
      <c r="BK68" s="47">
        <v>6</v>
      </c>
      <c r="BL68" s="47">
        <v>7</v>
      </c>
      <c r="BM68" s="41">
        <f t="shared" si="114"/>
        <v>4.666666666666667</v>
      </c>
      <c r="BN68" s="47">
        <v>4</v>
      </c>
      <c r="BO68" s="47">
        <v>7</v>
      </c>
      <c r="BP68" s="47">
        <v>3</v>
      </c>
      <c r="BQ68" s="41">
        <f t="shared" si="115"/>
        <v>7.666666666666667</v>
      </c>
      <c r="BR68" s="47">
        <v>9</v>
      </c>
      <c r="BS68" s="47">
        <v>7</v>
      </c>
      <c r="BT68" s="47">
        <v>8</v>
      </c>
      <c r="BU68" s="47">
        <v>8</v>
      </c>
      <c r="BV68" s="47">
        <v>6</v>
      </c>
      <c r="BW68" s="47">
        <v>8</v>
      </c>
      <c r="BX68" s="41">
        <f t="shared" si="116"/>
        <v>9</v>
      </c>
      <c r="BY68" s="47">
        <v>9</v>
      </c>
      <c r="BZ68" s="47">
        <v>9</v>
      </c>
      <c r="CA68" s="47">
        <v>9</v>
      </c>
      <c r="CB68" s="47" t="s">
        <v>78</v>
      </c>
      <c r="CC68" s="46" t="s">
        <v>78</v>
      </c>
      <c r="CD68" s="52" t="s">
        <v>208</v>
      </c>
      <c r="CE68" s="52">
        <f t="shared" si="117"/>
        <v>7.5</v>
      </c>
      <c r="CF68" s="44" t="str">
        <f t="shared" si="118"/>
        <v>-</v>
      </c>
      <c r="CG68" s="53" t="str">
        <f t="shared" si="119"/>
        <v/>
      </c>
      <c r="CH68" s="52" t="s">
        <v>208</v>
      </c>
      <c r="CI68" s="52">
        <f t="shared" si="120"/>
        <v>5.3928571428571432</v>
      </c>
      <c r="CJ68" s="43" t="str">
        <f t="shared" si="121"/>
        <v>-</v>
      </c>
      <c r="CK68" s="51" t="str">
        <f t="shared" si="122"/>
        <v/>
      </c>
      <c r="CL68" s="47" t="s">
        <v>78</v>
      </c>
      <c r="CM68" s="46" t="s">
        <v>78</v>
      </c>
      <c r="CN68" s="47">
        <v>9</v>
      </c>
      <c r="CO68" s="47">
        <v>10</v>
      </c>
      <c r="CP68" s="47">
        <v>10</v>
      </c>
      <c r="CQ68" s="47">
        <v>7</v>
      </c>
      <c r="CR68" s="47">
        <v>6</v>
      </c>
      <c r="CS68" s="47">
        <v>8</v>
      </c>
      <c r="CT68" s="49">
        <f t="shared" si="123"/>
        <v>8.5</v>
      </c>
      <c r="CU68" s="48">
        <f t="shared" si="124"/>
        <v>0</v>
      </c>
      <c r="CV68" s="44" t="str">
        <f t="shared" si="125"/>
        <v>Dem.</v>
      </c>
      <c r="CW68" s="47" t="s">
        <v>78</v>
      </c>
      <c r="CX68" s="46" t="s">
        <v>78</v>
      </c>
      <c r="CY68" s="45">
        <f t="shared" si="126"/>
        <v>6.45</v>
      </c>
      <c r="CZ68" s="40">
        <f t="shared" si="127"/>
        <v>3</v>
      </c>
      <c r="DA68" s="39" t="str">
        <f t="shared" si="128"/>
        <v>Limited</v>
      </c>
      <c r="DB68" s="44">
        <f t="shared" si="129"/>
        <v>7.5</v>
      </c>
      <c r="DC68" s="40">
        <f t="shared" si="130"/>
        <v>2</v>
      </c>
      <c r="DD68" s="39" t="str">
        <f t="shared" si="131"/>
        <v>Defective democracies</v>
      </c>
      <c r="DE68" s="43">
        <f t="shared" si="132"/>
        <v>5.39</v>
      </c>
      <c r="DF68" s="40">
        <f t="shared" si="133"/>
        <v>3</v>
      </c>
      <c r="DG68" s="39" t="str">
        <f t="shared" si="134"/>
        <v>Functional flaws</v>
      </c>
      <c r="DH68" s="42">
        <f t="shared" si="135"/>
        <v>6.31</v>
      </c>
      <c r="DI68" s="40">
        <f t="shared" si="136"/>
        <v>2</v>
      </c>
      <c r="DJ68" s="39" t="str">
        <f t="shared" si="137"/>
        <v>Good</v>
      </c>
      <c r="DK68" s="41">
        <f t="shared" si="138"/>
        <v>6.5</v>
      </c>
      <c r="DL68" s="40">
        <f t="shared" si="139"/>
        <v>2</v>
      </c>
      <c r="DM68" s="39" t="str">
        <f t="shared" si="140"/>
        <v>Substantial</v>
      </c>
    </row>
    <row r="69" spans="1:117">
      <c r="A69" s="61" t="s">
        <v>167</v>
      </c>
      <c r="B69" s="60">
        <v>5</v>
      </c>
      <c r="C69" s="59">
        <f>IF(D69="-","?",RANK(D69,D2:D131,0))</f>
        <v>77</v>
      </c>
      <c r="D69" s="45">
        <f t="shared" si="94"/>
        <v>4.8899999999999997</v>
      </c>
      <c r="E69" s="44">
        <f t="shared" si="95"/>
        <v>6.25</v>
      </c>
      <c r="F69" s="58">
        <f t="shared" si="96"/>
        <v>8</v>
      </c>
      <c r="G69" s="47">
        <v>9</v>
      </c>
      <c r="H69" s="47">
        <v>8</v>
      </c>
      <c r="I69" s="47">
        <v>9</v>
      </c>
      <c r="J69" s="47">
        <v>6</v>
      </c>
      <c r="K69" s="58">
        <f t="shared" si="97"/>
        <v>6.5</v>
      </c>
      <c r="L69" s="47">
        <v>7</v>
      </c>
      <c r="M69" s="47">
        <v>6</v>
      </c>
      <c r="N69" s="47">
        <v>7</v>
      </c>
      <c r="O69" s="47">
        <v>6</v>
      </c>
      <c r="P69" s="58">
        <f t="shared" si="98"/>
        <v>6.25</v>
      </c>
      <c r="Q69" s="47">
        <v>8</v>
      </c>
      <c r="R69" s="47">
        <v>6</v>
      </c>
      <c r="S69" s="47">
        <v>4</v>
      </c>
      <c r="T69" s="47">
        <v>7</v>
      </c>
      <c r="U69" s="58">
        <f t="shared" si="99"/>
        <v>6.5</v>
      </c>
      <c r="V69" s="47">
        <v>6</v>
      </c>
      <c r="W69" s="47">
        <v>7</v>
      </c>
      <c r="X69" s="58">
        <f t="shared" si="100"/>
        <v>4</v>
      </c>
      <c r="Y69" s="47">
        <v>4</v>
      </c>
      <c r="Z69" s="47">
        <v>2</v>
      </c>
      <c r="AA69" s="47">
        <v>7</v>
      </c>
      <c r="AB69" s="47">
        <v>3</v>
      </c>
      <c r="AC69" s="43">
        <f t="shared" si="101"/>
        <v>3.5357142857142856</v>
      </c>
      <c r="AD69" s="57">
        <f t="shared" si="102"/>
        <v>1</v>
      </c>
      <c r="AE69" s="47">
        <v>1</v>
      </c>
      <c r="AF69" s="57">
        <f t="shared" si="103"/>
        <v>3.75</v>
      </c>
      <c r="AG69" s="47">
        <v>4</v>
      </c>
      <c r="AH69" s="47">
        <v>2</v>
      </c>
      <c r="AI69" s="47">
        <v>5</v>
      </c>
      <c r="AJ69" s="47">
        <v>4</v>
      </c>
      <c r="AK69" s="57">
        <f t="shared" si="104"/>
        <v>6</v>
      </c>
      <c r="AL69" s="47">
        <v>6</v>
      </c>
      <c r="AM69" s="47">
        <v>6</v>
      </c>
      <c r="AN69" s="57">
        <f t="shared" si="105"/>
        <v>5.5</v>
      </c>
      <c r="AO69" s="47">
        <v>6</v>
      </c>
      <c r="AP69" s="47">
        <v>5</v>
      </c>
      <c r="AQ69" s="57">
        <f t="shared" si="106"/>
        <v>2.5</v>
      </c>
      <c r="AR69" s="47">
        <v>3</v>
      </c>
      <c r="AS69" s="47">
        <v>2</v>
      </c>
      <c r="AT69" s="57">
        <f t="shared" si="107"/>
        <v>3</v>
      </c>
      <c r="AU69" s="47">
        <v>3</v>
      </c>
      <c r="AV69" s="57">
        <f t="shared" si="108"/>
        <v>3</v>
      </c>
      <c r="AW69" s="47">
        <v>3</v>
      </c>
      <c r="AX69" s="47">
        <v>3</v>
      </c>
      <c r="AY69" s="56">
        <f>IF(AZ69="-","?",RANK(AZ69,AZ2:AZ131,0))</f>
        <v>64</v>
      </c>
      <c r="AZ69" s="42">
        <f t="shared" si="109"/>
        <v>4.72</v>
      </c>
      <c r="BA69" s="41">
        <f t="shared" si="110"/>
        <v>6.479166666666667</v>
      </c>
      <c r="BB69" s="47">
        <v>9</v>
      </c>
      <c r="BC69" s="47">
        <v>8</v>
      </c>
      <c r="BD69" s="47">
        <v>2</v>
      </c>
      <c r="BE69" s="47">
        <v>10</v>
      </c>
      <c r="BF69" s="47">
        <v>6</v>
      </c>
      <c r="BG69" s="55">
        <f t="shared" si="111"/>
        <v>3.875</v>
      </c>
      <c r="BH69" s="54">
        <f t="shared" si="112"/>
        <v>5.125</v>
      </c>
      <c r="BI69" s="41">
        <f t="shared" si="113"/>
        <v>4.333333333333333</v>
      </c>
      <c r="BJ69" s="47">
        <v>4</v>
      </c>
      <c r="BK69" s="47">
        <v>4</v>
      </c>
      <c r="BL69" s="47">
        <v>5</v>
      </c>
      <c r="BM69" s="41">
        <f t="shared" si="114"/>
        <v>3.6666666666666665</v>
      </c>
      <c r="BN69" s="47">
        <v>3</v>
      </c>
      <c r="BO69" s="47">
        <v>4</v>
      </c>
      <c r="BP69" s="47">
        <v>4</v>
      </c>
      <c r="BQ69" s="41">
        <f t="shared" si="115"/>
        <v>6.5</v>
      </c>
      <c r="BR69" s="47">
        <v>7</v>
      </c>
      <c r="BS69" s="47">
        <v>9</v>
      </c>
      <c r="BT69" s="47">
        <v>8</v>
      </c>
      <c r="BU69" s="47">
        <v>5</v>
      </c>
      <c r="BV69" s="47">
        <v>4</v>
      </c>
      <c r="BW69" s="47">
        <v>6</v>
      </c>
      <c r="BX69" s="41">
        <f t="shared" si="116"/>
        <v>6</v>
      </c>
      <c r="BY69" s="47">
        <v>6</v>
      </c>
      <c r="BZ69" s="47">
        <v>4</v>
      </c>
      <c r="CA69" s="47">
        <v>8</v>
      </c>
      <c r="CB69" s="47" t="s">
        <v>78</v>
      </c>
      <c r="CC69" s="46" t="s">
        <v>78</v>
      </c>
      <c r="CD69" s="52" t="s">
        <v>208</v>
      </c>
      <c r="CE69" s="52">
        <f t="shared" si="117"/>
        <v>6.25</v>
      </c>
      <c r="CF69" s="44" t="str">
        <f t="shared" si="118"/>
        <v>-</v>
      </c>
      <c r="CG69" s="53" t="str">
        <f t="shared" si="119"/>
        <v/>
      </c>
      <c r="CH69" s="52" t="s">
        <v>208</v>
      </c>
      <c r="CI69" s="52">
        <f t="shared" si="120"/>
        <v>3.5357142857142856</v>
      </c>
      <c r="CJ69" s="43" t="str">
        <f t="shared" si="121"/>
        <v>-</v>
      </c>
      <c r="CK69" s="51" t="str">
        <f t="shared" si="122"/>
        <v/>
      </c>
      <c r="CL69" s="47" t="s">
        <v>78</v>
      </c>
      <c r="CM69" s="46" t="s">
        <v>78</v>
      </c>
      <c r="CN69" s="47">
        <v>7</v>
      </c>
      <c r="CO69" s="47">
        <v>6</v>
      </c>
      <c r="CP69" s="47">
        <v>7</v>
      </c>
      <c r="CQ69" s="47">
        <v>6</v>
      </c>
      <c r="CR69" s="47">
        <v>8</v>
      </c>
      <c r="CS69" s="47">
        <v>7</v>
      </c>
      <c r="CT69" s="49">
        <f t="shared" si="123"/>
        <v>7.5</v>
      </c>
      <c r="CU69" s="48">
        <f t="shared" si="124"/>
        <v>0</v>
      </c>
      <c r="CV69" s="44" t="str">
        <f t="shared" si="125"/>
        <v>Dem.</v>
      </c>
      <c r="CW69" s="47" t="s">
        <v>78</v>
      </c>
      <c r="CX69" s="46" t="s">
        <v>78</v>
      </c>
      <c r="CY69" s="45">
        <f t="shared" si="126"/>
        <v>4.8899999999999997</v>
      </c>
      <c r="CZ69" s="40">
        <f t="shared" si="127"/>
        <v>4</v>
      </c>
      <c r="DA69" s="39" t="str">
        <f t="shared" si="128"/>
        <v>Very limited</v>
      </c>
      <c r="DB69" s="44">
        <f t="shared" si="129"/>
        <v>6.25</v>
      </c>
      <c r="DC69" s="40">
        <f t="shared" si="130"/>
        <v>2</v>
      </c>
      <c r="DD69" s="39" t="str">
        <f t="shared" si="131"/>
        <v>Defective democracies</v>
      </c>
      <c r="DE69" s="43">
        <f t="shared" si="132"/>
        <v>3.54</v>
      </c>
      <c r="DF69" s="40">
        <f t="shared" si="133"/>
        <v>4</v>
      </c>
      <c r="DG69" s="39" t="str">
        <f t="shared" si="134"/>
        <v>Poorly functioning</v>
      </c>
      <c r="DH69" s="42">
        <f t="shared" si="135"/>
        <v>4.72</v>
      </c>
      <c r="DI69" s="40">
        <f t="shared" si="136"/>
        <v>3</v>
      </c>
      <c r="DJ69" s="39" t="str">
        <f t="shared" si="137"/>
        <v>Moderate</v>
      </c>
      <c r="DK69" s="41">
        <f t="shared" si="138"/>
        <v>6.5</v>
      </c>
      <c r="DL69" s="40">
        <f t="shared" si="139"/>
        <v>2</v>
      </c>
      <c r="DM69" s="39" t="str">
        <f t="shared" si="140"/>
        <v>Substantial</v>
      </c>
    </row>
    <row r="70" spans="1:117">
      <c r="A70" s="61" t="s">
        <v>168</v>
      </c>
      <c r="B70" s="60">
        <v>7</v>
      </c>
      <c r="C70" s="59">
        <f>IF(D70="-","?",RANK(D70,D2:D131,0))</f>
        <v>50</v>
      </c>
      <c r="D70" s="45">
        <f t="shared" si="94"/>
        <v>6.09</v>
      </c>
      <c r="E70" s="44">
        <f t="shared" si="95"/>
        <v>5.0666666666666664</v>
      </c>
      <c r="F70" s="58">
        <f t="shared" si="96"/>
        <v>8.5</v>
      </c>
      <c r="G70" s="47">
        <v>9</v>
      </c>
      <c r="H70" s="47">
        <v>9</v>
      </c>
      <c r="I70" s="47">
        <v>7</v>
      </c>
      <c r="J70" s="47">
        <v>9</v>
      </c>
      <c r="K70" s="58">
        <f t="shared" si="97"/>
        <v>4.25</v>
      </c>
      <c r="L70" s="47">
        <v>5</v>
      </c>
      <c r="M70" s="47">
        <v>2</v>
      </c>
      <c r="N70" s="47">
        <v>5</v>
      </c>
      <c r="O70" s="47">
        <v>5</v>
      </c>
      <c r="P70" s="58">
        <f t="shared" si="98"/>
        <v>5.25</v>
      </c>
      <c r="Q70" s="47">
        <v>4</v>
      </c>
      <c r="R70" s="47">
        <v>5</v>
      </c>
      <c r="S70" s="47">
        <v>6</v>
      </c>
      <c r="T70" s="47">
        <v>6</v>
      </c>
      <c r="U70" s="58">
        <f t="shared" si="99"/>
        <v>2</v>
      </c>
      <c r="V70" s="47">
        <v>2</v>
      </c>
      <c r="W70" s="47">
        <v>2</v>
      </c>
      <c r="X70" s="58">
        <f t="shared" si="100"/>
        <v>5.333333333333333</v>
      </c>
      <c r="Y70" s="47">
        <v>6</v>
      </c>
      <c r="Z70" s="47">
        <v>5</v>
      </c>
      <c r="AA70" s="47" t="s">
        <v>100</v>
      </c>
      <c r="AB70" s="47">
        <v>5</v>
      </c>
      <c r="AC70" s="43">
        <f t="shared" si="101"/>
        <v>7.1071428571428568</v>
      </c>
      <c r="AD70" s="57">
        <f t="shared" si="102"/>
        <v>7</v>
      </c>
      <c r="AE70" s="47">
        <v>7</v>
      </c>
      <c r="AF70" s="57">
        <f t="shared" si="103"/>
        <v>6.25</v>
      </c>
      <c r="AG70" s="47">
        <v>7</v>
      </c>
      <c r="AH70" s="47">
        <v>5</v>
      </c>
      <c r="AI70" s="47">
        <v>6</v>
      </c>
      <c r="AJ70" s="47">
        <v>7</v>
      </c>
      <c r="AK70" s="57">
        <f t="shared" si="104"/>
        <v>7</v>
      </c>
      <c r="AL70" s="47">
        <v>6</v>
      </c>
      <c r="AM70" s="47">
        <v>8</v>
      </c>
      <c r="AN70" s="57">
        <f t="shared" si="105"/>
        <v>8</v>
      </c>
      <c r="AO70" s="47">
        <v>10</v>
      </c>
      <c r="AP70" s="47">
        <v>6</v>
      </c>
      <c r="AQ70" s="57">
        <f t="shared" si="106"/>
        <v>7</v>
      </c>
      <c r="AR70" s="47">
        <v>7</v>
      </c>
      <c r="AS70" s="47">
        <v>7</v>
      </c>
      <c r="AT70" s="57">
        <f t="shared" si="107"/>
        <v>8</v>
      </c>
      <c r="AU70" s="47">
        <v>8</v>
      </c>
      <c r="AV70" s="57">
        <f t="shared" si="108"/>
        <v>6.5</v>
      </c>
      <c r="AW70" s="47">
        <v>6</v>
      </c>
      <c r="AX70" s="47">
        <v>7</v>
      </c>
      <c r="AY70" s="56">
        <f>IF(AZ70="-","?",RANK(AZ70,AZ2:AZ131,0))</f>
        <v>40</v>
      </c>
      <c r="AZ70" s="42">
        <f t="shared" si="109"/>
        <v>5.56</v>
      </c>
      <c r="BA70" s="41">
        <f t="shared" si="110"/>
        <v>4.1875</v>
      </c>
      <c r="BB70" s="47">
        <v>4</v>
      </c>
      <c r="BC70" s="47">
        <v>6</v>
      </c>
      <c r="BD70" s="47">
        <v>4</v>
      </c>
      <c r="BE70" s="47">
        <v>4</v>
      </c>
      <c r="BF70" s="47">
        <v>3</v>
      </c>
      <c r="BG70" s="55">
        <f t="shared" si="111"/>
        <v>4.125</v>
      </c>
      <c r="BH70" s="54">
        <f t="shared" si="112"/>
        <v>6.3833333333333329</v>
      </c>
      <c r="BI70" s="41">
        <f t="shared" si="113"/>
        <v>5</v>
      </c>
      <c r="BJ70" s="47">
        <v>5</v>
      </c>
      <c r="BK70" s="47">
        <v>5</v>
      </c>
      <c r="BL70" s="47">
        <v>5</v>
      </c>
      <c r="BM70" s="41">
        <f t="shared" si="114"/>
        <v>7.333333333333333</v>
      </c>
      <c r="BN70" s="47">
        <v>7</v>
      </c>
      <c r="BO70" s="47">
        <v>8</v>
      </c>
      <c r="BP70" s="47">
        <v>7</v>
      </c>
      <c r="BQ70" s="41">
        <f t="shared" si="115"/>
        <v>5.2</v>
      </c>
      <c r="BR70" s="47">
        <v>6</v>
      </c>
      <c r="BS70" s="47">
        <v>2</v>
      </c>
      <c r="BT70" s="47">
        <v>7</v>
      </c>
      <c r="BU70" s="47">
        <v>6</v>
      </c>
      <c r="BV70" s="47">
        <v>5</v>
      </c>
      <c r="BW70" s="47" t="s">
        <v>100</v>
      </c>
      <c r="BX70" s="41">
        <f t="shared" si="116"/>
        <v>8</v>
      </c>
      <c r="BY70" s="47">
        <v>5</v>
      </c>
      <c r="BZ70" s="47">
        <v>10</v>
      </c>
      <c r="CA70" s="47">
        <v>9</v>
      </c>
      <c r="CB70" s="47" t="s">
        <v>78</v>
      </c>
      <c r="CC70" s="46" t="s">
        <v>78</v>
      </c>
      <c r="CD70" s="52" t="s">
        <v>208</v>
      </c>
      <c r="CE70" s="52">
        <f t="shared" si="117"/>
        <v>5.0666666666666664</v>
      </c>
      <c r="CF70" s="44" t="str">
        <f t="shared" si="118"/>
        <v>-</v>
      </c>
      <c r="CG70" s="53" t="str">
        <f t="shared" si="119"/>
        <v/>
      </c>
      <c r="CH70" s="52" t="s">
        <v>208</v>
      </c>
      <c r="CI70" s="52">
        <f t="shared" si="120"/>
        <v>7.1071428571428568</v>
      </c>
      <c r="CJ70" s="43" t="str">
        <f t="shared" si="121"/>
        <v>-</v>
      </c>
      <c r="CK70" s="51" t="str">
        <f t="shared" si="122"/>
        <v/>
      </c>
      <c r="CL70" s="47" t="s">
        <v>78</v>
      </c>
      <c r="CM70" s="46" t="s">
        <v>78</v>
      </c>
      <c r="CN70" s="50">
        <v>5</v>
      </c>
      <c r="CO70" s="50">
        <v>2</v>
      </c>
      <c r="CP70" s="47">
        <v>5</v>
      </c>
      <c r="CQ70" s="47">
        <v>5</v>
      </c>
      <c r="CR70" s="47">
        <v>4</v>
      </c>
      <c r="CS70" s="47">
        <v>6</v>
      </c>
      <c r="CT70" s="49">
        <f t="shared" si="123"/>
        <v>9</v>
      </c>
      <c r="CU70" s="48">
        <f t="shared" si="124"/>
        <v>2</v>
      </c>
      <c r="CV70" s="44" t="str">
        <f t="shared" si="125"/>
        <v>Aut.</v>
      </c>
      <c r="CW70" s="47" t="s">
        <v>78</v>
      </c>
      <c r="CX70" s="46" t="s">
        <v>78</v>
      </c>
      <c r="CY70" s="45">
        <f t="shared" si="126"/>
        <v>6.09</v>
      </c>
      <c r="CZ70" s="40">
        <f t="shared" si="127"/>
        <v>3</v>
      </c>
      <c r="DA70" s="39" t="str">
        <f t="shared" si="128"/>
        <v>Limited</v>
      </c>
      <c r="DB70" s="44">
        <f t="shared" si="129"/>
        <v>5.07</v>
      </c>
      <c r="DC70" s="40">
        <f t="shared" si="130"/>
        <v>4</v>
      </c>
      <c r="DD70" s="39" t="str">
        <f t="shared" si="131"/>
        <v>Moderate autocracies</v>
      </c>
      <c r="DE70" s="43">
        <f t="shared" si="132"/>
        <v>7.11</v>
      </c>
      <c r="DF70" s="40">
        <f t="shared" si="133"/>
        <v>2</v>
      </c>
      <c r="DG70" s="39" t="str">
        <f t="shared" si="134"/>
        <v>Functioning</v>
      </c>
      <c r="DH70" s="42">
        <f t="shared" si="135"/>
        <v>5.56</v>
      </c>
      <c r="DI70" s="40">
        <f t="shared" si="136"/>
        <v>3</v>
      </c>
      <c r="DJ70" s="39" t="str">
        <f t="shared" si="137"/>
        <v>Moderate</v>
      </c>
      <c r="DK70" s="41">
        <f t="shared" si="138"/>
        <v>4.2</v>
      </c>
      <c r="DL70" s="40">
        <f t="shared" si="139"/>
        <v>4</v>
      </c>
      <c r="DM70" s="39" t="str">
        <f t="shared" si="140"/>
        <v>Minor</v>
      </c>
    </row>
    <row r="71" spans="1:117">
      <c r="A71" s="61" t="s">
        <v>169</v>
      </c>
      <c r="B71" s="60">
        <v>3</v>
      </c>
      <c r="C71" s="59">
        <f>IF(D71="-","?",RANK(D71,D2:D131,0))</f>
        <v>48</v>
      </c>
      <c r="D71" s="45">
        <f t="shared" si="94"/>
        <v>6.1</v>
      </c>
      <c r="E71" s="44">
        <f t="shared" si="95"/>
        <v>7.35</v>
      </c>
      <c r="F71" s="58">
        <f t="shared" si="96"/>
        <v>7</v>
      </c>
      <c r="G71" s="47">
        <v>6</v>
      </c>
      <c r="H71" s="47">
        <v>9</v>
      </c>
      <c r="I71" s="47">
        <v>8</v>
      </c>
      <c r="J71" s="47">
        <v>5</v>
      </c>
      <c r="K71" s="58">
        <f t="shared" si="97"/>
        <v>9</v>
      </c>
      <c r="L71" s="47">
        <v>9</v>
      </c>
      <c r="M71" s="47">
        <v>8</v>
      </c>
      <c r="N71" s="47">
        <v>10</v>
      </c>
      <c r="O71" s="47">
        <v>9</v>
      </c>
      <c r="P71" s="58">
        <f t="shared" si="98"/>
        <v>5.75</v>
      </c>
      <c r="Q71" s="47">
        <v>6</v>
      </c>
      <c r="R71" s="47">
        <v>5</v>
      </c>
      <c r="S71" s="47">
        <v>4</v>
      </c>
      <c r="T71" s="47">
        <v>8</v>
      </c>
      <c r="U71" s="58">
        <f t="shared" si="99"/>
        <v>7.5</v>
      </c>
      <c r="V71" s="47">
        <v>7</v>
      </c>
      <c r="W71" s="47">
        <v>8</v>
      </c>
      <c r="X71" s="58">
        <f t="shared" si="100"/>
        <v>7.5</v>
      </c>
      <c r="Y71" s="47">
        <v>5</v>
      </c>
      <c r="Z71" s="47">
        <v>8</v>
      </c>
      <c r="AA71" s="47">
        <v>9</v>
      </c>
      <c r="AB71" s="47">
        <v>8</v>
      </c>
      <c r="AC71" s="43">
        <f t="shared" si="101"/>
        <v>4.8571428571428568</v>
      </c>
      <c r="AD71" s="57">
        <f t="shared" si="102"/>
        <v>1</v>
      </c>
      <c r="AE71" s="47">
        <v>1</v>
      </c>
      <c r="AF71" s="57">
        <f t="shared" si="103"/>
        <v>5.5</v>
      </c>
      <c r="AG71" s="47">
        <v>5</v>
      </c>
      <c r="AH71" s="47">
        <v>5</v>
      </c>
      <c r="AI71" s="47">
        <v>6</v>
      </c>
      <c r="AJ71" s="47">
        <v>6</v>
      </c>
      <c r="AK71" s="57">
        <f t="shared" si="104"/>
        <v>8</v>
      </c>
      <c r="AL71" s="47">
        <v>10</v>
      </c>
      <c r="AM71" s="47">
        <v>6</v>
      </c>
      <c r="AN71" s="57">
        <f t="shared" si="105"/>
        <v>6.5</v>
      </c>
      <c r="AO71" s="47">
        <v>6</v>
      </c>
      <c r="AP71" s="47">
        <v>7</v>
      </c>
      <c r="AQ71" s="57">
        <f t="shared" si="106"/>
        <v>5</v>
      </c>
      <c r="AR71" s="47">
        <v>5</v>
      </c>
      <c r="AS71" s="47">
        <v>5</v>
      </c>
      <c r="AT71" s="57">
        <f t="shared" si="107"/>
        <v>5</v>
      </c>
      <c r="AU71" s="47">
        <v>5</v>
      </c>
      <c r="AV71" s="57">
        <f t="shared" si="108"/>
        <v>3</v>
      </c>
      <c r="AW71" s="47">
        <v>3</v>
      </c>
      <c r="AX71" s="47">
        <v>3</v>
      </c>
      <c r="AY71" s="56">
        <f>IF(AZ71="-","?",RANK(AZ71,AZ2:AZ131,0))</f>
        <v>22</v>
      </c>
      <c r="AZ71" s="42">
        <f t="shared" si="109"/>
        <v>6.43</v>
      </c>
      <c r="BA71" s="41">
        <f t="shared" si="110"/>
        <v>6.4375</v>
      </c>
      <c r="BB71" s="47">
        <v>8</v>
      </c>
      <c r="BC71" s="47">
        <v>4</v>
      </c>
      <c r="BD71" s="47">
        <v>2</v>
      </c>
      <c r="BE71" s="47">
        <v>10</v>
      </c>
      <c r="BF71" s="47">
        <v>10</v>
      </c>
      <c r="BG71" s="55">
        <f t="shared" si="111"/>
        <v>4.625</v>
      </c>
      <c r="BH71" s="54">
        <f t="shared" si="112"/>
        <v>6.9833333333333325</v>
      </c>
      <c r="BI71" s="41">
        <f t="shared" si="113"/>
        <v>6</v>
      </c>
      <c r="BJ71" s="47">
        <v>5</v>
      </c>
      <c r="BK71" s="47">
        <v>7</v>
      </c>
      <c r="BL71" s="47">
        <v>6</v>
      </c>
      <c r="BM71" s="41">
        <f t="shared" si="114"/>
        <v>5.666666666666667</v>
      </c>
      <c r="BN71" s="47">
        <v>5</v>
      </c>
      <c r="BO71" s="47">
        <v>7</v>
      </c>
      <c r="BP71" s="47">
        <v>5</v>
      </c>
      <c r="BQ71" s="41">
        <f t="shared" si="115"/>
        <v>7.6</v>
      </c>
      <c r="BR71" s="47">
        <v>8</v>
      </c>
      <c r="BS71" s="47">
        <v>7</v>
      </c>
      <c r="BT71" s="47">
        <v>9</v>
      </c>
      <c r="BU71" s="47">
        <v>7</v>
      </c>
      <c r="BV71" s="47">
        <v>7</v>
      </c>
      <c r="BW71" s="47" t="s">
        <v>100</v>
      </c>
      <c r="BX71" s="41">
        <f t="shared" si="116"/>
        <v>8.6666666666666661</v>
      </c>
      <c r="BY71" s="47">
        <v>8</v>
      </c>
      <c r="BZ71" s="47">
        <v>9</v>
      </c>
      <c r="CA71" s="47">
        <v>9</v>
      </c>
      <c r="CB71" s="47" t="s">
        <v>78</v>
      </c>
      <c r="CC71" s="46" t="s">
        <v>78</v>
      </c>
      <c r="CD71" s="52" t="s">
        <v>208</v>
      </c>
      <c r="CE71" s="52">
        <f t="shared" si="117"/>
        <v>7.35</v>
      </c>
      <c r="CF71" s="44" t="str">
        <f t="shared" si="118"/>
        <v>-</v>
      </c>
      <c r="CG71" s="53" t="str">
        <f t="shared" si="119"/>
        <v/>
      </c>
      <c r="CH71" s="52" t="s">
        <v>208</v>
      </c>
      <c r="CI71" s="52">
        <f t="shared" si="120"/>
        <v>4.8571428571428568</v>
      </c>
      <c r="CJ71" s="43" t="str">
        <f t="shared" si="121"/>
        <v>-</v>
      </c>
      <c r="CK71" s="51" t="str">
        <f t="shared" si="122"/>
        <v/>
      </c>
      <c r="CL71" s="47" t="s">
        <v>78</v>
      </c>
      <c r="CM71" s="46" t="s">
        <v>78</v>
      </c>
      <c r="CN71" s="47">
        <v>9</v>
      </c>
      <c r="CO71" s="47">
        <v>8</v>
      </c>
      <c r="CP71" s="47">
        <v>10</v>
      </c>
      <c r="CQ71" s="47">
        <v>9</v>
      </c>
      <c r="CR71" s="47">
        <v>6</v>
      </c>
      <c r="CS71" s="47">
        <v>8</v>
      </c>
      <c r="CT71" s="49">
        <f t="shared" si="123"/>
        <v>5.5</v>
      </c>
      <c r="CU71" s="48">
        <f t="shared" si="124"/>
        <v>0</v>
      </c>
      <c r="CV71" s="44" t="str">
        <f t="shared" si="125"/>
        <v>Dem.</v>
      </c>
      <c r="CW71" s="47" t="s">
        <v>78</v>
      </c>
      <c r="CX71" s="46" t="s">
        <v>78</v>
      </c>
      <c r="CY71" s="45">
        <f t="shared" si="126"/>
        <v>6.1</v>
      </c>
      <c r="CZ71" s="40">
        <f t="shared" si="127"/>
        <v>3</v>
      </c>
      <c r="DA71" s="39" t="str">
        <f t="shared" si="128"/>
        <v>Limited</v>
      </c>
      <c r="DB71" s="44">
        <f t="shared" si="129"/>
        <v>7.35</v>
      </c>
      <c r="DC71" s="40">
        <f t="shared" si="130"/>
        <v>2</v>
      </c>
      <c r="DD71" s="39" t="str">
        <f t="shared" si="131"/>
        <v>Defective democracies</v>
      </c>
      <c r="DE71" s="43">
        <f t="shared" si="132"/>
        <v>4.8600000000000003</v>
      </c>
      <c r="DF71" s="40">
        <f t="shared" si="133"/>
        <v>4</v>
      </c>
      <c r="DG71" s="39" t="str">
        <f t="shared" si="134"/>
        <v>Poorly functioning</v>
      </c>
      <c r="DH71" s="42">
        <f t="shared" si="135"/>
        <v>6.43</v>
      </c>
      <c r="DI71" s="40">
        <f t="shared" si="136"/>
        <v>2</v>
      </c>
      <c r="DJ71" s="39" t="str">
        <f t="shared" si="137"/>
        <v>Good</v>
      </c>
      <c r="DK71" s="41">
        <f t="shared" si="138"/>
        <v>6.4</v>
      </c>
      <c r="DL71" s="40">
        <f t="shared" si="139"/>
        <v>3</v>
      </c>
      <c r="DM71" s="39" t="str">
        <f t="shared" si="140"/>
        <v>Moderate</v>
      </c>
    </row>
    <row r="72" spans="1:117">
      <c r="A72" s="61" t="s">
        <v>170</v>
      </c>
      <c r="B72" s="60">
        <v>3</v>
      </c>
      <c r="C72" s="59" t="str">
        <f>IF(D72="-","?",RANK(D72,D2:D131,0))</f>
        <v>?</v>
      </c>
      <c r="D72" s="45" t="str">
        <f t="shared" si="94"/>
        <v>-</v>
      </c>
      <c r="E72" s="44" t="str">
        <f t="shared" si="95"/>
        <v>-</v>
      </c>
      <c r="F72" s="58" t="str">
        <f t="shared" si="96"/>
        <v>-</v>
      </c>
      <c r="G72" s="47" t="s">
        <v>208</v>
      </c>
      <c r="H72" s="47" t="s">
        <v>208</v>
      </c>
      <c r="I72" s="47" t="s">
        <v>208</v>
      </c>
      <c r="J72" s="47" t="s">
        <v>208</v>
      </c>
      <c r="K72" s="58" t="str">
        <f t="shared" si="97"/>
        <v>-</v>
      </c>
      <c r="L72" s="47" t="s">
        <v>208</v>
      </c>
      <c r="M72" s="47" t="s">
        <v>208</v>
      </c>
      <c r="N72" s="47" t="s">
        <v>208</v>
      </c>
      <c r="O72" s="47" t="s">
        <v>208</v>
      </c>
      <c r="P72" s="58" t="str">
        <f t="shared" si="98"/>
        <v>-</v>
      </c>
      <c r="Q72" s="47" t="s">
        <v>208</v>
      </c>
      <c r="R72" s="47" t="s">
        <v>208</v>
      </c>
      <c r="S72" s="47" t="s">
        <v>208</v>
      </c>
      <c r="T72" s="47" t="s">
        <v>208</v>
      </c>
      <c r="U72" s="58" t="str">
        <f t="shared" si="99"/>
        <v>-</v>
      </c>
      <c r="V72" s="47" t="s">
        <v>208</v>
      </c>
      <c r="W72" s="47" t="s">
        <v>208</v>
      </c>
      <c r="X72" s="58" t="str">
        <f t="shared" si="100"/>
        <v>-</v>
      </c>
      <c r="Y72" s="47" t="s">
        <v>208</v>
      </c>
      <c r="Z72" s="47" t="s">
        <v>208</v>
      </c>
      <c r="AA72" s="47" t="s">
        <v>208</v>
      </c>
      <c r="AB72" s="47" t="s">
        <v>208</v>
      </c>
      <c r="AC72" s="43" t="str">
        <f t="shared" si="101"/>
        <v>-</v>
      </c>
      <c r="AD72" s="57" t="str">
        <f t="shared" si="102"/>
        <v>-</v>
      </c>
      <c r="AE72" s="47" t="s">
        <v>208</v>
      </c>
      <c r="AF72" s="57" t="str">
        <f t="shared" si="103"/>
        <v>-</v>
      </c>
      <c r="AG72" s="47" t="s">
        <v>208</v>
      </c>
      <c r="AH72" s="47" t="s">
        <v>208</v>
      </c>
      <c r="AI72" s="47" t="s">
        <v>208</v>
      </c>
      <c r="AJ72" s="47" t="s">
        <v>208</v>
      </c>
      <c r="AK72" s="57" t="str">
        <f t="shared" si="104"/>
        <v>-</v>
      </c>
      <c r="AL72" s="47" t="s">
        <v>208</v>
      </c>
      <c r="AM72" s="47" t="s">
        <v>208</v>
      </c>
      <c r="AN72" s="57" t="str">
        <f t="shared" si="105"/>
        <v>-</v>
      </c>
      <c r="AO72" s="47" t="s">
        <v>208</v>
      </c>
      <c r="AP72" s="47" t="s">
        <v>208</v>
      </c>
      <c r="AQ72" s="57" t="str">
        <f t="shared" si="106"/>
        <v>-</v>
      </c>
      <c r="AR72" s="47" t="s">
        <v>208</v>
      </c>
      <c r="AS72" s="47" t="s">
        <v>208</v>
      </c>
      <c r="AT72" s="57" t="str">
        <f t="shared" si="107"/>
        <v>-</v>
      </c>
      <c r="AU72" s="47" t="s">
        <v>208</v>
      </c>
      <c r="AV72" s="57" t="str">
        <f t="shared" si="108"/>
        <v>-</v>
      </c>
      <c r="AW72" s="47" t="s">
        <v>208</v>
      </c>
      <c r="AX72" s="47" t="s">
        <v>208</v>
      </c>
      <c r="AY72" s="56" t="str">
        <f>IF(AZ72="-","?",RANK(AZ72,AZ2:AZ131,0))</f>
        <v>?</v>
      </c>
      <c r="AZ72" s="42" t="str">
        <f t="shared" si="109"/>
        <v>-</v>
      </c>
      <c r="BA72" s="41" t="str">
        <f t="shared" si="110"/>
        <v>-</v>
      </c>
      <c r="BB72" s="47" t="s">
        <v>208</v>
      </c>
      <c r="BC72" s="47" t="s">
        <v>208</v>
      </c>
      <c r="BD72" s="47" t="s">
        <v>208</v>
      </c>
      <c r="BE72" s="47" t="s">
        <v>208</v>
      </c>
      <c r="BF72" s="47" t="s">
        <v>208</v>
      </c>
      <c r="BG72" s="55" t="str">
        <f t="shared" si="111"/>
        <v>-</v>
      </c>
      <c r="BH72" s="54" t="str">
        <f t="shared" si="112"/>
        <v>-</v>
      </c>
      <c r="BI72" s="41" t="str">
        <f t="shared" si="113"/>
        <v>-</v>
      </c>
      <c r="BJ72" s="47" t="s">
        <v>208</v>
      </c>
      <c r="BK72" s="47" t="s">
        <v>208</v>
      </c>
      <c r="BL72" s="47" t="s">
        <v>208</v>
      </c>
      <c r="BM72" s="41" t="str">
        <f t="shared" si="114"/>
        <v>-</v>
      </c>
      <c r="BN72" s="47" t="s">
        <v>208</v>
      </c>
      <c r="BO72" s="47" t="s">
        <v>208</v>
      </c>
      <c r="BP72" s="47" t="s">
        <v>208</v>
      </c>
      <c r="BQ72" s="41" t="str">
        <f t="shared" si="115"/>
        <v>-</v>
      </c>
      <c r="BR72" s="47" t="s">
        <v>208</v>
      </c>
      <c r="BS72" s="47" t="s">
        <v>208</v>
      </c>
      <c r="BT72" s="47" t="s">
        <v>208</v>
      </c>
      <c r="BU72" s="47" t="s">
        <v>208</v>
      </c>
      <c r="BV72" s="47" t="s">
        <v>208</v>
      </c>
      <c r="BW72" s="47" t="s">
        <v>208</v>
      </c>
      <c r="BX72" s="41" t="str">
        <f t="shared" si="116"/>
        <v>-</v>
      </c>
      <c r="BY72" s="47" t="s">
        <v>208</v>
      </c>
      <c r="BZ72" s="47" t="s">
        <v>208</v>
      </c>
      <c r="CA72" s="47" t="s">
        <v>208</v>
      </c>
      <c r="CB72" s="47" t="s">
        <v>78</v>
      </c>
      <c r="CC72" s="46" t="s">
        <v>78</v>
      </c>
      <c r="CD72" s="52" t="s">
        <v>208</v>
      </c>
      <c r="CE72" s="52" t="str">
        <f t="shared" si="117"/>
        <v>-</v>
      </c>
      <c r="CF72" s="44" t="str">
        <f t="shared" si="118"/>
        <v>-</v>
      </c>
      <c r="CG72" s="53" t="str">
        <f t="shared" si="119"/>
        <v/>
      </c>
      <c r="CH72" s="52" t="s">
        <v>208</v>
      </c>
      <c r="CI72" s="52" t="str">
        <f t="shared" si="120"/>
        <v>-</v>
      </c>
      <c r="CJ72" s="43" t="str">
        <f t="shared" si="121"/>
        <v>-</v>
      </c>
      <c r="CK72" s="51" t="str">
        <f t="shared" si="122"/>
        <v/>
      </c>
      <c r="CL72" s="47" t="s">
        <v>78</v>
      </c>
      <c r="CM72" s="46" t="s">
        <v>78</v>
      </c>
      <c r="CN72" s="47" t="s">
        <v>208</v>
      </c>
      <c r="CO72" s="47" t="s">
        <v>208</v>
      </c>
      <c r="CP72" s="47" t="s">
        <v>208</v>
      </c>
      <c r="CQ72" s="47" t="s">
        <v>208</v>
      </c>
      <c r="CR72" s="47" t="s">
        <v>208</v>
      </c>
      <c r="CS72" s="47" t="s">
        <v>208</v>
      </c>
      <c r="CT72" s="49" t="str">
        <f t="shared" si="123"/>
        <v>-</v>
      </c>
      <c r="CU72" s="48" t="str">
        <f t="shared" si="124"/>
        <v>-</v>
      </c>
      <c r="CV72" s="44" t="str">
        <f t="shared" si="125"/>
        <v/>
      </c>
      <c r="CW72" s="47" t="s">
        <v>78</v>
      </c>
      <c r="CX72" s="46" t="s">
        <v>78</v>
      </c>
      <c r="CY72" s="45" t="str">
        <f t="shared" si="126"/>
        <v>-</v>
      </c>
      <c r="CZ72" s="40" t="str">
        <f t="shared" si="127"/>
        <v>-</v>
      </c>
      <c r="DA72" s="39" t="str">
        <f t="shared" si="128"/>
        <v/>
      </c>
      <c r="DB72" s="44" t="str">
        <f t="shared" si="129"/>
        <v>-</v>
      </c>
      <c r="DC72" s="40" t="str">
        <f t="shared" si="130"/>
        <v>-</v>
      </c>
      <c r="DD72" s="39" t="str">
        <f t="shared" si="131"/>
        <v/>
      </c>
      <c r="DE72" s="43" t="str">
        <f t="shared" si="132"/>
        <v>-</v>
      </c>
      <c r="DF72" s="40" t="str">
        <f t="shared" si="133"/>
        <v>-</v>
      </c>
      <c r="DG72" s="39" t="str">
        <f t="shared" si="134"/>
        <v/>
      </c>
      <c r="DH72" s="42" t="str">
        <f t="shared" si="135"/>
        <v>-</v>
      </c>
      <c r="DI72" s="40" t="str">
        <f t="shared" si="136"/>
        <v>-</v>
      </c>
      <c r="DJ72" s="39" t="str">
        <f t="shared" si="137"/>
        <v/>
      </c>
      <c r="DK72" s="41" t="str">
        <f t="shared" si="138"/>
        <v>-</v>
      </c>
      <c r="DL72" s="40" t="str">
        <f t="shared" si="139"/>
        <v>-</v>
      </c>
      <c r="DM72" s="39" t="str">
        <f t="shared" si="140"/>
        <v/>
      </c>
    </row>
    <row r="73" spans="1:117">
      <c r="A73" s="61" t="s">
        <v>171</v>
      </c>
      <c r="B73" s="60">
        <v>5</v>
      </c>
      <c r="C73" s="59">
        <f>IF(D73="-","?",RANK(D73,D2:D131,0))</f>
        <v>15</v>
      </c>
      <c r="D73" s="45">
        <f t="shared" si="94"/>
        <v>8.17</v>
      </c>
      <c r="E73" s="44">
        <f t="shared" si="95"/>
        <v>8.5833333333333321</v>
      </c>
      <c r="F73" s="58">
        <f t="shared" si="96"/>
        <v>9</v>
      </c>
      <c r="G73" s="47">
        <v>9</v>
      </c>
      <c r="H73" s="47">
        <v>9</v>
      </c>
      <c r="I73" s="47">
        <v>10</v>
      </c>
      <c r="J73" s="47">
        <v>8</v>
      </c>
      <c r="K73" s="58">
        <f t="shared" si="97"/>
        <v>9</v>
      </c>
      <c r="L73" s="47">
        <v>10</v>
      </c>
      <c r="M73" s="47">
        <v>8</v>
      </c>
      <c r="N73" s="47">
        <v>9</v>
      </c>
      <c r="O73" s="47">
        <v>9</v>
      </c>
      <c r="P73" s="58">
        <f t="shared" si="98"/>
        <v>7.75</v>
      </c>
      <c r="Q73" s="47">
        <v>9</v>
      </c>
      <c r="R73" s="47">
        <v>7</v>
      </c>
      <c r="S73" s="47">
        <v>8</v>
      </c>
      <c r="T73" s="47">
        <v>7</v>
      </c>
      <c r="U73" s="58">
        <f t="shared" si="99"/>
        <v>9.5</v>
      </c>
      <c r="V73" s="47">
        <v>10</v>
      </c>
      <c r="W73" s="47">
        <v>9</v>
      </c>
      <c r="X73" s="58">
        <f t="shared" si="100"/>
        <v>7.666666666666667</v>
      </c>
      <c r="Y73" s="47">
        <v>8</v>
      </c>
      <c r="Z73" s="47">
        <v>7</v>
      </c>
      <c r="AA73" s="47" t="s">
        <v>100</v>
      </c>
      <c r="AB73" s="47">
        <v>8</v>
      </c>
      <c r="AC73" s="43">
        <f t="shared" si="101"/>
        <v>7.75</v>
      </c>
      <c r="AD73" s="57">
        <f t="shared" si="102"/>
        <v>6</v>
      </c>
      <c r="AE73" s="47">
        <v>6</v>
      </c>
      <c r="AF73" s="57">
        <f t="shared" si="103"/>
        <v>7.25</v>
      </c>
      <c r="AG73" s="47">
        <v>8</v>
      </c>
      <c r="AH73" s="47">
        <v>4</v>
      </c>
      <c r="AI73" s="47">
        <v>9</v>
      </c>
      <c r="AJ73" s="47">
        <v>8</v>
      </c>
      <c r="AK73" s="57">
        <f t="shared" si="104"/>
        <v>10</v>
      </c>
      <c r="AL73" s="47">
        <v>10</v>
      </c>
      <c r="AM73" s="47">
        <v>10</v>
      </c>
      <c r="AN73" s="57">
        <f t="shared" si="105"/>
        <v>8.5</v>
      </c>
      <c r="AO73" s="47">
        <v>10</v>
      </c>
      <c r="AP73" s="47">
        <v>7</v>
      </c>
      <c r="AQ73" s="57">
        <f t="shared" si="106"/>
        <v>6.5</v>
      </c>
      <c r="AR73" s="47">
        <v>8</v>
      </c>
      <c r="AS73" s="47">
        <v>5</v>
      </c>
      <c r="AT73" s="57">
        <f t="shared" si="107"/>
        <v>9</v>
      </c>
      <c r="AU73" s="47">
        <v>9</v>
      </c>
      <c r="AV73" s="57">
        <f t="shared" si="108"/>
        <v>7</v>
      </c>
      <c r="AW73" s="47">
        <v>7</v>
      </c>
      <c r="AX73" s="47">
        <v>7</v>
      </c>
      <c r="AY73" s="56">
        <f>IF(AZ73="-","?",RANK(AZ73,AZ2:AZ131,0))</f>
        <v>1</v>
      </c>
      <c r="AZ73" s="42">
        <f t="shared" si="109"/>
        <v>7.56</v>
      </c>
      <c r="BA73" s="41">
        <f t="shared" si="110"/>
        <v>4.270833333333333</v>
      </c>
      <c r="BB73" s="47">
        <v>5</v>
      </c>
      <c r="BC73" s="47">
        <v>8</v>
      </c>
      <c r="BD73" s="47">
        <v>3</v>
      </c>
      <c r="BE73" s="47">
        <v>3</v>
      </c>
      <c r="BF73" s="47">
        <v>4</v>
      </c>
      <c r="BG73" s="55">
        <f t="shared" si="111"/>
        <v>2.625</v>
      </c>
      <c r="BH73" s="54">
        <f t="shared" si="112"/>
        <v>8.6666666666666679</v>
      </c>
      <c r="BI73" s="41">
        <f t="shared" si="113"/>
        <v>9.3333333333333339</v>
      </c>
      <c r="BJ73" s="47">
        <v>10</v>
      </c>
      <c r="BK73" s="47">
        <v>8</v>
      </c>
      <c r="BL73" s="47">
        <v>10</v>
      </c>
      <c r="BM73" s="41">
        <f t="shared" si="114"/>
        <v>7.333333333333333</v>
      </c>
      <c r="BN73" s="47">
        <v>9</v>
      </c>
      <c r="BO73" s="47">
        <v>8</v>
      </c>
      <c r="BP73" s="47">
        <v>5</v>
      </c>
      <c r="BQ73" s="41">
        <f t="shared" si="115"/>
        <v>8</v>
      </c>
      <c r="BR73" s="47">
        <v>9</v>
      </c>
      <c r="BS73" s="47">
        <v>8</v>
      </c>
      <c r="BT73" s="47">
        <v>8</v>
      </c>
      <c r="BU73" s="47">
        <v>7</v>
      </c>
      <c r="BV73" s="47">
        <v>8</v>
      </c>
      <c r="BW73" s="47" t="s">
        <v>100</v>
      </c>
      <c r="BX73" s="41">
        <f t="shared" si="116"/>
        <v>10</v>
      </c>
      <c r="BY73" s="47">
        <v>10</v>
      </c>
      <c r="BZ73" s="47">
        <v>10</v>
      </c>
      <c r="CA73" s="47">
        <v>10</v>
      </c>
      <c r="CB73" s="47" t="s">
        <v>78</v>
      </c>
      <c r="CC73" s="46" t="s">
        <v>78</v>
      </c>
      <c r="CD73" s="52" t="s">
        <v>208</v>
      </c>
      <c r="CE73" s="52">
        <f t="shared" si="117"/>
        <v>8.5833333333333321</v>
      </c>
      <c r="CF73" s="44" t="str">
        <f t="shared" si="118"/>
        <v>-</v>
      </c>
      <c r="CG73" s="53" t="str">
        <f t="shared" si="119"/>
        <v/>
      </c>
      <c r="CH73" s="52" t="s">
        <v>208</v>
      </c>
      <c r="CI73" s="52">
        <f t="shared" si="120"/>
        <v>7.75</v>
      </c>
      <c r="CJ73" s="43" t="str">
        <f t="shared" si="121"/>
        <v>-</v>
      </c>
      <c r="CK73" s="51" t="str">
        <f t="shared" si="122"/>
        <v/>
      </c>
      <c r="CL73" s="47" t="s">
        <v>78</v>
      </c>
      <c r="CM73" s="46" t="s">
        <v>78</v>
      </c>
      <c r="CN73" s="47">
        <v>10</v>
      </c>
      <c r="CO73" s="47">
        <v>8</v>
      </c>
      <c r="CP73" s="47">
        <v>9</v>
      </c>
      <c r="CQ73" s="47">
        <v>9</v>
      </c>
      <c r="CR73" s="47">
        <v>9</v>
      </c>
      <c r="CS73" s="47">
        <v>7</v>
      </c>
      <c r="CT73" s="49">
        <f t="shared" si="123"/>
        <v>8.5</v>
      </c>
      <c r="CU73" s="48">
        <f t="shared" si="124"/>
        <v>0</v>
      </c>
      <c r="CV73" s="44" t="str">
        <f t="shared" si="125"/>
        <v>Dem.</v>
      </c>
      <c r="CW73" s="47" t="s">
        <v>78</v>
      </c>
      <c r="CX73" s="46" t="s">
        <v>78</v>
      </c>
      <c r="CY73" s="45">
        <f t="shared" si="126"/>
        <v>8.17</v>
      </c>
      <c r="CZ73" s="40">
        <f t="shared" si="127"/>
        <v>2</v>
      </c>
      <c r="DA73" s="39" t="str">
        <f t="shared" si="128"/>
        <v>Advanced</v>
      </c>
      <c r="DB73" s="44">
        <f t="shared" si="129"/>
        <v>8.58</v>
      </c>
      <c r="DC73" s="40">
        <f t="shared" si="130"/>
        <v>1</v>
      </c>
      <c r="DD73" s="39" t="str">
        <f t="shared" si="131"/>
        <v>Democracies in consolidation</v>
      </c>
      <c r="DE73" s="43">
        <f t="shared" si="132"/>
        <v>7.75</v>
      </c>
      <c r="DF73" s="40">
        <f t="shared" si="133"/>
        <v>2</v>
      </c>
      <c r="DG73" s="39" t="str">
        <f t="shared" si="134"/>
        <v>Functioning</v>
      </c>
      <c r="DH73" s="42">
        <f t="shared" si="135"/>
        <v>7.56</v>
      </c>
      <c r="DI73" s="40">
        <f t="shared" si="136"/>
        <v>1</v>
      </c>
      <c r="DJ73" s="39" t="str">
        <f t="shared" si="137"/>
        <v>Very good</v>
      </c>
      <c r="DK73" s="41">
        <f t="shared" si="138"/>
        <v>4.3</v>
      </c>
      <c r="DL73" s="40">
        <f t="shared" si="139"/>
        <v>4</v>
      </c>
      <c r="DM73" s="39" t="str">
        <f t="shared" si="140"/>
        <v>Minor</v>
      </c>
    </row>
    <row r="74" spans="1:117">
      <c r="A74" s="61" t="s">
        <v>172</v>
      </c>
      <c r="B74" s="60">
        <v>2</v>
      </c>
      <c r="C74" s="59">
        <f>IF(D74="-","?",RANK(D74,D2:D131,0))</f>
        <v>27</v>
      </c>
      <c r="D74" s="45">
        <f t="shared" si="94"/>
        <v>7.13</v>
      </c>
      <c r="E74" s="44">
        <f t="shared" si="95"/>
        <v>7.55</v>
      </c>
      <c r="F74" s="58">
        <f t="shared" si="96"/>
        <v>8</v>
      </c>
      <c r="G74" s="47">
        <v>7</v>
      </c>
      <c r="H74" s="47">
        <v>8</v>
      </c>
      <c r="I74" s="47">
        <v>10</v>
      </c>
      <c r="J74" s="47">
        <v>7</v>
      </c>
      <c r="K74" s="58">
        <f t="shared" si="97"/>
        <v>8.5</v>
      </c>
      <c r="L74" s="47">
        <v>10</v>
      </c>
      <c r="M74" s="47">
        <v>9</v>
      </c>
      <c r="N74" s="47">
        <v>8</v>
      </c>
      <c r="O74" s="47">
        <v>7</v>
      </c>
      <c r="P74" s="58">
        <f t="shared" si="98"/>
        <v>6.5</v>
      </c>
      <c r="Q74" s="47">
        <v>9</v>
      </c>
      <c r="R74" s="47">
        <v>6</v>
      </c>
      <c r="S74" s="47">
        <v>5</v>
      </c>
      <c r="T74" s="47">
        <v>6</v>
      </c>
      <c r="U74" s="58">
        <f t="shared" si="99"/>
        <v>8</v>
      </c>
      <c r="V74" s="47">
        <v>7</v>
      </c>
      <c r="W74" s="47">
        <v>9</v>
      </c>
      <c r="X74" s="58">
        <f t="shared" si="100"/>
        <v>6.75</v>
      </c>
      <c r="Y74" s="47">
        <v>8</v>
      </c>
      <c r="Z74" s="47">
        <v>7</v>
      </c>
      <c r="AA74" s="47">
        <v>7</v>
      </c>
      <c r="AB74" s="47">
        <v>5</v>
      </c>
      <c r="AC74" s="43">
        <f t="shared" si="101"/>
        <v>6.7142857142857144</v>
      </c>
      <c r="AD74" s="57">
        <f t="shared" si="102"/>
        <v>6</v>
      </c>
      <c r="AE74" s="47">
        <v>6</v>
      </c>
      <c r="AF74" s="57">
        <f t="shared" si="103"/>
        <v>8</v>
      </c>
      <c r="AG74" s="47">
        <v>7</v>
      </c>
      <c r="AH74" s="47">
        <v>7</v>
      </c>
      <c r="AI74" s="47">
        <v>10</v>
      </c>
      <c r="AJ74" s="47">
        <v>8</v>
      </c>
      <c r="AK74" s="57">
        <f t="shared" si="104"/>
        <v>8.5</v>
      </c>
      <c r="AL74" s="47">
        <v>10</v>
      </c>
      <c r="AM74" s="47">
        <v>7</v>
      </c>
      <c r="AN74" s="57">
        <f t="shared" si="105"/>
        <v>7</v>
      </c>
      <c r="AO74" s="47">
        <v>7</v>
      </c>
      <c r="AP74" s="47">
        <v>7</v>
      </c>
      <c r="AQ74" s="57">
        <f t="shared" si="106"/>
        <v>5.5</v>
      </c>
      <c r="AR74" s="47">
        <v>6</v>
      </c>
      <c r="AS74" s="47">
        <v>5</v>
      </c>
      <c r="AT74" s="57">
        <f t="shared" si="107"/>
        <v>7</v>
      </c>
      <c r="AU74" s="47">
        <v>7</v>
      </c>
      <c r="AV74" s="57">
        <f t="shared" si="108"/>
        <v>5</v>
      </c>
      <c r="AW74" s="47">
        <v>5</v>
      </c>
      <c r="AX74" s="47">
        <v>5</v>
      </c>
      <c r="AY74" s="56">
        <f>IF(AZ74="-","?",RANK(AZ74,AZ2:AZ131,0))</f>
        <v>30</v>
      </c>
      <c r="AZ74" s="42">
        <f t="shared" si="109"/>
        <v>6.02</v>
      </c>
      <c r="BA74" s="41">
        <f t="shared" si="110"/>
        <v>3.9583333333333335</v>
      </c>
      <c r="BB74" s="47">
        <v>5</v>
      </c>
      <c r="BC74" s="47">
        <v>4</v>
      </c>
      <c r="BD74" s="47">
        <v>4</v>
      </c>
      <c r="BE74" s="47">
        <v>4</v>
      </c>
      <c r="BF74" s="47">
        <v>3</v>
      </c>
      <c r="BG74" s="55">
        <f t="shared" si="111"/>
        <v>3.75</v>
      </c>
      <c r="BH74" s="54">
        <f t="shared" si="112"/>
        <v>6.9583333333333339</v>
      </c>
      <c r="BI74" s="41">
        <f t="shared" si="113"/>
        <v>6</v>
      </c>
      <c r="BJ74" s="47">
        <v>6</v>
      </c>
      <c r="BK74" s="47">
        <v>6</v>
      </c>
      <c r="BL74" s="47">
        <v>6</v>
      </c>
      <c r="BM74" s="41">
        <f t="shared" si="114"/>
        <v>4.666666666666667</v>
      </c>
      <c r="BN74" s="47">
        <v>5</v>
      </c>
      <c r="BO74" s="47">
        <v>6</v>
      </c>
      <c r="BP74" s="47">
        <v>3</v>
      </c>
      <c r="BQ74" s="41">
        <f t="shared" si="115"/>
        <v>7.5</v>
      </c>
      <c r="BR74" s="47">
        <v>9</v>
      </c>
      <c r="BS74" s="47">
        <v>9</v>
      </c>
      <c r="BT74" s="47">
        <v>7</v>
      </c>
      <c r="BU74" s="47">
        <v>7</v>
      </c>
      <c r="BV74" s="47">
        <v>6</v>
      </c>
      <c r="BW74" s="47">
        <v>7</v>
      </c>
      <c r="BX74" s="41">
        <f t="shared" si="116"/>
        <v>9.6666666666666661</v>
      </c>
      <c r="BY74" s="47">
        <v>9</v>
      </c>
      <c r="BZ74" s="47">
        <v>10</v>
      </c>
      <c r="CA74" s="47">
        <v>10</v>
      </c>
      <c r="CB74" s="47" t="s">
        <v>78</v>
      </c>
      <c r="CC74" s="46" t="s">
        <v>78</v>
      </c>
      <c r="CD74" s="52" t="s">
        <v>208</v>
      </c>
      <c r="CE74" s="52">
        <f t="shared" si="117"/>
        <v>7.55</v>
      </c>
      <c r="CF74" s="44" t="str">
        <f t="shared" si="118"/>
        <v>-</v>
      </c>
      <c r="CG74" s="53" t="str">
        <f t="shared" si="119"/>
        <v/>
      </c>
      <c r="CH74" s="52" t="s">
        <v>208</v>
      </c>
      <c r="CI74" s="52">
        <f t="shared" si="120"/>
        <v>6.7142857142857144</v>
      </c>
      <c r="CJ74" s="43" t="str">
        <f t="shared" si="121"/>
        <v>-</v>
      </c>
      <c r="CK74" s="51" t="str">
        <f t="shared" si="122"/>
        <v/>
      </c>
      <c r="CL74" s="47" t="s">
        <v>78</v>
      </c>
      <c r="CM74" s="46" t="s">
        <v>78</v>
      </c>
      <c r="CN74" s="47">
        <v>10</v>
      </c>
      <c r="CO74" s="47">
        <v>9</v>
      </c>
      <c r="CP74" s="47">
        <v>8</v>
      </c>
      <c r="CQ74" s="47">
        <v>7</v>
      </c>
      <c r="CR74" s="47">
        <v>9</v>
      </c>
      <c r="CS74" s="47">
        <v>6</v>
      </c>
      <c r="CT74" s="49">
        <f t="shared" si="123"/>
        <v>7</v>
      </c>
      <c r="CU74" s="48">
        <f t="shared" si="124"/>
        <v>0</v>
      </c>
      <c r="CV74" s="44" t="str">
        <f t="shared" si="125"/>
        <v>Dem.</v>
      </c>
      <c r="CW74" s="47" t="s">
        <v>78</v>
      </c>
      <c r="CX74" s="46" t="s">
        <v>78</v>
      </c>
      <c r="CY74" s="45">
        <f t="shared" si="126"/>
        <v>7.13</v>
      </c>
      <c r="CZ74" s="40">
        <f t="shared" si="127"/>
        <v>2</v>
      </c>
      <c r="DA74" s="39" t="str">
        <f t="shared" si="128"/>
        <v>Advanced</v>
      </c>
      <c r="DB74" s="44">
        <f t="shared" si="129"/>
        <v>7.55</v>
      </c>
      <c r="DC74" s="40">
        <f t="shared" si="130"/>
        <v>2</v>
      </c>
      <c r="DD74" s="39" t="str">
        <f t="shared" si="131"/>
        <v>Defective democracies</v>
      </c>
      <c r="DE74" s="43">
        <f t="shared" si="132"/>
        <v>6.71</v>
      </c>
      <c r="DF74" s="40">
        <f t="shared" si="133"/>
        <v>3</v>
      </c>
      <c r="DG74" s="39" t="str">
        <f t="shared" si="134"/>
        <v>Functional flaws</v>
      </c>
      <c r="DH74" s="42">
        <f t="shared" si="135"/>
        <v>6.02</v>
      </c>
      <c r="DI74" s="40">
        <f t="shared" si="136"/>
        <v>2</v>
      </c>
      <c r="DJ74" s="39" t="str">
        <f t="shared" si="137"/>
        <v>Good</v>
      </c>
      <c r="DK74" s="41">
        <f t="shared" si="138"/>
        <v>4</v>
      </c>
      <c r="DL74" s="40">
        <f t="shared" si="139"/>
        <v>4</v>
      </c>
      <c r="DM74" s="39" t="str">
        <f t="shared" si="140"/>
        <v>Minor</v>
      </c>
    </row>
    <row r="75" spans="1:117">
      <c r="A75" s="61" t="s">
        <v>173</v>
      </c>
      <c r="B75" s="60">
        <v>6</v>
      </c>
      <c r="C75" s="59">
        <f>IF(D75="-","?",RANK(D75,D2:D131,0))</f>
        <v>75</v>
      </c>
      <c r="D75" s="45">
        <f t="shared" si="94"/>
        <v>5.0599999999999996</v>
      </c>
      <c r="E75" s="44">
        <f t="shared" si="95"/>
        <v>5.4</v>
      </c>
      <c r="F75" s="58">
        <f t="shared" si="96"/>
        <v>6.5</v>
      </c>
      <c r="G75" s="47">
        <v>3</v>
      </c>
      <c r="H75" s="47">
        <v>8</v>
      </c>
      <c r="I75" s="47">
        <v>10</v>
      </c>
      <c r="J75" s="47">
        <v>5</v>
      </c>
      <c r="K75" s="58">
        <f t="shared" si="97"/>
        <v>6.75</v>
      </c>
      <c r="L75" s="47">
        <v>7</v>
      </c>
      <c r="M75" s="47">
        <v>7</v>
      </c>
      <c r="N75" s="47">
        <v>7</v>
      </c>
      <c r="O75" s="47">
        <v>6</v>
      </c>
      <c r="P75" s="58">
        <f t="shared" si="98"/>
        <v>4.75</v>
      </c>
      <c r="Q75" s="47">
        <v>4</v>
      </c>
      <c r="R75" s="47">
        <v>4</v>
      </c>
      <c r="S75" s="47">
        <v>4</v>
      </c>
      <c r="T75" s="47">
        <v>7</v>
      </c>
      <c r="U75" s="58">
        <f t="shared" si="99"/>
        <v>4.5</v>
      </c>
      <c r="V75" s="47">
        <v>4</v>
      </c>
      <c r="W75" s="47">
        <v>5</v>
      </c>
      <c r="X75" s="58">
        <f t="shared" si="100"/>
        <v>4.5</v>
      </c>
      <c r="Y75" s="47">
        <v>4</v>
      </c>
      <c r="Z75" s="47">
        <v>4</v>
      </c>
      <c r="AA75" s="47">
        <v>6</v>
      </c>
      <c r="AB75" s="47">
        <v>4</v>
      </c>
      <c r="AC75" s="43">
        <f t="shared" si="101"/>
        <v>4.7142857142857144</v>
      </c>
      <c r="AD75" s="57">
        <f t="shared" si="102"/>
        <v>3</v>
      </c>
      <c r="AE75" s="47">
        <v>3</v>
      </c>
      <c r="AF75" s="57">
        <f t="shared" si="103"/>
        <v>5</v>
      </c>
      <c r="AG75" s="47">
        <v>3</v>
      </c>
      <c r="AH75" s="47">
        <v>5</v>
      </c>
      <c r="AI75" s="47">
        <v>6</v>
      </c>
      <c r="AJ75" s="47">
        <v>6</v>
      </c>
      <c r="AK75" s="57">
        <f t="shared" si="104"/>
        <v>6.5</v>
      </c>
      <c r="AL75" s="47">
        <v>7</v>
      </c>
      <c r="AM75" s="47">
        <v>6</v>
      </c>
      <c r="AN75" s="57">
        <f t="shared" si="105"/>
        <v>5.5</v>
      </c>
      <c r="AO75" s="47">
        <v>5</v>
      </c>
      <c r="AP75" s="47">
        <v>6</v>
      </c>
      <c r="AQ75" s="57">
        <f t="shared" si="106"/>
        <v>4</v>
      </c>
      <c r="AR75" s="47">
        <v>4</v>
      </c>
      <c r="AS75" s="47">
        <v>4</v>
      </c>
      <c r="AT75" s="57">
        <f t="shared" si="107"/>
        <v>5</v>
      </c>
      <c r="AU75" s="47">
        <v>5</v>
      </c>
      <c r="AV75" s="57">
        <f t="shared" si="108"/>
        <v>4</v>
      </c>
      <c r="AW75" s="47">
        <v>4</v>
      </c>
      <c r="AX75" s="47">
        <v>4</v>
      </c>
      <c r="AY75" s="56">
        <f>IF(AZ75="-","?",RANK(AZ75,AZ2:AZ131,0))</f>
        <v>95</v>
      </c>
      <c r="AZ75" s="42">
        <f t="shared" si="109"/>
        <v>3.5</v>
      </c>
      <c r="BA75" s="41">
        <f t="shared" si="110"/>
        <v>6.0625</v>
      </c>
      <c r="BB75" s="47">
        <v>8</v>
      </c>
      <c r="BC75" s="47">
        <v>7</v>
      </c>
      <c r="BD75" s="47">
        <v>5</v>
      </c>
      <c r="BE75" s="47">
        <v>9</v>
      </c>
      <c r="BF75" s="47">
        <v>2</v>
      </c>
      <c r="BG75" s="55">
        <f t="shared" si="111"/>
        <v>5.375</v>
      </c>
      <c r="BH75" s="54">
        <f t="shared" si="112"/>
        <v>3.833333333333333</v>
      </c>
      <c r="BI75" s="41">
        <f t="shared" si="113"/>
        <v>3</v>
      </c>
      <c r="BJ75" s="47">
        <v>3</v>
      </c>
      <c r="BK75" s="47">
        <v>3</v>
      </c>
      <c r="BL75" s="47">
        <v>3</v>
      </c>
      <c r="BM75" s="41">
        <f t="shared" si="114"/>
        <v>3</v>
      </c>
      <c r="BN75" s="47">
        <v>3</v>
      </c>
      <c r="BO75" s="47">
        <v>4</v>
      </c>
      <c r="BP75" s="47">
        <v>2</v>
      </c>
      <c r="BQ75" s="41">
        <f t="shared" si="115"/>
        <v>4.333333333333333</v>
      </c>
      <c r="BR75" s="47">
        <v>7</v>
      </c>
      <c r="BS75" s="47">
        <v>4</v>
      </c>
      <c r="BT75" s="47">
        <v>5</v>
      </c>
      <c r="BU75" s="47">
        <v>4</v>
      </c>
      <c r="BV75" s="47">
        <v>3</v>
      </c>
      <c r="BW75" s="47">
        <v>3</v>
      </c>
      <c r="BX75" s="41">
        <f t="shared" si="116"/>
        <v>5</v>
      </c>
      <c r="BY75" s="47">
        <v>6</v>
      </c>
      <c r="BZ75" s="47">
        <v>5</v>
      </c>
      <c r="CA75" s="47">
        <v>4</v>
      </c>
      <c r="CB75" s="47" t="s">
        <v>78</v>
      </c>
      <c r="CC75" s="46" t="s">
        <v>78</v>
      </c>
      <c r="CD75" s="52" t="s">
        <v>208</v>
      </c>
      <c r="CE75" s="52">
        <f t="shared" si="117"/>
        <v>5.4</v>
      </c>
      <c r="CF75" s="44" t="str">
        <f t="shared" si="118"/>
        <v>-</v>
      </c>
      <c r="CG75" s="53" t="str">
        <f t="shared" si="119"/>
        <v/>
      </c>
      <c r="CH75" s="52" t="s">
        <v>208</v>
      </c>
      <c r="CI75" s="52">
        <f t="shared" si="120"/>
        <v>4.7142857142857144</v>
      </c>
      <c r="CJ75" s="43" t="str">
        <f t="shared" si="121"/>
        <v>-</v>
      </c>
      <c r="CK75" s="51" t="str">
        <f t="shared" si="122"/>
        <v/>
      </c>
      <c r="CL75" s="47" t="s">
        <v>78</v>
      </c>
      <c r="CM75" s="46" t="s">
        <v>78</v>
      </c>
      <c r="CN75" s="47">
        <v>7</v>
      </c>
      <c r="CO75" s="47">
        <v>7</v>
      </c>
      <c r="CP75" s="47">
        <v>7</v>
      </c>
      <c r="CQ75" s="47">
        <v>6</v>
      </c>
      <c r="CR75" s="47">
        <v>4</v>
      </c>
      <c r="CS75" s="47">
        <v>7</v>
      </c>
      <c r="CT75" s="49">
        <f t="shared" si="123"/>
        <v>4</v>
      </c>
      <c r="CU75" s="48">
        <f t="shared" si="124"/>
        <v>0</v>
      </c>
      <c r="CV75" s="44" t="str">
        <f t="shared" si="125"/>
        <v>Dem.</v>
      </c>
      <c r="CW75" s="47" t="s">
        <v>78</v>
      </c>
      <c r="CX75" s="46" t="s">
        <v>78</v>
      </c>
      <c r="CY75" s="45">
        <f t="shared" si="126"/>
        <v>5.0599999999999996</v>
      </c>
      <c r="CZ75" s="40">
        <f t="shared" si="127"/>
        <v>4</v>
      </c>
      <c r="DA75" s="39" t="str">
        <f t="shared" si="128"/>
        <v>Very limited</v>
      </c>
      <c r="DB75" s="44">
        <f t="shared" si="129"/>
        <v>5.4</v>
      </c>
      <c r="DC75" s="40">
        <f t="shared" si="130"/>
        <v>3</v>
      </c>
      <c r="DD75" s="39" t="str">
        <f t="shared" si="131"/>
        <v>Highly defective democracies</v>
      </c>
      <c r="DE75" s="43">
        <f t="shared" si="132"/>
        <v>4.71</v>
      </c>
      <c r="DF75" s="40">
        <f t="shared" si="133"/>
        <v>4</v>
      </c>
      <c r="DG75" s="39" t="str">
        <f t="shared" si="134"/>
        <v>Poorly functioning</v>
      </c>
      <c r="DH75" s="42">
        <f t="shared" si="135"/>
        <v>3.5</v>
      </c>
      <c r="DI75" s="40">
        <f t="shared" si="136"/>
        <v>4</v>
      </c>
      <c r="DJ75" s="39" t="str">
        <f t="shared" si="137"/>
        <v>Weak</v>
      </c>
      <c r="DK75" s="41">
        <f t="shared" si="138"/>
        <v>6.1</v>
      </c>
      <c r="DL75" s="40">
        <f t="shared" si="139"/>
        <v>3</v>
      </c>
      <c r="DM75" s="39" t="str">
        <f t="shared" si="140"/>
        <v>Moderate</v>
      </c>
    </row>
    <row r="76" spans="1:117">
      <c r="A76" s="61" t="s">
        <v>174</v>
      </c>
      <c r="B76" s="60">
        <v>6</v>
      </c>
      <c r="C76" s="59">
        <f>IF(D76="-","?",RANK(D76,D2:D131,0))</f>
        <v>43</v>
      </c>
      <c r="D76" s="45">
        <f t="shared" si="94"/>
        <v>6.29</v>
      </c>
      <c r="E76" s="44">
        <f t="shared" si="95"/>
        <v>7.05</v>
      </c>
      <c r="F76" s="58">
        <f t="shared" si="96"/>
        <v>8.5</v>
      </c>
      <c r="G76" s="47">
        <v>8</v>
      </c>
      <c r="H76" s="47">
        <v>10</v>
      </c>
      <c r="I76" s="47">
        <v>10</v>
      </c>
      <c r="J76" s="47">
        <v>6</v>
      </c>
      <c r="K76" s="58">
        <f t="shared" si="97"/>
        <v>6.75</v>
      </c>
      <c r="L76" s="47">
        <v>6</v>
      </c>
      <c r="M76" s="47">
        <v>7</v>
      </c>
      <c r="N76" s="47">
        <v>8</v>
      </c>
      <c r="O76" s="47">
        <v>6</v>
      </c>
      <c r="P76" s="58">
        <f t="shared" si="98"/>
        <v>6.25</v>
      </c>
      <c r="Q76" s="47">
        <v>8</v>
      </c>
      <c r="R76" s="47">
        <v>6</v>
      </c>
      <c r="S76" s="47">
        <v>5</v>
      </c>
      <c r="T76" s="47">
        <v>6</v>
      </c>
      <c r="U76" s="58">
        <f t="shared" si="99"/>
        <v>7.5</v>
      </c>
      <c r="V76" s="47">
        <v>7</v>
      </c>
      <c r="W76" s="47">
        <v>8</v>
      </c>
      <c r="X76" s="58">
        <f t="shared" si="100"/>
        <v>6.25</v>
      </c>
      <c r="Y76" s="47">
        <v>6</v>
      </c>
      <c r="Z76" s="47">
        <v>5</v>
      </c>
      <c r="AA76" s="47">
        <v>7</v>
      </c>
      <c r="AB76" s="47">
        <v>7</v>
      </c>
      <c r="AC76" s="43">
        <f t="shared" si="101"/>
        <v>5.5357142857142856</v>
      </c>
      <c r="AD76" s="57">
        <f t="shared" si="102"/>
        <v>3</v>
      </c>
      <c r="AE76" s="47">
        <v>3</v>
      </c>
      <c r="AF76" s="57">
        <f t="shared" si="103"/>
        <v>6.25</v>
      </c>
      <c r="AG76" s="47">
        <v>6</v>
      </c>
      <c r="AH76" s="47">
        <v>7</v>
      </c>
      <c r="AI76" s="47">
        <v>7</v>
      </c>
      <c r="AJ76" s="47">
        <v>5</v>
      </c>
      <c r="AK76" s="57">
        <f t="shared" si="104"/>
        <v>8.5</v>
      </c>
      <c r="AL76" s="47">
        <v>9</v>
      </c>
      <c r="AM76" s="47">
        <v>8</v>
      </c>
      <c r="AN76" s="57">
        <f t="shared" si="105"/>
        <v>6.5</v>
      </c>
      <c r="AO76" s="47">
        <v>6</v>
      </c>
      <c r="AP76" s="47">
        <v>7</v>
      </c>
      <c r="AQ76" s="57">
        <f t="shared" si="106"/>
        <v>4.5</v>
      </c>
      <c r="AR76" s="47">
        <v>4</v>
      </c>
      <c r="AS76" s="47">
        <v>5</v>
      </c>
      <c r="AT76" s="57">
        <f t="shared" si="107"/>
        <v>6</v>
      </c>
      <c r="AU76" s="47">
        <v>6</v>
      </c>
      <c r="AV76" s="57">
        <f t="shared" si="108"/>
        <v>4</v>
      </c>
      <c r="AW76" s="47">
        <v>4</v>
      </c>
      <c r="AX76" s="47">
        <v>4</v>
      </c>
      <c r="AY76" s="56">
        <f>IF(AZ76="-","?",RANK(AZ76,AZ2:AZ131,0))</f>
        <v>26</v>
      </c>
      <c r="AZ76" s="42">
        <f t="shared" si="109"/>
        <v>6.3</v>
      </c>
      <c r="BA76" s="41">
        <f t="shared" si="110"/>
        <v>5.270833333333333</v>
      </c>
      <c r="BB76" s="47">
        <v>8</v>
      </c>
      <c r="BC76" s="47">
        <v>8</v>
      </c>
      <c r="BD76" s="47">
        <v>1</v>
      </c>
      <c r="BE76" s="47">
        <v>9</v>
      </c>
      <c r="BF76" s="47">
        <v>2</v>
      </c>
      <c r="BG76" s="55">
        <f t="shared" si="111"/>
        <v>3.625</v>
      </c>
      <c r="BH76" s="54">
        <f t="shared" si="112"/>
        <v>7.0416666666666661</v>
      </c>
      <c r="BI76" s="41">
        <f t="shared" si="113"/>
        <v>6.333333333333333</v>
      </c>
      <c r="BJ76" s="47">
        <v>7</v>
      </c>
      <c r="BK76" s="47">
        <v>5</v>
      </c>
      <c r="BL76" s="47">
        <v>7</v>
      </c>
      <c r="BM76" s="41">
        <f t="shared" si="114"/>
        <v>5.333333333333333</v>
      </c>
      <c r="BN76" s="47">
        <v>5</v>
      </c>
      <c r="BO76" s="47">
        <v>6</v>
      </c>
      <c r="BP76" s="47">
        <v>5</v>
      </c>
      <c r="BQ76" s="41">
        <f t="shared" si="115"/>
        <v>7.833333333333333</v>
      </c>
      <c r="BR76" s="47">
        <v>9</v>
      </c>
      <c r="BS76" s="47">
        <v>9</v>
      </c>
      <c r="BT76" s="47">
        <v>9</v>
      </c>
      <c r="BU76" s="47">
        <v>6</v>
      </c>
      <c r="BV76" s="47">
        <v>6</v>
      </c>
      <c r="BW76" s="47">
        <v>8</v>
      </c>
      <c r="BX76" s="41">
        <f t="shared" si="116"/>
        <v>8.6666666666666661</v>
      </c>
      <c r="BY76" s="47">
        <v>9</v>
      </c>
      <c r="BZ76" s="47">
        <v>9</v>
      </c>
      <c r="CA76" s="47">
        <v>8</v>
      </c>
      <c r="CB76" s="47" t="s">
        <v>78</v>
      </c>
      <c r="CC76" s="46" t="s">
        <v>78</v>
      </c>
      <c r="CD76" s="52" t="s">
        <v>208</v>
      </c>
      <c r="CE76" s="52">
        <f t="shared" si="117"/>
        <v>7.05</v>
      </c>
      <c r="CF76" s="44" t="str">
        <f t="shared" si="118"/>
        <v>-</v>
      </c>
      <c r="CG76" s="53" t="str">
        <f t="shared" si="119"/>
        <v/>
      </c>
      <c r="CH76" s="52" t="s">
        <v>208</v>
      </c>
      <c r="CI76" s="52">
        <f t="shared" si="120"/>
        <v>5.5357142857142856</v>
      </c>
      <c r="CJ76" s="43" t="str">
        <f t="shared" si="121"/>
        <v>-</v>
      </c>
      <c r="CK76" s="51" t="str">
        <f t="shared" si="122"/>
        <v/>
      </c>
      <c r="CL76" s="47" t="s">
        <v>78</v>
      </c>
      <c r="CM76" s="46" t="s">
        <v>78</v>
      </c>
      <c r="CN76" s="47">
        <v>6</v>
      </c>
      <c r="CO76" s="47">
        <v>7</v>
      </c>
      <c r="CP76" s="47">
        <v>8</v>
      </c>
      <c r="CQ76" s="47">
        <v>6</v>
      </c>
      <c r="CR76" s="47">
        <v>8</v>
      </c>
      <c r="CS76" s="47">
        <v>6</v>
      </c>
      <c r="CT76" s="49">
        <f t="shared" si="123"/>
        <v>7</v>
      </c>
      <c r="CU76" s="48">
        <f t="shared" si="124"/>
        <v>0</v>
      </c>
      <c r="CV76" s="44" t="str">
        <f t="shared" si="125"/>
        <v>Dem.</v>
      </c>
      <c r="CW76" s="47" t="s">
        <v>78</v>
      </c>
      <c r="CX76" s="46" t="s">
        <v>78</v>
      </c>
      <c r="CY76" s="45">
        <f t="shared" si="126"/>
        <v>6.29</v>
      </c>
      <c r="CZ76" s="40">
        <f t="shared" si="127"/>
        <v>3</v>
      </c>
      <c r="DA76" s="39" t="str">
        <f t="shared" si="128"/>
        <v>Limited</v>
      </c>
      <c r="DB76" s="44">
        <f t="shared" si="129"/>
        <v>7.05</v>
      </c>
      <c r="DC76" s="40">
        <f t="shared" si="130"/>
        <v>2</v>
      </c>
      <c r="DD76" s="39" t="str">
        <f t="shared" si="131"/>
        <v>Defective democracies</v>
      </c>
      <c r="DE76" s="43">
        <f t="shared" si="132"/>
        <v>5.54</v>
      </c>
      <c r="DF76" s="40">
        <f t="shared" si="133"/>
        <v>3</v>
      </c>
      <c r="DG76" s="39" t="str">
        <f t="shared" si="134"/>
        <v>Functional flaws</v>
      </c>
      <c r="DH76" s="42">
        <f t="shared" si="135"/>
        <v>6.3</v>
      </c>
      <c r="DI76" s="40">
        <f t="shared" si="136"/>
        <v>2</v>
      </c>
      <c r="DJ76" s="39" t="str">
        <f t="shared" si="137"/>
        <v>Good</v>
      </c>
      <c r="DK76" s="41">
        <f t="shared" si="138"/>
        <v>5.3</v>
      </c>
      <c r="DL76" s="40">
        <f t="shared" si="139"/>
        <v>3</v>
      </c>
      <c r="DM76" s="39" t="str">
        <f t="shared" si="140"/>
        <v>Moderate</v>
      </c>
    </row>
    <row r="77" spans="1:117">
      <c r="A77" s="61" t="s">
        <v>175</v>
      </c>
      <c r="B77" s="60">
        <v>1</v>
      </c>
      <c r="C77" s="59" t="str">
        <f>IF(D77="-","?",RANK(D77,D2:D131,0))</f>
        <v>?</v>
      </c>
      <c r="D77" s="45" t="str">
        <f t="shared" si="94"/>
        <v>-</v>
      </c>
      <c r="E77" s="44" t="str">
        <f t="shared" si="95"/>
        <v>-</v>
      </c>
      <c r="F77" s="58" t="str">
        <f t="shared" si="96"/>
        <v>-</v>
      </c>
      <c r="G77" s="47" t="s">
        <v>208</v>
      </c>
      <c r="H77" s="47" t="s">
        <v>208</v>
      </c>
      <c r="I77" s="47" t="s">
        <v>208</v>
      </c>
      <c r="J77" s="47" t="s">
        <v>208</v>
      </c>
      <c r="K77" s="58" t="str">
        <f t="shared" si="97"/>
        <v>-</v>
      </c>
      <c r="L77" s="47" t="s">
        <v>208</v>
      </c>
      <c r="M77" s="47" t="s">
        <v>208</v>
      </c>
      <c r="N77" s="47" t="s">
        <v>208</v>
      </c>
      <c r="O77" s="47" t="s">
        <v>208</v>
      </c>
      <c r="P77" s="58" t="str">
        <f t="shared" si="98"/>
        <v>-</v>
      </c>
      <c r="Q77" s="47" t="s">
        <v>208</v>
      </c>
      <c r="R77" s="47" t="s">
        <v>208</v>
      </c>
      <c r="S77" s="47" t="s">
        <v>208</v>
      </c>
      <c r="T77" s="47" t="s">
        <v>208</v>
      </c>
      <c r="U77" s="58" t="str">
        <f t="shared" si="99"/>
        <v>-</v>
      </c>
      <c r="V77" s="47" t="s">
        <v>208</v>
      </c>
      <c r="W77" s="47" t="s">
        <v>208</v>
      </c>
      <c r="X77" s="58" t="str">
        <f t="shared" si="100"/>
        <v>-</v>
      </c>
      <c r="Y77" s="47" t="s">
        <v>208</v>
      </c>
      <c r="Z77" s="47" t="s">
        <v>208</v>
      </c>
      <c r="AA77" s="47" t="s">
        <v>208</v>
      </c>
      <c r="AB77" s="47" t="s">
        <v>208</v>
      </c>
      <c r="AC77" s="43" t="str">
        <f t="shared" si="101"/>
        <v>-</v>
      </c>
      <c r="AD77" s="57" t="str">
        <f t="shared" si="102"/>
        <v>-</v>
      </c>
      <c r="AE77" s="47" t="s">
        <v>208</v>
      </c>
      <c r="AF77" s="57" t="str">
        <f t="shared" si="103"/>
        <v>-</v>
      </c>
      <c r="AG77" s="47" t="s">
        <v>208</v>
      </c>
      <c r="AH77" s="47" t="s">
        <v>208</v>
      </c>
      <c r="AI77" s="47" t="s">
        <v>208</v>
      </c>
      <c r="AJ77" s="47" t="s">
        <v>208</v>
      </c>
      <c r="AK77" s="57" t="str">
        <f t="shared" si="104"/>
        <v>-</v>
      </c>
      <c r="AL77" s="47" t="s">
        <v>208</v>
      </c>
      <c r="AM77" s="47" t="s">
        <v>208</v>
      </c>
      <c r="AN77" s="57" t="str">
        <f t="shared" si="105"/>
        <v>-</v>
      </c>
      <c r="AO77" s="47" t="s">
        <v>208</v>
      </c>
      <c r="AP77" s="47" t="s">
        <v>208</v>
      </c>
      <c r="AQ77" s="57" t="str">
        <f t="shared" si="106"/>
        <v>-</v>
      </c>
      <c r="AR77" s="47" t="s">
        <v>208</v>
      </c>
      <c r="AS77" s="47" t="s">
        <v>208</v>
      </c>
      <c r="AT77" s="57" t="str">
        <f t="shared" si="107"/>
        <v>-</v>
      </c>
      <c r="AU77" s="47" t="s">
        <v>208</v>
      </c>
      <c r="AV77" s="57" t="str">
        <f t="shared" si="108"/>
        <v>-</v>
      </c>
      <c r="AW77" s="47" t="s">
        <v>208</v>
      </c>
      <c r="AX77" s="47" t="s">
        <v>208</v>
      </c>
      <c r="AY77" s="56" t="str">
        <f>IF(AZ77="-","?",RANK(AZ77,AZ2:AZ131,0))</f>
        <v>?</v>
      </c>
      <c r="AZ77" s="42" t="str">
        <f t="shared" si="109"/>
        <v>-</v>
      </c>
      <c r="BA77" s="41" t="str">
        <f t="shared" si="110"/>
        <v>-</v>
      </c>
      <c r="BB77" s="47" t="s">
        <v>208</v>
      </c>
      <c r="BC77" s="47" t="s">
        <v>208</v>
      </c>
      <c r="BD77" s="47" t="s">
        <v>208</v>
      </c>
      <c r="BE77" s="47" t="s">
        <v>208</v>
      </c>
      <c r="BF77" s="47" t="s">
        <v>208</v>
      </c>
      <c r="BG77" s="55" t="str">
        <f t="shared" si="111"/>
        <v>-</v>
      </c>
      <c r="BH77" s="54" t="str">
        <f t="shared" si="112"/>
        <v>-</v>
      </c>
      <c r="BI77" s="41" t="str">
        <f t="shared" si="113"/>
        <v>-</v>
      </c>
      <c r="BJ77" s="47" t="s">
        <v>208</v>
      </c>
      <c r="BK77" s="47" t="s">
        <v>208</v>
      </c>
      <c r="BL77" s="47" t="s">
        <v>208</v>
      </c>
      <c r="BM77" s="41" t="str">
        <f t="shared" si="114"/>
        <v>-</v>
      </c>
      <c r="BN77" s="47" t="s">
        <v>208</v>
      </c>
      <c r="BO77" s="47" t="s">
        <v>208</v>
      </c>
      <c r="BP77" s="47" t="s">
        <v>208</v>
      </c>
      <c r="BQ77" s="41" t="str">
        <f t="shared" si="115"/>
        <v>-</v>
      </c>
      <c r="BR77" s="47" t="s">
        <v>208</v>
      </c>
      <c r="BS77" s="47" t="s">
        <v>208</v>
      </c>
      <c r="BT77" s="47" t="s">
        <v>208</v>
      </c>
      <c r="BU77" s="47" t="s">
        <v>208</v>
      </c>
      <c r="BV77" s="47" t="s">
        <v>208</v>
      </c>
      <c r="BW77" s="47" t="s">
        <v>208</v>
      </c>
      <c r="BX77" s="41" t="str">
        <f t="shared" si="116"/>
        <v>-</v>
      </c>
      <c r="BY77" s="47" t="s">
        <v>208</v>
      </c>
      <c r="BZ77" s="47" t="s">
        <v>208</v>
      </c>
      <c r="CA77" s="47" t="s">
        <v>208</v>
      </c>
      <c r="CB77" s="47" t="s">
        <v>78</v>
      </c>
      <c r="CC77" s="46" t="s">
        <v>78</v>
      </c>
      <c r="CD77" s="52" t="s">
        <v>208</v>
      </c>
      <c r="CE77" s="52" t="str">
        <f t="shared" si="117"/>
        <v>-</v>
      </c>
      <c r="CF77" s="44" t="str">
        <f t="shared" si="118"/>
        <v>-</v>
      </c>
      <c r="CG77" s="53" t="str">
        <f t="shared" si="119"/>
        <v/>
      </c>
      <c r="CH77" s="52" t="s">
        <v>208</v>
      </c>
      <c r="CI77" s="52" t="str">
        <f t="shared" si="120"/>
        <v>-</v>
      </c>
      <c r="CJ77" s="43" t="str">
        <f t="shared" si="121"/>
        <v>-</v>
      </c>
      <c r="CK77" s="51" t="str">
        <f t="shared" si="122"/>
        <v/>
      </c>
      <c r="CL77" s="47" t="s">
        <v>78</v>
      </c>
      <c r="CM77" s="46" t="s">
        <v>78</v>
      </c>
      <c r="CN77" s="47" t="s">
        <v>208</v>
      </c>
      <c r="CO77" s="47" t="s">
        <v>208</v>
      </c>
      <c r="CP77" s="47" t="s">
        <v>208</v>
      </c>
      <c r="CQ77" s="47" t="s">
        <v>208</v>
      </c>
      <c r="CR77" s="47" t="s">
        <v>208</v>
      </c>
      <c r="CS77" s="47" t="s">
        <v>208</v>
      </c>
      <c r="CT77" s="49" t="str">
        <f t="shared" si="123"/>
        <v>-</v>
      </c>
      <c r="CU77" s="48" t="str">
        <f t="shared" si="124"/>
        <v>-</v>
      </c>
      <c r="CV77" s="44" t="str">
        <f t="shared" si="125"/>
        <v/>
      </c>
      <c r="CW77" s="47" t="s">
        <v>78</v>
      </c>
      <c r="CX77" s="46" t="s">
        <v>78</v>
      </c>
      <c r="CY77" s="45" t="str">
        <f t="shared" si="126"/>
        <v>-</v>
      </c>
      <c r="CZ77" s="40" t="str">
        <f t="shared" si="127"/>
        <v>-</v>
      </c>
      <c r="DA77" s="39" t="str">
        <f t="shared" si="128"/>
        <v/>
      </c>
      <c r="DB77" s="44" t="str">
        <f t="shared" si="129"/>
        <v>-</v>
      </c>
      <c r="DC77" s="40" t="str">
        <f t="shared" si="130"/>
        <v>-</v>
      </c>
      <c r="DD77" s="39" t="str">
        <f t="shared" si="131"/>
        <v/>
      </c>
      <c r="DE77" s="43" t="str">
        <f t="shared" si="132"/>
        <v>-</v>
      </c>
      <c r="DF77" s="40" t="str">
        <f t="shared" si="133"/>
        <v>-</v>
      </c>
      <c r="DG77" s="39" t="str">
        <f t="shared" si="134"/>
        <v/>
      </c>
      <c r="DH77" s="42" t="str">
        <f t="shared" si="135"/>
        <v>-</v>
      </c>
      <c r="DI77" s="40" t="str">
        <f t="shared" si="136"/>
        <v>-</v>
      </c>
      <c r="DJ77" s="39" t="str">
        <f t="shared" si="137"/>
        <v/>
      </c>
      <c r="DK77" s="41" t="str">
        <f t="shared" si="138"/>
        <v>-</v>
      </c>
      <c r="DL77" s="40" t="str">
        <f t="shared" si="139"/>
        <v>-</v>
      </c>
      <c r="DM77" s="39" t="str">
        <f t="shared" si="140"/>
        <v/>
      </c>
    </row>
    <row r="78" spans="1:117">
      <c r="A78" s="61" t="s">
        <v>176</v>
      </c>
      <c r="B78" s="60">
        <v>4</v>
      </c>
      <c r="C78" s="59">
        <f>IF(D78="-","?",RANK(D78,D2:D131,0))</f>
        <v>79</v>
      </c>
      <c r="D78" s="45">
        <f t="shared" si="94"/>
        <v>4.62</v>
      </c>
      <c r="E78" s="44">
        <f t="shared" si="95"/>
        <v>4.4833333333333334</v>
      </c>
      <c r="F78" s="58">
        <f t="shared" si="96"/>
        <v>6.75</v>
      </c>
      <c r="G78" s="47">
        <v>8</v>
      </c>
      <c r="H78" s="47">
        <v>9</v>
      </c>
      <c r="I78" s="47">
        <v>4</v>
      </c>
      <c r="J78" s="47">
        <v>6</v>
      </c>
      <c r="K78" s="58">
        <f t="shared" si="97"/>
        <v>4.25</v>
      </c>
      <c r="L78" s="47">
        <v>4</v>
      </c>
      <c r="M78" s="47">
        <v>2</v>
      </c>
      <c r="N78" s="47">
        <v>6</v>
      </c>
      <c r="O78" s="47">
        <v>5</v>
      </c>
      <c r="P78" s="58">
        <f t="shared" si="98"/>
        <v>4.75</v>
      </c>
      <c r="Q78" s="47">
        <v>4</v>
      </c>
      <c r="R78" s="47">
        <v>4</v>
      </c>
      <c r="S78" s="47">
        <v>5</v>
      </c>
      <c r="T78" s="47">
        <v>6</v>
      </c>
      <c r="U78" s="58">
        <f t="shared" si="99"/>
        <v>2</v>
      </c>
      <c r="V78" s="47">
        <v>2</v>
      </c>
      <c r="W78" s="47">
        <v>2</v>
      </c>
      <c r="X78" s="58">
        <f t="shared" si="100"/>
        <v>4.666666666666667</v>
      </c>
      <c r="Y78" s="47">
        <v>4</v>
      </c>
      <c r="Z78" s="47">
        <v>5</v>
      </c>
      <c r="AA78" s="47" t="s">
        <v>100</v>
      </c>
      <c r="AB78" s="47">
        <v>5</v>
      </c>
      <c r="AC78" s="43">
        <f t="shared" si="101"/>
        <v>4.75</v>
      </c>
      <c r="AD78" s="57">
        <f t="shared" si="102"/>
        <v>3</v>
      </c>
      <c r="AE78" s="47">
        <v>3</v>
      </c>
      <c r="AF78" s="57">
        <f t="shared" si="103"/>
        <v>5.25</v>
      </c>
      <c r="AG78" s="47">
        <v>4</v>
      </c>
      <c r="AH78" s="47">
        <v>4</v>
      </c>
      <c r="AI78" s="47">
        <v>7</v>
      </c>
      <c r="AJ78" s="47">
        <v>6</v>
      </c>
      <c r="AK78" s="57">
        <f t="shared" si="104"/>
        <v>7</v>
      </c>
      <c r="AL78" s="47">
        <v>7</v>
      </c>
      <c r="AM78" s="47">
        <v>7</v>
      </c>
      <c r="AN78" s="57">
        <f t="shared" si="105"/>
        <v>5</v>
      </c>
      <c r="AO78" s="47">
        <v>5</v>
      </c>
      <c r="AP78" s="47">
        <v>5</v>
      </c>
      <c r="AQ78" s="57">
        <f t="shared" si="106"/>
        <v>4</v>
      </c>
      <c r="AR78" s="47">
        <v>4</v>
      </c>
      <c r="AS78" s="47">
        <v>4</v>
      </c>
      <c r="AT78" s="57">
        <f t="shared" si="107"/>
        <v>5</v>
      </c>
      <c r="AU78" s="47">
        <v>5</v>
      </c>
      <c r="AV78" s="57">
        <f t="shared" si="108"/>
        <v>4</v>
      </c>
      <c r="AW78" s="47">
        <v>4</v>
      </c>
      <c r="AX78" s="47">
        <v>4</v>
      </c>
      <c r="AY78" s="56">
        <f>IF(AZ78="-","?",RANK(AZ78,AZ2:AZ131,0))</f>
        <v>62</v>
      </c>
      <c r="AZ78" s="42">
        <f t="shared" si="109"/>
        <v>4.7699999999999996</v>
      </c>
      <c r="BA78" s="41">
        <f t="shared" si="110"/>
        <v>6.541666666666667</v>
      </c>
      <c r="BB78" s="47">
        <v>7</v>
      </c>
      <c r="BC78" s="47">
        <v>6</v>
      </c>
      <c r="BD78" s="47">
        <v>4</v>
      </c>
      <c r="BE78" s="47">
        <v>8</v>
      </c>
      <c r="BF78" s="47">
        <v>9</v>
      </c>
      <c r="BG78" s="55">
        <f t="shared" si="111"/>
        <v>5.25</v>
      </c>
      <c r="BH78" s="54">
        <f t="shared" si="112"/>
        <v>5.1666666666666661</v>
      </c>
      <c r="BI78" s="41">
        <f t="shared" si="113"/>
        <v>5</v>
      </c>
      <c r="BJ78" s="47">
        <v>5</v>
      </c>
      <c r="BK78" s="47">
        <v>5</v>
      </c>
      <c r="BL78" s="47">
        <v>5</v>
      </c>
      <c r="BM78" s="41">
        <f t="shared" si="114"/>
        <v>4</v>
      </c>
      <c r="BN78" s="47">
        <v>5</v>
      </c>
      <c r="BO78" s="47">
        <v>4</v>
      </c>
      <c r="BP78" s="47">
        <v>3</v>
      </c>
      <c r="BQ78" s="41">
        <f t="shared" si="115"/>
        <v>5.333333333333333</v>
      </c>
      <c r="BR78" s="47">
        <v>5</v>
      </c>
      <c r="BS78" s="47">
        <v>3</v>
      </c>
      <c r="BT78" s="47">
        <v>7</v>
      </c>
      <c r="BU78" s="47">
        <v>5</v>
      </c>
      <c r="BV78" s="47">
        <v>5</v>
      </c>
      <c r="BW78" s="47">
        <v>7</v>
      </c>
      <c r="BX78" s="41">
        <f t="shared" si="116"/>
        <v>6.333333333333333</v>
      </c>
      <c r="BY78" s="47">
        <v>6</v>
      </c>
      <c r="BZ78" s="47">
        <v>7</v>
      </c>
      <c r="CA78" s="47">
        <v>6</v>
      </c>
      <c r="CB78" s="47" t="s">
        <v>78</v>
      </c>
      <c r="CC78" s="46" t="s">
        <v>78</v>
      </c>
      <c r="CD78" s="52" t="s">
        <v>208</v>
      </c>
      <c r="CE78" s="52">
        <f t="shared" si="117"/>
        <v>4.4833333333333334</v>
      </c>
      <c r="CF78" s="44" t="str">
        <f t="shared" si="118"/>
        <v>-</v>
      </c>
      <c r="CG78" s="53" t="str">
        <f t="shared" si="119"/>
        <v/>
      </c>
      <c r="CH78" s="52" t="s">
        <v>208</v>
      </c>
      <c r="CI78" s="52">
        <f t="shared" si="120"/>
        <v>4.75</v>
      </c>
      <c r="CJ78" s="43" t="str">
        <f t="shared" si="121"/>
        <v>-</v>
      </c>
      <c r="CK78" s="51" t="str">
        <f t="shared" si="122"/>
        <v/>
      </c>
      <c r="CL78" s="47" t="s">
        <v>78</v>
      </c>
      <c r="CM78" s="46" t="s">
        <v>78</v>
      </c>
      <c r="CN78" s="50">
        <v>4</v>
      </c>
      <c r="CO78" s="50">
        <v>2</v>
      </c>
      <c r="CP78" s="47">
        <v>6</v>
      </c>
      <c r="CQ78" s="47">
        <v>5</v>
      </c>
      <c r="CR78" s="47">
        <v>4</v>
      </c>
      <c r="CS78" s="47">
        <v>6</v>
      </c>
      <c r="CT78" s="49">
        <f t="shared" si="123"/>
        <v>7</v>
      </c>
      <c r="CU78" s="48">
        <f t="shared" si="124"/>
        <v>2</v>
      </c>
      <c r="CV78" s="44" t="str">
        <f t="shared" si="125"/>
        <v>Aut.</v>
      </c>
      <c r="CW78" s="47" t="s">
        <v>78</v>
      </c>
      <c r="CX78" s="46" t="s">
        <v>78</v>
      </c>
      <c r="CY78" s="45">
        <f t="shared" si="126"/>
        <v>4.62</v>
      </c>
      <c r="CZ78" s="40">
        <f t="shared" si="127"/>
        <v>4</v>
      </c>
      <c r="DA78" s="39" t="str">
        <f t="shared" si="128"/>
        <v>Very limited</v>
      </c>
      <c r="DB78" s="44">
        <f t="shared" si="129"/>
        <v>4.4800000000000004</v>
      </c>
      <c r="DC78" s="40">
        <f t="shared" si="130"/>
        <v>4</v>
      </c>
      <c r="DD78" s="39" t="str">
        <f t="shared" si="131"/>
        <v>Moderate autocracies</v>
      </c>
      <c r="DE78" s="43">
        <f t="shared" si="132"/>
        <v>4.75</v>
      </c>
      <c r="DF78" s="40">
        <f t="shared" si="133"/>
        <v>4</v>
      </c>
      <c r="DG78" s="39" t="str">
        <f t="shared" si="134"/>
        <v>Poorly functioning</v>
      </c>
      <c r="DH78" s="42">
        <f t="shared" si="135"/>
        <v>4.7699999999999996</v>
      </c>
      <c r="DI78" s="40">
        <f t="shared" si="136"/>
        <v>3</v>
      </c>
      <c r="DJ78" s="39" t="str">
        <f t="shared" si="137"/>
        <v>Moderate</v>
      </c>
      <c r="DK78" s="41">
        <f t="shared" si="138"/>
        <v>6.5</v>
      </c>
      <c r="DL78" s="40">
        <f t="shared" si="139"/>
        <v>2</v>
      </c>
      <c r="DM78" s="39" t="str">
        <f t="shared" si="140"/>
        <v>Substantial</v>
      </c>
    </row>
    <row r="79" spans="1:117">
      <c r="A79" s="61" t="s">
        <v>177</v>
      </c>
      <c r="B79" s="60">
        <v>5</v>
      </c>
      <c r="C79" s="59">
        <f>IF(D79="-","?",RANK(D79,D2:D131,0))</f>
        <v>55</v>
      </c>
      <c r="D79" s="45">
        <f t="shared" si="94"/>
        <v>6.01</v>
      </c>
      <c r="E79" s="44">
        <f t="shared" si="95"/>
        <v>6.95</v>
      </c>
      <c r="F79" s="58">
        <f t="shared" si="96"/>
        <v>8.5</v>
      </c>
      <c r="G79" s="47">
        <v>9</v>
      </c>
      <c r="H79" s="47">
        <v>10</v>
      </c>
      <c r="I79" s="47">
        <v>9</v>
      </c>
      <c r="J79" s="47">
        <v>6</v>
      </c>
      <c r="K79" s="58">
        <f t="shared" si="97"/>
        <v>8</v>
      </c>
      <c r="L79" s="47">
        <v>7</v>
      </c>
      <c r="M79" s="47">
        <v>9</v>
      </c>
      <c r="N79" s="47">
        <v>9</v>
      </c>
      <c r="O79" s="47">
        <v>7</v>
      </c>
      <c r="P79" s="58">
        <f t="shared" si="98"/>
        <v>5.75</v>
      </c>
      <c r="Q79" s="47">
        <v>5</v>
      </c>
      <c r="R79" s="47">
        <v>6</v>
      </c>
      <c r="S79" s="47">
        <v>5</v>
      </c>
      <c r="T79" s="47">
        <v>7</v>
      </c>
      <c r="U79" s="58">
        <f t="shared" si="99"/>
        <v>7</v>
      </c>
      <c r="V79" s="47">
        <v>6</v>
      </c>
      <c r="W79" s="47">
        <v>8</v>
      </c>
      <c r="X79" s="58">
        <f t="shared" si="100"/>
        <v>5.5</v>
      </c>
      <c r="Y79" s="47">
        <v>7</v>
      </c>
      <c r="Z79" s="47">
        <v>4</v>
      </c>
      <c r="AA79" s="47">
        <v>6</v>
      </c>
      <c r="AB79" s="47">
        <v>5</v>
      </c>
      <c r="AC79" s="43">
        <f t="shared" si="101"/>
        <v>5.0714285714285712</v>
      </c>
      <c r="AD79" s="57">
        <f t="shared" si="102"/>
        <v>3</v>
      </c>
      <c r="AE79" s="47">
        <v>3</v>
      </c>
      <c r="AF79" s="57">
        <f t="shared" si="103"/>
        <v>4.5</v>
      </c>
      <c r="AG79" s="47">
        <v>5</v>
      </c>
      <c r="AH79" s="47">
        <v>2</v>
      </c>
      <c r="AI79" s="47">
        <v>6</v>
      </c>
      <c r="AJ79" s="47">
        <v>5</v>
      </c>
      <c r="AK79" s="57">
        <f t="shared" si="104"/>
        <v>8</v>
      </c>
      <c r="AL79" s="47">
        <v>8</v>
      </c>
      <c r="AM79" s="47">
        <v>8</v>
      </c>
      <c r="AN79" s="57">
        <f t="shared" si="105"/>
        <v>5.5</v>
      </c>
      <c r="AO79" s="47">
        <v>5</v>
      </c>
      <c r="AP79" s="47">
        <v>6</v>
      </c>
      <c r="AQ79" s="57">
        <f t="shared" si="106"/>
        <v>3</v>
      </c>
      <c r="AR79" s="47">
        <v>3</v>
      </c>
      <c r="AS79" s="47">
        <v>3</v>
      </c>
      <c r="AT79" s="57">
        <f t="shared" si="107"/>
        <v>6</v>
      </c>
      <c r="AU79" s="47">
        <v>6</v>
      </c>
      <c r="AV79" s="57">
        <f t="shared" si="108"/>
        <v>5.5</v>
      </c>
      <c r="AW79" s="47">
        <v>7</v>
      </c>
      <c r="AX79" s="47">
        <v>4</v>
      </c>
      <c r="AY79" s="56">
        <f>IF(AZ79="-","?",RANK(AZ79,AZ2:AZ131,0))</f>
        <v>29</v>
      </c>
      <c r="AZ79" s="42">
        <f t="shared" si="109"/>
        <v>6.04</v>
      </c>
      <c r="BA79" s="41">
        <f t="shared" si="110"/>
        <v>6.8125</v>
      </c>
      <c r="BB79" s="47">
        <v>8</v>
      </c>
      <c r="BC79" s="47">
        <v>6</v>
      </c>
      <c r="BD79" s="47">
        <v>4</v>
      </c>
      <c r="BE79" s="47">
        <v>9</v>
      </c>
      <c r="BF79" s="47">
        <v>10</v>
      </c>
      <c r="BG79" s="55">
        <f t="shared" si="111"/>
        <v>3.875</v>
      </c>
      <c r="BH79" s="54">
        <f t="shared" si="112"/>
        <v>6.5</v>
      </c>
      <c r="BI79" s="41">
        <f t="shared" si="113"/>
        <v>6.333333333333333</v>
      </c>
      <c r="BJ79" s="47">
        <v>5</v>
      </c>
      <c r="BK79" s="47">
        <v>7</v>
      </c>
      <c r="BL79" s="47">
        <v>7</v>
      </c>
      <c r="BM79" s="41">
        <f t="shared" si="114"/>
        <v>4</v>
      </c>
      <c r="BN79" s="47">
        <v>4</v>
      </c>
      <c r="BO79" s="47">
        <v>7</v>
      </c>
      <c r="BP79" s="47">
        <v>1</v>
      </c>
      <c r="BQ79" s="41">
        <f t="shared" si="115"/>
        <v>6.666666666666667</v>
      </c>
      <c r="BR79" s="47">
        <v>9</v>
      </c>
      <c r="BS79" s="47">
        <v>8</v>
      </c>
      <c r="BT79" s="47">
        <v>6</v>
      </c>
      <c r="BU79" s="47">
        <v>6</v>
      </c>
      <c r="BV79" s="47">
        <v>7</v>
      </c>
      <c r="BW79" s="47">
        <v>4</v>
      </c>
      <c r="BX79" s="41">
        <f t="shared" si="116"/>
        <v>9</v>
      </c>
      <c r="BY79" s="47">
        <v>9</v>
      </c>
      <c r="BZ79" s="47">
        <v>9</v>
      </c>
      <c r="CA79" s="47">
        <v>9</v>
      </c>
      <c r="CB79" s="47" t="s">
        <v>78</v>
      </c>
      <c r="CC79" s="46" t="s">
        <v>78</v>
      </c>
      <c r="CD79" s="52" t="s">
        <v>208</v>
      </c>
      <c r="CE79" s="52">
        <f t="shared" si="117"/>
        <v>6.95</v>
      </c>
      <c r="CF79" s="44" t="str">
        <f t="shared" si="118"/>
        <v>-</v>
      </c>
      <c r="CG79" s="53" t="str">
        <f t="shared" si="119"/>
        <v/>
      </c>
      <c r="CH79" s="52" t="s">
        <v>208</v>
      </c>
      <c r="CI79" s="52">
        <f t="shared" si="120"/>
        <v>5.0714285714285712</v>
      </c>
      <c r="CJ79" s="43" t="str">
        <f t="shared" si="121"/>
        <v>-</v>
      </c>
      <c r="CK79" s="51" t="str">
        <f t="shared" si="122"/>
        <v/>
      </c>
      <c r="CL79" s="47" t="s">
        <v>78</v>
      </c>
      <c r="CM79" s="46" t="s">
        <v>78</v>
      </c>
      <c r="CN79" s="47">
        <v>7</v>
      </c>
      <c r="CO79" s="47">
        <v>9</v>
      </c>
      <c r="CP79" s="47">
        <v>9</v>
      </c>
      <c r="CQ79" s="47">
        <v>7</v>
      </c>
      <c r="CR79" s="47">
        <v>5</v>
      </c>
      <c r="CS79" s="47">
        <v>7</v>
      </c>
      <c r="CT79" s="49">
        <f t="shared" si="123"/>
        <v>7.5</v>
      </c>
      <c r="CU79" s="48">
        <f t="shared" si="124"/>
        <v>0</v>
      </c>
      <c r="CV79" s="44" t="str">
        <f t="shared" si="125"/>
        <v>Dem.</v>
      </c>
      <c r="CW79" s="47" t="s">
        <v>78</v>
      </c>
      <c r="CX79" s="46" t="s">
        <v>78</v>
      </c>
      <c r="CY79" s="45">
        <f t="shared" si="126"/>
        <v>6.01</v>
      </c>
      <c r="CZ79" s="40">
        <f t="shared" si="127"/>
        <v>3</v>
      </c>
      <c r="DA79" s="39" t="str">
        <f t="shared" si="128"/>
        <v>Limited</v>
      </c>
      <c r="DB79" s="44">
        <f t="shared" si="129"/>
        <v>6.95</v>
      </c>
      <c r="DC79" s="40">
        <f t="shared" si="130"/>
        <v>2</v>
      </c>
      <c r="DD79" s="39" t="str">
        <f t="shared" si="131"/>
        <v>Defective democracies</v>
      </c>
      <c r="DE79" s="43">
        <f t="shared" si="132"/>
        <v>5.07</v>
      </c>
      <c r="DF79" s="40">
        <f t="shared" si="133"/>
        <v>3</v>
      </c>
      <c r="DG79" s="39" t="str">
        <f t="shared" si="134"/>
        <v>Functional flaws</v>
      </c>
      <c r="DH79" s="42">
        <f t="shared" si="135"/>
        <v>6.04</v>
      </c>
      <c r="DI79" s="40">
        <f t="shared" si="136"/>
        <v>2</v>
      </c>
      <c r="DJ79" s="39" t="str">
        <f t="shared" si="137"/>
        <v>Good</v>
      </c>
      <c r="DK79" s="41">
        <f t="shared" si="138"/>
        <v>6.8</v>
      </c>
      <c r="DL79" s="40">
        <f t="shared" si="139"/>
        <v>2</v>
      </c>
      <c r="DM79" s="39" t="str">
        <f t="shared" si="140"/>
        <v>Substantial</v>
      </c>
    </row>
    <row r="80" spans="1:117">
      <c r="A80" s="61" t="s">
        <v>178</v>
      </c>
      <c r="B80" s="60">
        <v>7</v>
      </c>
      <c r="C80" s="59">
        <f>IF(D80="-","?",RANK(D80,D2:D131,0))</f>
        <v>118</v>
      </c>
      <c r="D80" s="45">
        <f t="shared" si="94"/>
        <v>1.88</v>
      </c>
      <c r="E80" s="44">
        <f t="shared" si="95"/>
        <v>1.65</v>
      </c>
      <c r="F80" s="58">
        <f t="shared" si="96"/>
        <v>4.25</v>
      </c>
      <c r="G80" s="47">
        <v>4</v>
      </c>
      <c r="H80" s="47">
        <v>3</v>
      </c>
      <c r="I80" s="47">
        <v>7</v>
      </c>
      <c r="J80" s="47">
        <v>3</v>
      </c>
      <c r="K80" s="58">
        <f t="shared" si="97"/>
        <v>1</v>
      </c>
      <c r="L80" s="47">
        <v>1</v>
      </c>
      <c r="M80" s="47">
        <v>1</v>
      </c>
      <c r="N80" s="47">
        <v>1</v>
      </c>
      <c r="O80" s="47">
        <v>1</v>
      </c>
      <c r="P80" s="58">
        <f t="shared" si="98"/>
        <v>1</v>
      </c>
      <c r="Q80" s="47">
        <v>1</v>
      </c>
      <c r="R80" s="47">
        <v>1</v>
      </c>
      <c r="S80" s="47">
        <v>1</v>
      </c>
      <c r="T80" s="47">
        <v>1</v>
      </c>
      <c r="U80" s="58">
        <f t="shared" si="99"/>
        <v>1</v>
      </c>
      <c r="V80" s="47">
        <v>1</v>
      </c>
      <c r="W80" s="47">
        <v>1</v>
      </c>
      <c r="X80" s="58">
        <f t="shared" si="100"/>
        <v>1</v>
      </c>
      <c r="Y80" s="47">
        <v>1</v>
      </c>
      <c r="Z80" s="47">
        <v>1</v>
      </c>
      <c r="AA80" s="47" t="s">
        <v>100</v>
      </c>
      <c r="AB80" s="47">
        <v>1</v>
      </c>
      <c r="AC80" s="43">
        <f t="shared" si="101"/>
        <v>2.1071428571428572</v>
      </c>
      <c r="AD80" s="57">
        <f t="shared" si="102"/>
        <v>1</v>
      </c>
      <c r="AE80" s="47">
        <v>1</v>
      </c>
      <c r="AF80" s="57">
        <f t="shared" si="103"/>
        <v>1.75</v>
      </c>
      <c r="AG80" s="47">
        <v>1</v>
      </c>
      <c r="AH80" s="47">
        <v>1</v>
      </c>
      <c r="AI80" s="47">
        <v>2</v>
      </c>
      <c r="AJ80" s="47">
        <v>3</v>
      </c>
      <c r="AK80" s="57">
        <f t="shared" si="104"/>
        <v>1.5</v>
      </c>
      <c r="AL80" s="47">
        <v>1</v>
      </c>
      <c r="AM80" s="47">
        <v>2</v>
      </c>
      <c r="AN80" s="57">
        <f t="shared" si="105"/>
        <v>2.5</v>
      </c>
      <c r="AO80" s="47">
        <v>2</v>
      </c>
      <c r="AP80" s="47">
        <v>3</v>
      </c>
      <c r="AQ80" s="57">
        <f t="shared" si="106"/>
        <v>1</v>
      </c>
      <c r="AR80" s="47">
        <v>1</v>
      </c>
      <c r="AS80" s="47">
        <v>1</v>
      </c>
      <c r="AT80" s="57">
        <f t="shared" si="107"/>
        <v>6</v>
      </c>
      <c r="AU80" s="47">
        <v>6</v>
      </c>
      <c r="AV80" s="57">
        <f t="shared" si="108"/>
        <v>1</v>
      </c>
      <c r="AW80" s="47">
        <v>1</v>
      </c>
      <c r="AX80" s="47">
        <v>1</v>
      </c>
      <c r="AY80" s="56">
        <f>IF(AZ80="-","?",RANK(AZ80,AZ2:AZ131,0))</f>
        <v>113</v>
      </c>
      <c r="AZ80" s="42">
        <f t="shared" si="109"/>
        <v>2.0299999999999998</v>
      </c>
      <c r="BA80" s="41">
        <f t="shared" si="110"/>
        <v>8.0625</v>
      </c>
      <c r="BB80" s="47">
        <v>9</v>
      </c>
      <c r="BC80" s="47">
        <v>9</v>
      </c>
      <c r="BD80" s="47">
        <v>8</v>
      </c>
      <c r="BE80" s="47">
        <v>9</v>
      </c>
      <c r="BF80" s="47">
        <v>5</v>
      </c>
      <c r="BG80" s="55">
        <f t="shared" si="111"/>
        <v>8.375</v>
      </c>
      <c r="BH80" s="54">
        <f t="shared" si="112"/>
        <v>2.125</v>
      </c>
      <c r="BI80" s="41">
        <f t="shared" si="113"/>
        <v>2.3333333333333335</v>
      </c>
      <c r="BJ80" s="47">
        <v>2</v>
      </c>
      <c r="BK80" s="47">
        <v>4</v>
      </c>
      <c r="BL80" s="47">
        <v>1</v>
      </c>
      <c r="BM80" s="41">
        <f t="shared" si="114"/>
        <v>1</v>
      </c>
      <c r="BN80" s="47">
        <v>1</v>
      </c>
      <c r="BO80" s="47">
        <v>1</v>
      </c>
      <c r="BP80" s="47">
        <v>1</v>
      </c>
      <c r="BQ80" s="41">
        <f t="shared" si="115"/>
        <v>2.5</v>
      </c>
      <c r="BR80" s="47">
        <v>4</v>
      </c>
      <c r="BS80" s="47">
        <v>4</v>
      </c>
      <c r="BT80" s="47">
        <v>2</v>
      </c>
      <c r="BU80" s="47">
        <v>1</v>
      </c>
      <c r="BV80" s="47">
        <v>2</v>
      </c>
      <c r="BW80" s="47">
        <v>2</v>
      </c>
      <c r="BX80" s="41">
        <f t="shared" si="116"/>
        <v>2.6666666666666665</v>
      </c>
      <c r="BY80" s="47">
        <v>3</v>
      </c>
      <c r="BZ80" s="47">
        <v>3</v>
      </c>
      <c r="CA80" s="47">
        <v>2</v>
      </c>
      <c r="CB80" s="47" t="s">
        <v>78</v>
      </c>
      <c r="CC80" s="46" t="s">
        <v>78</v>
      </c>
      <c r="CD80" s="52" t="s">
        <v>208</v>
      </c>
      <c r="CE80" s="52">
        <f t="shared" si="117"/>
        <v>1.65</v>
      </c>
      <c r="CF80" s="44" t="str">
        <f t="shared" si="118"/>
        <v>-</v>
      </c>
      <c r="CG80" s="53" t="str">
        <f t="shared" si="119"/>
        <v/>
      </c>
      <c r="CH80" s="52" t="s">
        <v>208</v>
      </c>
      <c r="CI80" s="52">
        <f t="shared" si="120"/>
        <v>2.1071428571428572</v>
      </c>
      <c r="CJ80" s="43" t="str">
        <f t="shared" si="121"/>
        <v>-</v>
      </c>
      <c r="CK80" s="51" t="str">
        <f t="shared" si="122"/>
        <v/>
      </c>
      <c r="CL80" s="47" t="s">
        <v>78</v>
      </c>
      <c r="CM80" s="46" t="s">
        <v>78</v>
      </c>
      <c r="CN80" s="50">
        <v>1</v>
      </c>
      <c r="CO80" s="50">
        <v>1</v>
      </c>
      <c r="CP80" s="50">
        <v>1</v>
      </c>
      <c r="CQ80" s="50">
        <v>1</v>
      </c>
      <c r="CR80" s="50">
        <v>1</v>
      </c>
      <c r="CS80" s="50">
        <v>1</v>
      </c>
      <c r="CT80" s="49">
        <f t="shared" si="123"/>
        <v>3.5</v>
      </c>
      <c r="CU80" s="48">
        <f t="shared" si="124"/>
        <v>6</v>
      </c>
      <c r="CV80" s="44" t="str">
        <f t="shared" si="125"/>
        <v>Aut.</v>
      </c>
      <c r="CW80" s="47" t="s">
        <v>78</v>
      </c>
      <c r="CX80" s="46" t="s">
        <v>78</v>
      </c>
      <c r="CY80" s="45">
        <f t="shared" si="126"/>
        <v>1.88</v>
      </c>
      <c r="CZ80" s="40">
        <f t="shared" si="127"/>
        <v>5</v>
      </c>
      <c r="DA80" s="39" t="str">
        <f t="shared" si="128"/>
        <v>Failed</v>
      </c>
      <c r="DB80" s="44">
        <f t="shared" si="129"/>
        <v>1.65</v>
      </c>
      <c r="DC80" s="40">
        <f t="shared" si="130"/>
        <v>5</v>
      </c>
      <c r="DD80" s="39" t="str">
        <f t="shared" si="131"/>
        <v>Hard-line autocracies</v>
      </c>
      <c r="DE80" s="43">
        <f t="shared" si="132"/>
        <v>2.11</v>
      </c>
      <c r="DF80" s="40">
        <f t="shared" si="133"/>
        <v>5</v>
      </c>
      <c r="DG80" s="39" t="str">
        <f t="shared" si="134"/>
        <v>Rudimentary</v>
      </c>
      <c r="DH80" s="42">
        <f t="shared" si="135"/>
        <v>2.0299999999999998</v>
      </c>
      <c r="DI80" s="40">
        <f t="shared" si="136"/>
        <v>5</v>
      </c>
      <c r="DJ80" s="39" t="str">
        <f t="shared" si="137"/>
        <v>Failed</v>
      </c>
      <c r="DK80" s="41">
        <f t="shared" si="138"/>
        <v>8.1</v>
      </c>
      <c r="DL80" s="40">
        <f t="shared" si="139"/>
        <v>2</v>
      </c>
      <c r="DM80" s="39" t="str">
        <f t="shared" si="140"/>
        <v>Substantial</v>
      </c>
    </row>
    <row r="81" spans="1:117">
      <c r="A81" s="61" t="s">
        <v>179</v>
      </c>
      <c r="B81" s="60">
        <v>5</v>
      </c>
      <c r="C81" s="59">
        <f>IF(D81="-","?",RANK(D81,D2:D131,0))</f>
        <v>26</v>
      </c>
      <c r="D81" s="45">
        <f t="shared" si="94"/>
        <v>7.15</v>
      </c>
      <c r="E81" s="44">
        <f t="shared" si="95"/>
        <v>7.7</v>
      </c>
      <c r="F81" s="58">
        <f t="shared" si="96"/>
        <v>8.75</v>
      </c>
      <c r="G81" s="47">
        <v>9</v>
      </c>
      <c r="H81" s="47">
        <v>9</v>
      </c>
      <c r="I81" s="47">
        <v>10</v>
      </c>
      <c r="J81" s="47">
        <v>7</v>
      </c>
      <c r="K81" s="58">
        <f t="shared" si="97"/>
        <v>9</v>
      </c>
      <c r="L81" s="47">
        <v>9</v>
      </c>
      <c r="M81" s="47">
        <v>9</v>
      </c>
      <c r="N81" s="47">
        <v>9</v>
      </c>
      <c r="O81" s="47">
        <v>9</v>
      </c>
      <c r="P81" s="58">
        <f t="shared" si="98"/>
        <v>7.75</v>
      </c>
      <c r="Q81" s="47">
        <v>8</v>
      </c>
      <c r="R81" s="47">
        <v>9</v>
      </c>
      <c r="S81" s="47">
        <v>6</v>
      </c>
      <c r="T81" s="47">
        <v>8</v>
      </c>
      <c r="U81" s="58">
        <f t="shared" si="99"/>
        <v>7.5</v>
      </c>
      <c r="V81" s="47">
        <v>6</v>
      </c>
      <c r="W81" s="47">
        <v>9</v>
      </c>
      <c r="X81" s="58">
        <f t="shared" si="100"/>
        <v>5.5</v>
      </c>
      <c r="Y81" s="47">
        <v>6</v>
      </c>
      <c r="Z81" s="47">
        <v>6</v>
      </c>
      <c r="AA81" s="47">
        <v>6</v>
      </c>
      <c r="AB81" s="47">
        <v>4</v>
      </c>
      <c r="AC81" s="43">
        <f t="shared" si="101"/>
        <v>6.6071428571428568</v>
      </c>
      <c r="AD81" s="57">
        <f t="shared" si="102"/>
        <v>4</v>
      </c>
      <c r="AE81" s="47">
        <v>4</v>
      </c>
      <c r="AF81" s="57">
        <f t="shared" si="103"/>
        <v>7.25</v>
      </c>
      <c r="AG81" s="47">
        <v>7</v>
      </c>
      <c r="AH81" s="47">
        <v>7</v>
      </c>
      <c r="AI81" s="47">
        <v>8</v>
      </c>
      <c r="AJ81" s="47">
        <v>7</v>
      </c>
      <c r="AK81" s="57">
        <f t="shared" si="104"/>
        <v>8</v>
      </c>
      <c r="AL81" s="47">
        <v>8</v>
      </c>
      <c r="AM81" s="47">
        <v>8</v>
      </c>
      <c r="AN81" s="57">
        <f t="shared" si="105"/>
        <v>8</v>
      </c>
      <c r="AO81" s="47">
        <v>8</v>
      </c>
      <c r="AP81" s="47">
        <v>8</v>
      </c>
      <c r="AQ81" s="57">
        <f t="shared" si="106"/>
        <v>6.5</v>
      </c>
      <c r="AR81" s="47">
        <v>6</v>
      </c>
      <c r="AS81" s="47">
        <v>7</v>
      </c>
      <c r="AT81" s="57">
        <f t="shared" si="107"/>
        <v>7</v>
      </c>
      <c r="AU81" s="47">
        <v>7</v>
      </c>
      <c r="AV81" s="57">
        <f t="shared" si="108"/>
        <v>5.5</v>
      </c>
      <c r="AW81" s="47">
        <v>6</v>
      </c>
      <c r="AX81" s="47">
        <v>5</v>
      </c>
      <c r="AY81" s="56">
        <f>IF(AZ81="-","?",RANK(AZ81,AZ2:AZ131,0))</f>
        <v>32</v>
      </c>
      <c r="AZ81" s="42">
        <f t="shared" si="109"/>
        <v>5.98</v>
      </c>
      <c r="BA81" s="41">
        <f t="shared" si="110"/>
        <v>4.625</v>
      </c>
      <c r="BB81" s="47">
        <v>6</v>
      </c>
      <c r="BC81" s="47">
        <v>5</v>
      </c>
      <c r="BD81" s="47">
        <v>4</v>
      </c>
      <c r="BE81" s="47">
        <v>6</v>
      </c>
      <c r="BF81" s="47">
        <v>4</v>
      </c>
      <c r="BG81" s="55">
        <f t="shared" si="111"/>
        <v>2.75</v>
      </c>
      <c r="BH81" s="54">
        <f t="shared" si="112"/>
        <v>6.7916666666666679</v>
      </c>
      <c r="BI81" s="41">
        <f t="shared" si="113"/>
        <v>6</v>
      </c>
      <c r="BJ81" s="47">
        <v>5</v>
      </c>
      <c r="BK81" s="47">
        <v>7</v>
      </c>
      <c r="BL81" s="47">
        <v>6</v>
      </c>
      <c r="BM81" s="41">
        <f t="shared" si="114"/>
        <v>5.666666666666667</v>
      </c>
      <c r="BN81" s="47">
        <v>6</v>
      </c>
      <c r="BO81" s="47">
        <v>6</v>
      </c>
      <c r="BP81" s="47">
        <v>5</v>
      </c>
      <c r="BQ81" s="41">
        <f t="shared" si="115"/>
        <v>7.166666666666667</v>
      </c>
      <c r="BR81" s="47">
        <v>9</v>
      </c>
      <c r="BS81" s="47">
        <v>9</v>
      </c>
      <c r="BT81" s="47">
        <v>8</v>
      </c>
      <c r="BU81" s="47">
        <v>7</v>
      </c>
      <c r="BV81" s="47">
        <v>5</v>
      </c>
      <c r="BW81" s="47">
        <v>5</v>
      </c>
      <c r="BX81" s="41">
        <f t="shared" si="116"/>
        <v>8.3333333333333339</v>
      </c>
      <c r="BY81" s="47">
        <v>8</v>
      </c>
      <c r="BZ81" s="47">
        <v>8</v>
      </c>
      <c r="CA81" s="47">
        <v>9</v>
      </c>
      <c r="CB81" s="47" t="s">
        <v>78</v>
      </c>
      <c r="CC81" s="46" t="s">
        <v>78</v>
      </c>
      <c r="CD81" s="52" t="s">
        <v>208</v>
      </c>
      <c r="CE81" s="52">
        <f t="shared" si="117"/>
        <v>7.7</v>
      </c>
      <c r="CF81" s="44" t="str">
        <f t="shared" si="118"/>
        <v>-</v>
      </c>
      <c r="CG81" s="53" t="str">
        <f t="shared" si="119"/>
        <v/>
      </c>
      <c r="CH81" s="52" t="s">
        <v>208</v>
      </c>
      <c r="CI81" s="52">
        <f t="shared" si="120"/>
        <v>6.6071428571428568</v>
      </c>
      <c r="CJ81" s="43" t="str">
        <f t="shared" si="121"/>
        <v>-</v>
      </c>
      <c r="CK81" s="51" t="str">
        <f t="shared" si="122"/>
        <v/>
      </c>
      <c r="CL81" s="47" t="s">
        <v>78</v>
      </c>
      <c r="CM81" s="46" t="s">
        <v>78</v>
      </c>
      <c r="CN81" s="47">
        <v>9</v>
      </c>
      <c r="CO81" s="47">
        <v>9</v>
      </c>
      <c r="CP81" s="47">
        <v>9</v>
      </c>
      <c r="CQ81" s="47">
        <v>9</v>
      </c>
      <c r="CR81" s="47">
        <v>8</v>
      </c>
      <c r="CS81" s="47">
        <v>8</v>
      </c>
      <c r="CT81" s="49">
        <f t="shared" si="123"/>
        <v>8</v>
      </c>
      <c r="CU81" s="48">
        <f t="shared" si="124"/>
        <v>0</v>
      </c>
      <c r="CV81" s="44" t="str">
        <f t="shared" si="125"/>
        <v>Dem.</v>
      </c>
      <c r="CW81" s="47" t="s">
        <v>78</v>
      </c>
      <c r="CX81" s="46" t="s">
        <v>78</v>
      </c>
      <c r="CY81" s="45">
        <f t="shared" si="126"/>
        <v>7.15</v>
      </c>
      <c r="CZ81" s="40">
        <f t="shared" si="127"/>
        <v>2</v>
      </c>
      <c r="DA81" s="39" t="str">
        <f t="shared" si="128"/>
        <v>Advanced</v>
      </c>
      <c r="DB81" s="44">
        <f t="shared" si="129"/>
        <v>7.7</v>
      </c>
      <c r="DC81" s="40">
        <f t="shared" si="130"/>
        <v>2</v>
      </c>
      <c r="DD81" s="39" t="str">
        <f t="shared" si="131"/>
        <v>Defective democracies</v>
      </c>
      <c r="DE81" s="43">
        <f t="shared" si="132"/>
        <v>6.61</v>
      </c>
      <c r="DF81" s="40">
        <f t="shared" si="133"/>
        <v>3</v>
      </c>
      <c r="DG81" s="39" t="str">
        <f t="shared" si="134"/>
        <v>Functional flaws</v>
      </c>
      <c r="DH81" s="42">
        <f t="shared" si="135"/>
        <v>5.98</v>
      </c>
      <c r="DI81" s="40">
        <f t="shared" si="136"/>
        <v>2</v>
      </c>
      <c r="DJ81" s="39" t="str">
        <f t="shared" si="137"/>
        <v>Good</v>
      </c>
      <c r="DK81" s="41">
        <f t="shared" si="138"/>
        <v>4.5999999999999996</v>
      </c>
      <c r="DL81" s="40">
        <f t="shared" si="139"/>
        <v>3</v>
      </c>
      <c r="DM81" s="39" t="str">
        <f t="shared" si="140"/>
        <v>Moderate</v>
      </c>
    </row>
    <row r="82" spans="1:117">
      <c r="A82" s="61" t="s">
        <v>180</v>
      </c>
      <c r="B82" s="60">
        <v>7</v>
      </c>
      <c r="C82" s="59">
        <f>IF(D82="-","?",RANK(D82,D2:D131,0))</f>
        <v>81</v>
      </c>
      <c r="D82" s="45">
        <f t="shared" si="94"/>
        <v>4.55</v>
      </c>
      <c r="E82" s="44">
        <f t="shared" si="95"/>
        <v>3.7</v>
      </c>
      <c r="F82" s="58">
        <f t="shared" si="96"/>
        <v>5.25</v>
      </c>
      <c r="G82" s="47">
        <v>4</v>
      </c>
      <c r="H82" s="47">
        <v>6</v>
      </c>
      <c r="I82" s="47">
        <v>6</v>
      </c>
      <c r="J82" s="47">
        <v>5</v>
      </c>
      <c r="K82" s="58">
        <f t="shared" si="97"/>
        <v>3.5</v>
      </c>
      <c r="L82" s="47">
        <v>1</v>
      </c>
      <c r="M82" s="47">
        <v>1</v>
      </c>
      <c r="N82" s="47">
        <v>6</v>
      </c>
      <c r="O82" s="47">
        <v>6</v>
      </c>
      <c r="P82" s="58">
        <f t="shared" si="98"/>
        <v>3.75</v>
      </c>
      <c r="Q82" s="47">
        <v>3</v>
      </c>
      <c r="R82" s="47">
        <v>5</v>
      </c>
      <c r="S82" s="47">
        <v>3</v>
      </c>
      <c r="T82" s="47">
        <v>4</v>
      </c>
      <c r="U82" s="58">
        <f t="shared" si="99"/>
        <v>2</v>
      </c>
      <c r="V82" s="47">
        <v>2</v>
      </c>
      <c r="W82" s="47">
        <v>2</v>
      </c>
      <c r="X82" s="58">
        <f t="shared" si="100"/>
        <v>4</v>
      </c>
      <c r="Y82" s="47">
        <v>4</v>
      </c>
      <c r="Z82" s="47">
        <v>4</v>
      </c>
      <c r="AA82" s="47" t="s">
        <v>100</v>
      </c>
      <c r="AB82" s="47">
        <v>4</v>
      </c>
      <c r="AC82" s="43">
        <f t="shared" si="101"/>
        <v>5.3928571428571432</v>
      </c>
      <c r="AD82" s="57">
        <f t="shared" si="102"/>
        <v>4</v>
      </c>
      <c r="AE82" s="47">
        <v>4</v>
      </c>
      <c r="AF82" s="57">
        <f t="shared" si="103"/>
        <v>7.25</v>
      </c>
      <c r="AG82" s="47">
        <v>7</v>
      </c>
      <c r="AH82" s="47">
        <v>7</v>
      </c>
      <c r="AI82" s="47">
        <v>8</v>
      </c>
      <c r="AJ82" s="47">
        <v>7</v>
      </c>
      <c r="AK82" s="57">
        <f t="shared" si="104"/>
        <v>7</v>
      </c>
      <c r="AL82" s="47">
        <v>7</v>
      </c>
      <c r="AM82" s="47">
        <v>7</v>
      </c>
      <c r="AN82" s="57">
        <f t="shared" si="105"/>
        <v>7.5</v>
      </c>
      <c r="AO82" s="47">
        <v>7</v>
      </c>
      <c r="AP82" s="47">
        <v>8</v>
      </c>
      <c r="AQ82" s="57">
        <f t="shared" si="106"/>
        <v>2.5</v>
      </c>
      <c r="AR82" s="47">
        <v>2</v>
      </c>
      <c r="AS82" s="47">
        <v>3</v>
      </c>
      <c r="AT82" s="57">
        <f t="shared" si="107"/>
        <v>6</v>
      </c>
      <c r="AU82" s="47">
        <v>6</v>
      </c>
      <c r="AV82" s="57">
        <f t="shared" si="108"/>
        <v>3.5</v>
      </c>
      <c r="AW82" s="47">
        <v>5</v>
      </c>
      <c r="AX82" s="47">
        <v>2</v>
      </c>
      <c r="AY82" s="56">
        <f>IF(AZ82="-","?",RANK(AZ82,AZ2:AZ131,0))</f>
        <v>81</v>
      </c>
      <c r="AZ82" s="42">
        <f t="shared" si="109"/>
        <v>4.1500000000000004</v>
      </c>
      <c r="BA82" s="41">
        <f t="shared" si="110"/>
        <v>8.9166666666666661</v>
      </c>
      <c r="BB82" s="47">
        <v>9</v>
      </c>
      <c r="BC82" s="47">
        <v>10</v>
      </c>
      <c r="BD82" s="47">
        <v>9</v>
      </c>
      <c r="BE82" s="47">
        <v>9</v>
      </c>
      <c r="BF82" s="47">
        <v>10</v>
      </c>
      <c r="BG82" s="55">
        <f t="shared" si="111"/>
        <v>6.5</v>
      </c>
      <c r="BH82" s="54">
        <f t="shared" si="112"/>
        <v>4.25</v>
      </c>
      <c r="BI82" s="41">
        <f t="shared" si="113"/>
        <v>3.3333333333333335</v>
      </c>
      <c r="BJ82" s="47">
        <v>4</v>
      </c>
      <c r="BK82" s="47">
        <v>4</v>
      </c>
      <c r="BL82" s="47">
        <v>2</v>
      </c>
      <c r="BM82" s="41">
        <f t="shared" si="114"/>
        <v>4.333333333333333</v>
      </c>
      <c r="BN82" s="47">
        <v>4</v>
      </c>
      <c r="BO82" s="47">
        <v>5</v>
      </c>
      <c r="BP82" s="47">
        <v>4</v>
      </c>
      <c r="BQ82" s="41">
        <f t="shared" si="115"/>
        <v>3.3333333333333335</v>
      </c>
      <c r="BR82" s="47">
        <v>4</v>
      </c>
      <c r="BS82" s="47">
        <v>3</v>
      </c>
      <c r="BT82" s="47">
        <v>3</v>
      </c>
      <c r="BU82" s="47">
        <v>4</v>
      </c>
      <c r="BV82" s="47">
        <v>4</v>
      </c>
      <c r="BW82" s="47">
        <v>2</v>
      </c>
      <c r="BX82" s="41">
        <f t="shared" si="116"/>
        <v>6</v>
      </c>
      <c r="BY82" s="47">
        <v>6</v>
      </c>
      <c r="BZ82" s="47">
        <v>5</v>
      </c>
      <c r="CA82" s="47">
        <v>7</v>
      </c>
      <c r="CB82" s="47" t="s">
        <v>78</v>
      </c>
      <c r="CC82" s="46" t="s">
        <v>78</v>
      </c>
      <c r="CD82" s="52" t="s">
        <v>208</v>
      </c>
      <c r="CE82" s="52">
        <f t="shared" si="117"/>
        <v>3.7</v>
      </c>
      <c r="CF82" s="44" t="str">
        <f t="shared" si="118"/>
        <v>-</v>
      </c>
      <c r="CG82" s="53" t="str">
        <f t="shared" si="119"/>
        <v/>
      </c>
      <c r="CH82" s="52" t="s">
        <v>208</v>
      </c>
      <c r="CI82" s="52">
        <f t="shared" si="120"/>
        <v>5.3928571428571432</v>
      </c>
      <c r="CJ82" s="43" t="str">
        <f t="shared" si="121"/>
        <v>-</v>
      </c>
      <c r="CK82" s="51" t="str">
        <f t="shared" si="122"/>
        <v/>
      </c>
      <c r="CL82" s="47" t="s">
        <v>78</v>
      </c>
      <c r="CM82" s="46" t="s">
        <v>78</v>
      </c>
      <c r="CN82" s="50">
        <v>1</v>
      </c>
      <c r="CO82" s="50">
        <v>1</v>
      </c>
      <c r="CP82" s="47">
        <v>6</v>
      </c>
      <c r="CQ82" s="47">
        <v>6</v>
      </c>
      <c r="CR82" s="47">
        <v>3</v>
      </c>
      <c r="CS82" s="47">
        <v>4</v>
      </c>
      <c r="CT82" s="49">
        <f t="shared" si="123"/>
        <v>4.5</v>
      </c>
      <c r="CU82" s="48">
        <f t="shared" si="124"/>
        <v>2</v>
      </c>
      <c r="CV82" s="44" t="str">
        <f t="shared" si="125"/>
        <v>Aut.</v>
      </c>
      <c r="CW82" s="47" t="s">
        <v>78</v>
      </c>
      <c r="CX82" s="46" t="s">
        <v>78</v>
      </c>
      <c r="CY82" s="45">
        <f t="shared" si="126"/>
        <v>4.55</v>
      </c>
      <c r="CZ82" s="40">
        <f t="shared" si="127"/>
        <v>4</v>
      </c>
      <c r="DA82" s="39" t="str">
        <f t="shared" si="128"/>
        <v>Very limited</v>
      </c>
      <c r="DB82" s="44">
        <f t="shared" si="129"/>
        <v>3.7</v>
      </c>
      <c r="DC82" s="40">
        <f t="shared" si="130"/>
        <v>5</v>
      </c>
      <c r="DD82" s="39" t="str">
        <f t="shared" si="131"/>
        <v>Hard-line autocracies</v>
      </c>
      <c r="DE82" s="43">
        <f t="shared" si="132"/>
        <v>5.39</v>
      </c>
      <c r="DF82" s="40">
        <f t="shared" si="133"/>
        <v>3</v>
      </c>
      <c r="DG82" s="39" t="str">
        <f t="shared" si="134"/>
        <v>Functional flaws</v>
      </c>
      <c r="DH82" s="42">
        <f t="shared" si="135"/>
        <v>4.1500000000000004</v>
      </c>
      <c r="DI82" s="40">
        <f t="shared" si="136"/>
        <v>4</v>
      </c>
      <c r="DJ82" s="39" t="str">
        <f t="shared" si="137"/>
        <v>Weak</v>
      </c>
      <c r="DK82" s="41">
        <f t="shared" si="138"/>
        <v>8.9</v>
      </c>
      <c r="DL82" s="40">
        <f t="shared" si="139"/>
        <v>1</v>
      </c>
      <c r="DM82" s="39" t="str">
        <f t="shared" si="140"/>
        <v>Massive</v>
      </c>
    </row>
    <row r="83" spans="1:117">
      <c r="A83" s="61" t="s">
        <v>181</v>
      </c>
      <c r="B83" s="60">
        <v>2</v>
      </c>
      <c r="C83" s="59">
        <f>IF(D83="-","?",RANK(D83,D2:D131,0))</f>
        <v>57</v>
      </c>
      <c r="D83" s="45">
        <f t="shared" si="94"/>
        <v>5.88</v>
      </c>
      <c r="E83" s="44">
        <f t="shared" si="95"/>
        <v>6.65</v>
      </c>
      <c r="F83" s="58">
        <f t="shared" si="96"/>
        <v>7.75</v>
      </c>
      <c r="G83" s="47">
        <v>7</v>
      </c>
      <c r="H83" s="47">
        <v>9</v>
      </c>
      <c r="I83" s="47">
        <v>9</v>
      </c>
      <c r="J83" s="47">
        <v>6</v>
      </c>
      <c r="K83" s="58">
        <f t="shared" si="97"/>
        <v>7.75</v>
      </c>
      <c r="L83" s="47">
        <v>8</v>
      </c>
      <c r="M83" s="47">
        <v>8</v>
      </c>
      <c r="N83" s="47">
        <v>8</v>
      </c>
      <c r="O83" s="47">
        <v>7</v>
      </c>
      <c r="P83" s="58">
        <f t="shared" si="98"/>
        <v>5</v>
      </c>
      <c r="Q83" s="47">
        <v>6</v>
      </c>
      <c r="R83" s="47">
        <v>4</v>
      </c>
      <c r="S83" s="47">
        <v>4</v>
      </c>
      <c r="T83" s="47">
        <v>6</v>
      </c>
      <c r="U83" s="58">
        <f t="shared" si="99"/>
        <v>6.5</v>
      </c>
      <c r="V83" s="47">
        <v>6</v>
      </c>
      <c r="W83" s="47">
        <v>7</v>
      </c>
      <c r="X83" s="58">
        <f t="shared" si="100"/>
        <v>6.25</v>
      </c>
      <c r="Y83" s="47">
        <v>7</v>
      </c>
      <c r="Z83" s="47">
        <v>6</v>
      </c>
      <c r="AA83" s="47">
        <v>7</v>
      </c>
      <c r="AB83" s="47">
        <v>5</v>
      </c>
      <c r="AC83" s="43">
        <f t="shared" si="101"/>
        <v>5.1071428571428568</v>
      </c>
      <c r="AD83" s="57">
        <f t="shared" si="102"/>
        <v>3</v>
      </c>
      <c r="AE83" s="47">
        <v>3</v>
      </c>
      <c r="AF83" s="57">
        <f t="shared" si="103"/>
        <v>5.75</v>
      </c>
      <c r="AG83" s="47">
        <v>6</v>
      </c>
      <c r="AH83" s="47">
        <v>5</v>
      </c>
      <c r="AI83" s="47">
        <v>8</v>
      </c>
      <c r="AJ83" s="47">
        <v>4</v>
      </c>
      <c r="AK83" s="57">
        <f t="shared" si="104"/>
        <v>7.5</v>
      </c>
      <c r="AL83" s="47">
        <v>7</v>
      </c>
      <c r="AM83" s="47">
        <v>8</v>
      </c>
      <c r="AN83" s="57">
        <f t="shared" si="105"/>
        <v>6</v>
      </c>
      <c r="AO83" s="47">
        <v>5</v>
      </c>
      <c r="AP83" s="47">
        <v>7</v>
      </c>
      <c r="AQ83" s="57">
        <f t="shared" si="106"/>
        <v>4</v>
      </c>
      <c r="AR83" s="47">
        <v>4</v>
      </c>
      <c r="AS83" s="47">
        <v>4</v>
      </c>
      <c r="AT83" s="57">
        <f t="shared" si="107"/>
        <v>5</v>
      </c>
      <c r="AU83" s="47">
        <v>5</v>
      </c>
      <c r="AV83" s="57">
        <f t="shared" si="108"/>
        <v>4.5</v>
      </c>
      <c r="AW83" s="47">
        <v>5</v>
      </c>
      <c r="AX83" s="47">
        <v>4</v>
      </c>
      <c r="AY83" s="56">
        <f>IF(AZ83="-","?",RANK(AZ83,AZ2:AZ131,0))</f>
        <v>55</v>
      </c>
      <c r="AZ83" s="42">
        <f t="shared" si="109"/>
        <v>5.0999999999999996</v>
      </c>
      <c r="BA83" s="41">
        <f t="shared" si="110"/>
        <v>5.770833333333333</v>
      </c>
      <c r="BB83" s="47">
        <v>6</v>
      </c>
      <c r="BC83" s="47">
        <v>6</v>
      </c>
      <c r="BD83" s="47">
        <v>4</v>
      </c>
      <c r="BE83" s="47">
        <v>9</v>
      </c>
      <c r="BF83" s="47">
        <v>5</v>
      </c>
      <c r="BG83" s="55">
        <f t="shared" si="111"/>
        <v>4.625</v>
      </c>
      <c r="BH83" s="54">
        <f t="shared" si="112"/>
        <v>5.625</v>
      </c>
      <c r="BI83" s="41">
        <f t="shared" si="113"/>
        <v>4.666666666666667</v>
      </c>
      <c r="BJ83" s="47">
        <v>5</v>
      </c>
      <c r="BK83" s="47">
        <v>5</v>
      </c>
      <c r="BL83" s="47">
        <v>4</v>
      </c>
      <c r="BM83" s="41">
        <f t="shared" si="114"/>
        <v>4</v>
      </c>
      <c r="BN83" s="47">
        <v>4</v>
      </c>
      <c r="BO83" s="47">
        <v>4</v>
      </c>
      <c r="BP83" s="47">
        <v>4</v>
      </c>
      <c r="BQ83" s="41">
        <f t="shared" si="115"/>
        <v>5.166666666666667</v>
      </c>
      <c r="BR83" s="47">
        <v>5</v>
      </c>
      <c r="BS83" s="47">
        <v>7</v>
      </c>
      <c r="BT83" s="47">
        <v>5</v>
      </c>
      <c r="BU83" s="47">
        <v>5</v>
      </c>
      <c r="BV83" s="47">
        <v>5</v>
      </c>
      <c r="BW83" s="47">
        <v>4</v>
      </c>
      <c r="BX83" s="41">
        <f t="shared" si="116"/>
        <v>8.6666666666666661</v>
      </c>
      <c r="BY83" s="47">
        <v>9</v>
      </c>
      <c r="BZ83" s="47">
        <v>8</v>
      </c>
      <c r="CA83" s="47">
        <v>9</v>
      </c>
      <c r="CB83" s="47" t="s">
        <v>78</v>
      </c>
      <c r="CC83" s="46" t="s">
        <v>78</v>
      </c>
      <c r="CD83" s="52" t="s">
        <v>208</v>
      </c>
      <c r="CE83" s="52">
        <f t="shared" si="117"/>
        <v>6.65</v>
      </c>
      <c r="CF83" s="44" t="str">
        <f t="shared" si="118"/>
        <v>-</v>
      </c>
      <c r="CG83" s="53" t="str">
        <f t="shared" si="119"/>
        <v/>
      </c>
      <c r="CH83" s="52" t="s">
        <v>208</v>
      </c>
      <c r="CI83" s="52">
        <f t="shared" si="120"/>
        <v>5.1071428571428568</v>
      </c>
      <c r="CJ83" s="43" t="str">
        <f t="shared" si="121"/>
        <v>-</v>
      </c>
      <c r="CK83" s="51" t="str">
        <f t="shared" si="122"/>
        <v/>
      </c>
      <c r="CL83" s="47" t="s">
        <v>78</v>
      </c>
      <c r="CM83" s="46" t="s">
        <v>78</v>
      </c>
      <c r="CN83" s="47">
        <v>8</v>
      </c>
      <c r="CO83" s="47">
        <v>8</v>
      </c>
      <c r="CP83" s="47">
        <v>8</v>
      </c>
      <c r="CQ83" s="47">
        <v>7</v>
      </c>
      <c r="CR83" s="47">
        <v>6</v>
      </c>
      <c r="CS83" s="47">
        <v>6</v>
      </c>
      <c r="CT83" s="49">
        <f t="shared" si="123"/>
        <v>6.5</v>
      </c>
      <c r="CU83" s="48">
        <f t="shared" si="124"/>
        <v>0</v>
      </c>
      <c r="CV83" s="44" t="str">
        <f t="shared" si="125"/>
        <v>Dem.</v>
      </c>
      <c r="CW83" s="47" t="s">
        <v>78</v>
      </c>
      <c r="CX83" s="46" t="s">
        <v>78</v>
      </c>
      <c r="CY83" s="45">
        <f t="shared" si="126"/>
        <v>5.88</v>
      </c>
      <c r="CZ83" s="40">
        <f t="shared" si="127"/>
        <v>3</v>
      </c>
      <c r="DA83" s="39" t="str">
        <f t="shared" si="128"/>
        <v>Limited</v>
      </c>
      <c r="DB83" s="44">
        <f t="shared" si="129"/>
        <v>6.65</v>
      </c>
      <c r="DC83" s="40">
        <f t="shared" si="130"/>
        <v>2</v>
      </c>
      <c r="DD83" s="39" t="str">
        <f t="shared" si="131"/>
        <v>Defective democracies</v>
      </c>
      <c r="DE83" s="43">
        <f t="shared" si="132"/>
        <v>5.1100000000000003</v>
      </c>
      <c r="DF83" s="40">
        <f t="shared" si="133"/>
        <v>3</v>
      </c>
      <c r="DG83" s="39" t="str">
        <f t="shared" si="134"/>
        <v>Functional flaws</v>
      </c>
      <c r="DH83" s="42">
        <f t="shared" si="135"/>
        <v>5.0999999999999996</v>
      </c>
      <c r="DI83" s="40">
        <f t="shared" si="136"/>
        <v>3</v>
      </c>
      <c r="DJ83" s="39" t="str">
        <f t="shared" si="137"/>
        <v>Moderate</v>
      </c>
      <c r="DK83" s="41">
        <f t="shared" si="138"/>
        <v>5.8</v>
      </c>
      <c r="DL83" s="40">
        <f t="shared" si="139"/>
        <v>3</v>
      </c>
      <c r="DM83" s="39" t="str">
        <f t="shared" si="140"/>
        <v>Moderate</v>
      </c>
    </row>
    <row r="84" spans="1:117">
      <c r="A84" s="61" t="s">
        <v>182</v>
      </c>
      <c r="B84" s="60">
        <v>3</v>
      </c>
      <c r="C84" s="59">
        <f>IF(D84="-","?",RANK(D84,D2:D131,0))</f>
        <v>68</v>
      </c>
      <c r="D84" s="45">
        <f t="shared" si="94"/>
        <v>5.36</v>
      </c>
      <c r="E84" s="44">
        <f t="shared" si="95"/>
        <v>6.5333333333333332</v>
      </c>
      <c r="F84" s="58">
        <f t="shared" si="96"/>
        <v>6.75</v>
      </c>
      <c r="G84" s="47">
        <v>6</v>
      </c>
      <c r="H84" s="47">
        <v>9</v>
      </c>
      <c r="I84" s="47">
        <v>7</v>
      </c>
      <c r="J84" s="47">
        <v>5</v>
      </c>
      <c r="K84" s="58">
        <f t="shared" si="97"/>
        <v>7.5</v>
      </c>
      <c r="L84" s="47">
        <v>9</v>
      </c>
      <c r="M84" s="47">
        <v>8</v>
      </c>
      <c r="N84" s="47">
        <v>8</v>
      </c>
      <c r="O84" s="47">
        <v>5</v>
      </c>
      <c r="P84" s="58">
        <f t="shared" si="98"/>
        <v>6.25</v>
      </c>
      <c r="Q84" s="47">
        <v>8</v>
      </c>
      <c r="R84" s="47">
        <v>5</v>
      </c>
      <c r="S84" s="47">
        <v>5</v>
      </c>
      <c r="T84" s="47">
        <v>7</v>
      </c>
      <c r="U84" s="58">
        <f t="shared" si="99"/>
        <v>7.5</v>
      </c>
      <c r="V84" s="47">
        <v>7</v>
      </c>
      <c r="W84" s="47">
        <v>8</v>
      </c>
      <c r="X84" s="58">
        <f t="shared" si="100"/>
        <v>4.666666666666667</v>
      </c>
      <c r="Y84" s="47">
        <v>6</v>
      </c>
      <c r="Z84" s="47">
        <v>3</v>
      </c>
      <c r="AA84" s="47" t="s">
        <v>100</v>
      </c>
      <c r="AB84" s="47">
        <v>5</v>
      </c>
      <c r="AC84" s="43">
        <f t="shared" si="101"/>
        <v>4.1785714285714288</v>
      </c>
      <c r="AD84" s="57">
        <f t="shared" si="102"/>
        <v>1</v>
      </c>
      <c r="AE84" s="47">
        <v>1</v>
      </c>
      <c r="AF84" s="57">
        <f t="shared" si="103"/>
        <v>4.75</v>
      </c>
      <c r="AG84" s="47">
        <v>2</v>
      </c>
      <c r="AH84" s="47">
        <v>6</v>
      </c>
      <c r="AI84" s="47">
        <v>7</v>
      </c>
      <c r="AJ84" s="47">
        <v>4</v>
      </c>
      <c r="AK84" s="57">
        <f t="shared" si="104"/>
        <v>7.5</v>
      </c>
      <c r="AL84" s="47">
        <v>8</v>
      </c>
      <c r="AM84" s="47">
        <v>7</v>
      </c>
      <c r="AN84" s="57">
        <f t="shared" si="105"/>
        <v>4.5</v>
      </c>
      <c r="AO84" s="47">
        <v>4</v>
      </c>
      <c r="AP84" s="47">
        <v>5</v>
      </c>
      <c r="AQ84" s="57">
        <f t="shared" si="106"/>
        <v>2.5</v>
      </c>
      <c r="AR84" s="47">
        <v>3</v>
      </c>
      <c r="AS84" s="47">
        <v>2</v>
      </c>
      <c r="AT84" s="57">
        <f t="shared" si="107"/>
        <v>7</v>
      </c>
      <c r="AU84" s="47">
        <v>7</v>
      </c>
      <c r="AV84" s="57">
        <f t="shared" si="108"/>
        <v>2</v>
      </c>
      <c r="AW84" s="47">
        <v>3</v>
      </c>
      <c r="AX84" s="47">
        <v>1</v>
      </c>
      <c r="AY84" s="56">
        <f>IF(AZ84="-","?",RANK(AZ84,AZ2:AZ131,0))</f>
        <v>28</v>
      </c>
      <c r="AZ84" s="42">
        <f t="shared" si="109"/>
        <v>6.12</v>
      </c>
      <c r="BA84" s="41">
        <f t="shared" si="110"/>
        <v>7.916666666666667</v>
      </c>
      <c r="BB84" s="47">
        <v>10</v>
      </c>
      <c r="BC84" s="47">
        <v>8</v>
      </c>
      <c r="BD84" s="47">
        <v>5</v>
      </c>
      <c r="BE84" s="47">
        <v>10</v>
      </c>
      <c r="BF84" s="47">
        <v>10</v>
      </c>
      <c r="BG84" s="55">
        <f t="shared" si="111"/>
        <v>4.5</v>
      </c>
      <c r="BH84" s="54">
        <f t="shared" si="112"/>
        <v>6.4166666666666661</v>
      </c>
      <c r="BI84" s="41">
        <f t="shared" si="113"/>
        <v>6</v>
      </c>
      <c r="BJ84" s="47">
        <v>4</v>
      </c>
      <c r="BK84" s="47">
        <v>7</v>
      </c>
      <c r="BL84" s="47">
        <v>7</v>
      </c>
      <c r="BM84" s="41">
        <f t="shared" si="114"/>
        <v>4.666666666666667</v>
      </c>
      <c r="BN84" s="47">
        <v>4</v>
      </c>
      <c r="BO84" s="47">
        <v>7</v>
      </c>
      <c r="BP84" s="47">
        <v>3</v>
      </c>
      <c r="BQ84" s="41">
        <f t="shared" si="115"/>
        <v>6.333333333333333</v>
      </c>
      <c r="BR84" s="47">
        <v>7</v>
      </c>
      <c r="BS84" s="47">
        <v>6</v>
      </c>
      <c r="BT84" s="47">
        <v>8</v>
      </c>
      <c r="BU84" s="47">
        <v>7</v>
      </c>
      <c r="BV84" s="47">
        <v>4</v>
      </c>
      <c r="BW84" s="47">
        <v>6</v>
      </c>
      <c r="BX84" s="41">
        <f t="shared" si="116"/>
        <v>8.6666666666666661</v>
      </c>
      <c r="BY84" s="47">
        <v>8</v>
      </c>
      <c r="BZ84" s="47">
        <v>9</v>
      </c>
      <c r="CA84" s="47">
        <v>9</v>
      </c>
      <c r="CB84" s="47" t="s">
        <v>78</v>
      </c>
      <c r="CC84" s="46" t="s">
        <v>78</v>
      </c>
      <c r="CD84" s="52" t="s">
        <v>208</v>
      </c>
      <c r="CE84" s="52">
        <f t="shared" si="117"/>
        <v>6.5333333333333332</v>
      </c>
      <c r="CF84" s="44" t="str">
        <f t="shared" si="118"/>
        <v>-</v>
      </c>
      <c r="CG84" s="53" t="str">
        <f t="shared" si="119"/>
        <v/>
      </c>
      <c r="CH84" s="52" t="s">
        <v>208</v>
      </c>
      <c r="CI84" s="52">
        <f t="shared" si="120"/>
        <v>4.1785714285714288</v>
      </c>
      <c r="CJ84" s="43" t="str">
        <f t="shared" si="121"/>
        <v>-</v>
      </c>
      <c r="CK84" s="51" t="str">
        <f t="shared" si="122"/>
        <v/>
      </c>
      <c r="CL84" s="47" t="s">
        <v>78</v>
      </c>
      <c r="CM84" s="46" t="s">
        <v>78</v>
      </c>
      <c r="CN84" s="47">
        <v>9</v>
      </c>
      <c r="CO84" s="47">
        <v>8</v>
      </c>
      <c r="CP84" s="47">
        <v>8</v>
      </c>
      <c r="CQ84" s="47">
        <v>5</v>
      </c>
      <c r="CR84" s="47">
        <v>8</v>
      </c>
      <c r="CS84" s="47">
        <v>7</v>
      </c>
      <c r="CT84" s="49">
        <f t="shared" si="123"/>
        <v>5.5</v>
      </c>
      <c r="CU84" s="48">
        <f t="shared" si="124"/>
        <v>0</v>
      </c>
      <c r="CV84" s="44" t="str">
        <f t="shared" si="125"/>
        <v>Dem.</v>
      </c>
      <c r="CW84" s="47" t="s">
        <v>78</v>
      </c>
      <c r="CX84" s="46" t="s">
        <v>78</v>
      </c>
      <c r="CY84" s="45">
        <f t="shared" si="126"/>
        <v>5.36</v>
      </c>
      <c r="CZ84" s="40">
        <f t="shared" si="127"/>
        <v>4</v>
      </c>
      <c r="DA84" s="39" t="str">
        <f t="shared" si="128"/>
        <v>Very limited</v>
      </c>
      <c r="DB84" s="44">
        <f t="shared" si="129"/>
        <v>6.53</v>
      </c>
      <c r="DC84" s="40">
        <f t="shared" si="130"/>
        <v>2</v>
      </c>
      <c r="DD84" s="39" t="str">
        <f t="shared" si="131"/>
        <v>Defective democracies</v>
      </c>
      <c r="DE84" s="43">
        <f t="shared" si="132"/>
        <v>4.18</v>
      </c>
      <c r="DF84" s="40">
        <f t="shared" si="133"/>
        <v>4</v>
      </c>
      <c r="DG84" s="39" t="str">
        <f t="shared" si="134"/>
        <v>Poorly functioning</v>
      </c>
      <c r="DH84" s="42">
        <f t="shared" si="135"/>
        <v>6.12</v>
      </c>
      <c r="DI84" s="40">
        <f t="shared" si="136"/>
        <v>2</v>
      </c>
      <c r="DJ84" s="39" t="str">
        <f t="shared" si="137"/>
        <v>Good</v>
      </c>
      <c r="DK84" s="41">
        <f t="shared" si="138"/>
        <v>7.9</v>
      </c>
      <c r="DL84" s="40">
        <f t="shared" si="139"/>
        <v>2</v>
      </c>
      <c r="DM84" s="39" t="str">
        <f t="shared" si="140"/>
        <v>Substantial</v>
      </c>
    </row>
    <row r="85" spans="1:117">
      <c r="A85" s="61" t="s">
        <v>183</v>
      </c>
      <c r="B85" s="60">
        <v>3</v>
      </c>
      <c r="C85" s="59">
        <f>IF(D85="-","?",RANK(D85,D2:D131,0))</f>
        <v>67</v>
      </c>
      <c r="D85" s="45">
        <f t="shared" si="94"/>
        <v>5.38</v>
      </c>
      <c r="E85" s="44">
        <f t="shared" si="95"/>
        <v>6.05</v>
      </c>
      <c r="F85" s="58">
        <f t="shared" si="96"/>
        <v>5.75</v>
      </c>
      <c r="G85" s="47">
        <v>5</v>
      </c>
      <c r="H85" s="47">
        <v>8</v>
      </c>
      <c r="I85" s="47">
        <v>6</v>
      </c>
      <c r="J85" s="47">
        <v>4</v>
      </c>
      <c r="K85" s="58">
        <f t="shared" si="97"/>
        <v>6.25</v>
      </c>
      <c r="L85" s="47">
        <v>6</v>
      </c>
      <c r="M85" s="47">
        <v>5</v>
      </c>
      <c r="N85" s="47">
        <v>7</v>
      </c>
      <c r="O85" s="47">
        <v>7</v>
      </c>
      <c r="P85" s="58">
        <f t="shared" si="98"/>
        <v>5.25</v>
      </c>
      <c r="Q85" s="47">
        <v>6</v>
      </c>
      <c r="R85" s="47">
        <v>5</v>
      </c>
      <c r="S85" s="47">
        <v>4</v>
      </c>
      <c r="T85" s="47">
        <v>6</v>
      </c>
      <c r="U85" s="58">
        <f t="shared" si="99"/>
        <v>7</v>
      </c>
      <c r="V85" s="47">
        <v>7</v>
      </c>
      <c r="W85" s="47">
        <v>7</v>
      </c>
      <c r="X85" s="58">
        <f t="shared" si="100"/>
        <v>6</v>
      </c>
      <c r="Y85" s="47">
        <v>6</v>
      </c>
      <c r="Z85" s="47">
        <v>6</v>
      </c>
      <c r="AA85" s="47">
        <v>8</v>
      </c>
      <c r="AB85" s="47">
        <v>4</v>
      </c>
      <c r="AC85" s="43">
        <f t="shared" si="101"/>
        <v>4.7142857142857144</v>
      </c>
      <c r="AD85" s="57">
        <f t="shared" si="102"/>
        <v>2</v>
      </c>
      <c r="AE85" s="47">
        <v>2</v>
      </c>
      <c r="AF85" s="57">
        <f t="shared" si="103"/>
        <v>5</v>
      </c>
      <c r="AG85" s="47">
        <v>4</v>
      </c>
      <c r="AH85" s="47">
        <v>5</v>
      </c>
      <c r="AI85" s="47">
        <v>5</v>
      </c>
      <c r="AJ85" s="47">
        <v>6</v>
      </c>
      <c r="AK85" s="57">
        <f t="shared" si="104"/>
        <v>6.5</v>
      </c>
      <c r="AL85" s="47">
        <v>7</v>
      </c>
      <c r="AM85" s="47">
        <v>6</v>
      </c>
      <c r="AN85" s="57">
        <f t="shared" si="105"/>
        <v>5.5</v>
      </c>
      <c r="AO85" s="47">
        <v>6</v>
      </c>
      <c r="AP85" s="47">
        <v>5</v>
      </c>
      <c r="AQ85" s="57">
        <f t="shared" si="106"/>
        <v>4</v>
      </c>
      <c r="AR85" s="47">
        <v>4</v>
      </c>
      <c r="AS85" s="47">
        <v>4</v>
      </c>
      <c r="AT85" s="57">
        <f t="shared" si="107"/>
        <v>6</v>
      </c>
      <c r="AU85" s="47">
        <v>6</v>
      </c>
      <c r="AV85" s="57">
        <f t="shared" si="108"/>
        <v>4</v>
      </c>
      <c r="AW85" s="47">
        <v>4</v>
      </c>
      <c r="AX85" s="47">
        <v>4</v>
      </c>
      <c r="AY85" s="56">
        <f>IF(AZ85="-","?",RANK(AZ85,AZ2:AZ131,0))</f>
        <v>45</v>
      </c>
      <c r="AZ85" s="42">
        <f t="shared" si="109"/>
        <v>5.32</v>
      </c>
      <c r="BA85" s="41">
        <f t="shared" si="110"/>
        <v>7.916666666666667</v>
      </c>
      <c r="BB85" s="47">
        <v>9</v>
      </c>
      <c r="BC85" s="47">
        <v>7</v>
      </c>
      <c r="BD85" s="47">
        <v>8</v>
      </c>
      <c r="BE85" s="47">
        <v>10</v>
      </c>
      <c r="BF85" s="47">
        <v>8</v>
      </c>
      <c r="BG85" s="55">
        <f t="shared" si="111"/>
        <v>5.5</v>
      </c>
      <c r="BH85" s="54">
        <f t="shared" si="112"/>
        <v>5.583333333333333</v>
      </c>
      <c r="BI85" s="41">
        <f t="shared" si="113"/>
        <v>5</v>
      </c>
      <c r="BJ85" s="47">
        <v>4</v>
      </c>
      <c r="BK85" s="47">
        <v>5</v>
      </c>
      <c r="BL85" s="47">
        <v>6</v>
      </c>
      <c r="BM85" s="41">
        <f t="shared" si="114"/>
        <v>4</v>
      </c>
      <c r="BN85" s="47">
        <v>5</v>
      </c>
      <c r="BO85" s="47">
        <v>5</v>
      </c>
      <c r="BP85" s="47">
        <v>2</v>
      </c>
      <c r="BQ85" s="41">
        <f t="shared" si="115"/>
        <v>5.333333333333333</v>
      </c>
      <c r="BR85" s="47">
        <v>6</v>
      </c>
      <c r="BS85" s="47">
        <v>6</v>
      </c>
      <c r="BT85" s="47">
        <v>5</v>
      </c>
      <c r="BU85" s="47">
        <v>4</v>
      </c>
      <c r="BV85" s="47">
        <v>5</v>
      </c>
      <c r="BW85" s="47">
        <v>6</v>
      </c>
      <c r="BX85" s="41">
        <f t="shared" si="116"/>
        <v>8</v>
      </c>
      <c r="BY85" s="47">
        <v>7</v>
      </c>
      <c r="BZ85" s="47">
        <v>8</v>
      </c>
      <c r="CA85" s="47">
        <v>9</v>
      </c>
      <c r="CB85" s="47" t="s">
        <v>78</v>
      </c>
      <c r="CC85" s="46" t="s">
        <v>78</v>
      </c>
      <c r="CD85" s="52" t="s">
        <v>208</v>
      </c>
      <c r="CE85" s="52">
        <f t="shared" si="117"/>
        <v>6.05</v>
      </c>
      <c r="CF85" s="44" t="str">
        <f t="shared" si="118"/>
        <v>-</v>
      </c>
      <c r="CG85" s="53" t="str">
        <f t="shared" si="119"/>
        <v/>
      </c>
      <c r="CH85" s="52" t="s">
        <v>208</v>
      </c>
      <c r="CI85" s="52">
        <f t="shared" si="120"/>
        <v>4.7142857142857144</v>
      </c>
      <c r="CJ85" s="43" t="str">
        <f t="shared" si="121"/>
        <v>-</v>
      </c>
      <c r="CK85" s="51" t="str">
        <f t="shared" si="122"/>
        <v/>
      </c>
      <c r="CL85" s="47" t="s">
        <v>78</v>
      </c>
      <c r="CM85" s="46" t="s">
        <v>78</v>
      </c>
      <c r="CN85" s="47">
        <v>6</v>
      </c>
      <c r="CO85" s="47">
        <v>5</v>
      </c>
      <c r="CP85" s="47">
        <v>7</v>
      </c>
      <c r="CQ85" s="47">
        <v>7</v>
      </c>
      <c r="CR85" s="47">
        <v>6</v>
      </c>
      <c r="CS85" s="47">
        <v>6</v>
      </c>
      <c r="CT85" s="49">
        <f t="shared" si="123"/>
        <v>4.5</v>
      </c>
      <c r="CU85" s="48">
        <f t="shared" si="124"/>
        <v>0</v>
      </c>
      <c r="CV85" s="44" t="str">
        <f t="shared" si="125"/>
        <v>Dem.</v>
      </c>
      <c r="CW85" s="47" t="s">
        <v>78</v>
      </c>
      <c r="CX85" s="46" t="s">
        <v>78</v>
      </c>
      <c r="CY85" s="45">
        <f t="shared" si="126"/>
        <v>5.38</v>
      </c>
      <c r="CZ85" s="40">
        <f t="shared" si="127"/>
        <v>4</v>
      </c>
      <c r="DA85" s="39" t="str">
        <f t="shared" si="128"/>
        <v>Very limited</v>
      </c>
      <c r="DB85" s="44">
        <f t="shared" si="129"/>
        <v>6.05</v>
      </c>
      <c r="DC85" s="40">
        <f t="shared" si="130"/>
        <v>2</v>
      </c>
      <c r="DD85" s="39" t="str">
        <f t="shared" si="131"/>
        <v>Defective democracies</v>
      </c>
      <c r="DE85" s="43">
        <f t="shared" si="132"/>
        <v>4.71</v>
      </c>
      <c r="DF85" s="40">
        <f t="shared" si="133"/>
        <v>4</v>
      </c>
      <c r="DG85" s="39" t="str">
        <f t="shared" si="134"/>
        <v>Poorly functioning</v>
      </c>
      <c r="DH85" s="42">
        <f t="shared" si="135"/>
        <v>5.32</v>
      </c>
      <c r="DI85" s="40">
        <f t="shared" si="136"/>
        <v>3</v>
      </c>
      <c r="DJ85" s="39" t="str">
        <f t="shared" si="137"/>
        <v>Moderate</v>
      </c>
      <c r="DK85" s="41">
        <f t="shared" si="138"/>
        <v>7.9</v>
      </c>
      <c r="DL85" s="40">
        <f t="shared" si="139"/>
        <v>2</v>
      </c>
      <c r="DM85" s="39" t="str">
        <f t="shared" si="140"/>
        <v>Substantial</v>
      </c>
    </row>
    <row r="86" spans="1:117">
      <c r="A86" s="61" t="s">
        <v>184</v>
      </c>
      <c r="B86" s="60">
        <v>7</v>
      </c>
      <c r="C86" s="59">
        <f>IF(D86="-","?",RANK(D86,D2:D131,0))</f>
        <v>116</v>
      </c>
      <c r="D86" s="45">
        <f t="shared" si="94"/>
        <v>2.67</v>
      </c>
      <c r="E86" s="44">
        <f t="shared" si="95"/>
        <v>2.7</v>
      </c>
      <c r="F86" s="58">
        <f t="shared" si="96"/>
        <v>9.25</v>
      </c>
      <c r="G86" s="47">
        <v>10</v>
      </c>
      <c r="H86" s="47">
        <v>10</v>
      </c>
      <c r="I86" s="47">
        <v>10</v>
      </c>
      <c r="J86" s="47">
        <v>7</v>
      </c>
      <c r="K86" s="58">
        <f t="shared" si="97"/>
        <v>1</v>
      </c>
      <c r="L86" s="47">
        <v>1</v>
      </c>
      <c r="M86" s="47">
        <v>1</v>
      </c>
      <c r="N86" s="47">
        <v>1</v>
      </c>
      <c r="O86" s="47">
        <v>1</v>
      </c>
      <c r="P86" s="58">
        <f t="shared" si="98"/>
        <v>1.25</v>
      </c>
      <c r="Q86" s="47">
        <v>1</v>
      </c>
      <c r="R86" s="47">
        <v>1</v>
      </c>
      <c r="S86" s="47">
        <v>2</v>
      </c>
      <c r="T86" s="47">
        <v>1</v>
      </c>
      <c r="U86" s="58">
        <f t="shared" si="99"/>
        <v>1</v>
      </c>
      <c r="V86" s="47">
        <v>1</v>
      </c>
      <c r="W86" s="47">
        <v>1</v>
      </c>
      <c r="X86" s="58">
        <f t="shared" si="100"/>
        <v>1</v>
      </c>
      <c r="Y86" s="47">
        <v>1</v>
      </c>
      <c r="Z86" s="47">
        <v>1</v>
      </c>
      <c r="AA86" s="47" t="s">
        <v>100</v>
      </c>
      <c r="AB86" s="47">
        <v>1</v>
      </c>
      <c r="AC86" s="43">
        <f t="shared" si="101"/>
        <v>2.6428571428571428</v>
      </c>
      <c r="AD86" s="57">
        <f t="shared" si="102"/>
        <v>4</v>
      </c>
      <c r="AE86" s="47">
        <v>4</v>
      </c>
      <c r="AF86" s="57">
        <f t="shared" si="103"/>
        <v>1</v>
      </c>
      <c r="AG86" s="47">
        <v>1</v>
      </c>
      <c r="AH86" s="47">
        <v>1</v>
      </c>
      <c r="AI86" s="47">
        <v>1</v>
      </c>
      <c r="AJ86" s="47">
        <v>1</v>
      </c>
      <c r="AK86" s="57">
        <f t="shared" si="104"/>
        <v>2.5</v>
      </c>
      <c r="AL86" s="47">
        <v>1</v>
      </c>
      <c r="AM86" s="47">
        <v>4</v>
      </c>
      <c r="AN86" s="57">
        <f t="shared" si="105"/>
        <v>1</v>
      </c>
      <c r="AO86" s="47">
        <v>1</v>
      </c>
      <c r="AP86" s="47">
        <v>1</v>
      </c>
      <c r="AQ86" s="57">
        <f t="shared" si="106"/>
        <v>3.5</v>
      </c>
      <c r="AR86" s="47">
        <v>3</v>
      </c>
      <c r="AS86" s="47">
        <v>4</v>
      </c>
      <c r="AT86" s="57">
        <f t="shared" si="107"/>
        <v>4</v>
      </c>
      <c r="AU86" s="47">
        <v>4</v>
      </c>
      <c r="AV86" s="57">
        <f t="shared" si="108"/>
        <v>2.5</v>
      </c>
      <c r="AW86" s="47">
        <v>1</v>
      </c>
      <c r="AX86" s="47">
        <v>4</v>
      </c>
      <c r="AY86" s="56">
        <f>IF(AZ86="-","?",RANK(AZ86,AZ2:AZ131,0))</f>
        <v>115</v>
      </c>
      <c r="AZ86" s="42">
        <f t="shared" si="109"/>
        <v>1.98</v>
      </c>
      <c r="BA86" s="41">
        <f t="shared" si="110"/>
        <v>6.791666666666667</v>
      </c>
      <c r="BB86" s="47">
        <v>7</v>
      </c>
      <c r="BC86" s="47">
        <v>10</v>
      </c>
      <c r="BD86" s="47">
        <v>2</v>
      </c>
      <c r="BE86" s="47">
        <v>10</v>
      </c>
      <c r="BF86" s="47">
        <v>6</v>
      </c>
      <c r="BG86" s="55">
        <f t="shared" si="111"/>
        <v>5.75</v>
      </c>
      <c r="BH86" s="54">
        <f t="shared" si="112"/>
        <v>2.1333333333333333</v>
      </c>
      <c r="BI86" s="41">
        <f t="shared" si="113"/>
        <v>2.6666666666666665</v>
      </c>
      <c r="BJ86" s="47">
        <v>3</v>
      </c>
      <c r="BK86" s="47">
        <v>2</v>
      </c>
      <c r="BL86" s="47">
        <v>3</v>
      </c>
      <c r="BM86" s="41">
        <f t="shared" si="114"/>
        <v>2.6666666666666665</v>
      </c>
      <c r="BN86" s="47">
        <v>1</v>
      </c>
      <c r="BO86" s="47">
        <v>3</v>
      </c>
      <c r="BP86" s="47">
        <v>4</v>
      </c>
      <c r="BQ86" s="41">
        <f t="shared" si="115"/>
        <v>1.2</v>
      </c>
      <c r="BR86" s="47">
        <v>1</v>
      </c>
      <c r="BS86" s="47">
        <v>1</v>
      </c>
      <c r="BT86" s="47">
        <v>2</v>
      </c>
      <c r="BU86" s="47">
        <v>1</v>
      </c>
      <c r="BV86" s="47">
        <v>1</v>
      </c>
      <c r="BW86" s="47" t="s">
        <v>100</v>
      </c>
      <c r="BX86" s="41">
        <f t="shared" si="116"/>
        <v>2</v>
      </c>
      <c r="BY86" s="47">
        <v>2</v>
      </c>
      <c r="BZ86" s="47">
        <v>1</v>
      </c>
      <c r="CA86" s="47">
        <v>3</v>
      </c>
      <c r="CB86" s="47" t="s">
        <v>78</v>
      </c>
      <c r="CC86" s="46" t="s">
        <v>78</v>
      </c>
      <c r="CD86" s="52" t="s">
        <v>208</v>
      </c>
      <c r="CE86" s="52">
        <f t="shared" si="117"/>
        <v>2.7</v>
      </c>
      <c r="CF86" s="44" t="str">
        <f t="shared" si="118"/>
        <v>-</v>
      </c>
      <c r="CG86" s="53" t="str">
        <f t="shared" si="119"/>
        <v/>
      </c>
      <c r="CH86" s="52" t="s">
        <v>208</v>
      </c>
      <c r="CI86" s="52">
        <f t="shared" si="120"/>
        <v>2.6428571428571428</v>
      </c>
      <c r="CJ86" s="43" t="str">
        <f t="shared" si="121"/>
        <v>-</v>
      </c>
      <c r="CK86" s="51" t="str">
        <f t="shared" si="122"/>
        <v/>
      </c>
      <c r="CL86" s="47" t="s">
        <v>78</v>
      </c>
      <c r="CM86" s="46" t="s">
        <v>78</v>
      </c>
      <c r="CN86" s="50">
        <v>1</v>
      </c>
      <c r="CO86" s="50">
        <v>1</v>
      </c>
      <c r="CP86" s="50">
        <v>1</v>
      </c>
      <c r="CQ86" s="50">
        <v>1</v>
      </c>
      <c r="CR86" s="50">
        <v>1</v>
      </c>
      <c r="CS86" s="50">
        <v>1</v>
      </c>
      <c r="CT86" s="49">
        <f t="shared" si="123"/>
        <v>8.5</v>
      </c>
      <c r="CU86" s="48">
        <f t="shared" si="124"/>
        <v>6</v>
      </c>
      <c r="CV86" s="44" t="str">
        <f t="shared" si="125"/>
        <v>Aut.</v>
      </c>
      <c r="CW86" s="47" t="s">
        <v>78</v>
      </c>
      <c r="CX86" s="46" t="s">
        <v>78</v>
      </c>
      <c r="CY86" s="45">
        <f t="shared" si="126"/>
        <v>2.67</v>
      </c>
      <c r="CZ86" s="40">
        <f t="shared" si="127"/>
        <v>5</v>
      </c>
      <c r="DA86" s="39" t="str">
        <f t="shared" si="128"/>
        <v>Failed</v>
      </c>
      <c r="DB86" s="44">
        <f t="shared" si="129"/>
        <v>2.7</v>
      </c>
      <c r="DC86" s="40">
        <f t="shared" si="130"/>
        <v>5</v>
      </c>
      <c r="DD86" s="39" t="str">
        <f t="shared" si="131"/>
        <v>Hard-line autocracies</v>
      </c>
      <c r="DE86" s="43">
        <f t="shared" si="132"/>
        <v>2.64</v>
      </c>
      <c r="DF86" s="40">
        <f t="shared" si="133"/>
        <v>5</v>
      </c>
      <c r="DG86" s="39" t="str">
        <f t="shared" si="134"/>
        <v>Rudimentary</v>
      </c>
      <c r="DH86" s="42">
        <f t="shared" si="135"/>
        <v>1.98</v>
      </c>
      <c r="DI86" s="40">
        <f t="shared" si="136"/>
        <v>5</v>
      </c>
      <c r="DJ86" s="39" t="str">
        <f t="shared" si="137"/>
        <v>Failed</v>
      </c>
      <c r="DK86" s="41">
        <f t="shared" si="138"/>
        <v>6.8</v>
      </c>
      <c r="DL86" s="40">
        <f t="shared" si="139"/>
        <v>2</v>
      </c>
      <c r="DM86" s="39" t="str">
        <f t="shared" si="140"/>
        <v>Substantial</v>
      </c>
    </row>
    <row r="87" spans="1:117">
      <c r="A87" s="61" t="s">
        <v>185</v>
      </c>
      <c r="B87" s="60">
        <v>4</v>
      </c>
      <c r="C87" s="59" t="str">
        <f>IF(D87="-","?",RANK(D87,D2:D131,0))</f>
        <v>?</v>
      </c>
      <c r="D87" s="45" t="str">
        <f t="shared" si="94"/>
        <v>-</v>
      </c>
      <c r="E87" s="44" t="str">
        <f t="shared" si="95"/>
        <v>-</v>
      </c>
      <c r="F87" s="58" t="str">
        <f t="shared" si="96"/>
        <v>-</v>
      </c>
      <c r="G87" s="47" t="s">
        <v>208</v>
      </c>
      <c r="H87" s="47" t="s">
        <v>208</v>
      </c>
      <c r="I87" s="47" t="s">
        <v>208</v>
      </c>
      <c r="J87" s="47" t="s">
        <v>208</v>
      </c>
      <c r="K87" s="58" t="str">
        <f t="shared" si="97"/>
        <v>-</v>
      </c>
      <c r="L87" s="47" t="s">
        <v>208</v>
      </c>
      <c r="M87" s="47" t="s">
        <v>208</v>
      </c>
      <c r="N87" s="47" t="s">
        <v>208</v>
      </c>
      <c r="O87" s="47" t="s">
        <v>208</v>
      </c>
      <c r="P87" s="58" t="str">
        <f t="shared" si="98"/>
        <v>-</v>
      </c>
      <c r="Q87" s="47" t="s">
        <v>208</v>
      </c>
      <c r="R87" s="47" t="s">
        <v>208</v>
      </c>
      <c r="S87" s="47" t="s">
        <v>208</v>
      </c>
      <c r="T87" s="47" t="s">
        <v>208</v>
      </c>
      <c r="U87" s="58" t="str">
        <f t="shared" si="99"/>
        <v>-</v>
      </c>
      <c r="V87" s="47" t="s">
        <v>208</v>
      </c>
      <c r="W87" s="47" t="s">
        <v>208</v>
      </c>
      <c r="X87" s="58" t="str">
        <f t="shared" si="100"/>
        <v>-</v>
      </c>
      <c r="Y87" s="47" t="s">
        <v>208</v>
      </c>
      <c r="Z87" s="47" t="s">
        <v>208</v>
      </c>
      <c r="AA87" s="47" t="s">
        <v>208</v>
      </c>
      <c r="AB87" s="47" t="s">
        <v>208</v>
      </c>
      <c r="AC87" s="43" t="str">
        <f t="shared" si="101"/>
        <v>-</v>
      </c>
      <c r="AD87" s="57" t="str">
        <f t="shared" si="102"/>
        <v>-</v>
      </c>
      <c r="AE87" s="47" t="s">
        <v>208</v>
      </c>
      <c r="AF87" s="57" t="str">
        <f t="shared" si="103"/>
        <v>-</v>
      </c>
      <c r="AG87" s="47" t="s">
        <v>208</v>
      </c>
      <c r="AH87" s="47" t="s">
        <v>208</v>
      </c>
      <c r="AI87" s="47" t="s">
        <v>208</v>
      </c>
      <c r="AJ87" s="47" t="s">
        <v>208</v>
      </c>
      <c r="AK87" s="57" t="str">
        <f t="shared" si="104"/>
        <v>-</v>
      </c>
      <c r="AL87" s="47" t="s">
        <v>208</v>
      </c>
      <c r="AM87" s="47" t="s">
        <v>208</v>
      </c>
      <c r="AN87" s="57" t="str">
        <f t="shared" si="105"/>
        <v>-</v>
      </c>
      <c r="AO87" s="47" t="s">
        <v>208</v>
      </c>
      <c r="AP87" s="47" t="s">
        <v>208</v>
      </c>
      <c r="AQ87" s="57" t="str">
        <f t="shared" si="106"/>
        <v>-</v>
      </c>
      <c r="AR87" s="47" t="s">
        <v>208</v>
      </c>
      <c r="AS87" s="47" t="s">
        <v>208</v>
      </c>
      <c r="AT87" s="57" t="str">
        <f t="shared" si="107"/>
        <v>-</v>
      </c>
      <c r="AU87" s="47" t="s">
        <v>208</v>
      </c>
      <c r="AV87" s="57" t="str">
        <f t="shared" si="108"/>
        <v>-</v>
      </c>
      <c r="AW87" s="47" t="s">
        <v>208</v>
      </c>
      <c r="AX87" s="47" t="s">
        <v>208</v>
      </c>
      <c r="AY87" s="56" t="str">
        <f>IF(AZ87="-","?",RANK(AZ87,AZ2:AZ131,0))</f>
        <v>?</v>
      </c>
      <c r="AZ87" s="42" t="str">
        <f t="shared" si="109"/>
        <v>-</v>
      </c>
      <c r="BA87" s="41" t="str">
        <f t="shared" si="110"/>
        <v>-</v>
      </c>
      <c r="BB87" s="47" t="s">
        <v>208</v>
      </c>
      <c r="BC87" s="47" t="s">
        <v>208</v>
      </c>
      <c r="BD87" s="47" t="s">
        <v>208</v>
      </c>
      <c r="BE87" s="47" t="s">
        <v>208</v>
      </c>
      <c r="BF87" s="47" t="s">
        <v>208</v>
      </c>
      <c r="BG87" s="55" t="str">
        <f t="shared" si="111"/>
        <v>-</v>
      </c>
      <c r="BH87" s="54" t="str">
        <f t="shared" si="112"/>
        <v>-</v>
      </c>
      <c r="BI87" s="41" t="str">
        <f t="shared" si="113"/>
        <v>-</v>
      </c>
      <c r="BJ87" s="47" t="s">
        <v>208</v>
      </c>
      <c r="BK87" s="47" t="s">
        <v>208</v>
      </c>
      <c r="BL87" s="47" t="s">
        <v>208</v>
      </c>
      <c r="BM87" s="41" t="str">
        <f t="shared" si="114"/>
        <v>-</v>
      </c>
      <c r="BN87" s="47" t="s">
        <v>208</v>
      </c>
      <c r="BO87" s="47" t="s">
        <v>208</v>
      </c>
      <c r="BP87" s="47" t="s">
        <v>208</v>
      </c>
      <c r="BQ87" s="41" t="str">
        <f t="shared" si="115"/>
        <v>-</v>
      </c>
      <c r="BR87" s="47" t="s">
        <v>208</v>
      </c>
      <c r="BS87" s="47" t="s">
        <v>208</v>
      </c>
      <c r="BT87" s="47" t="s">
        <v>208</v>
      </c>
      <c r="BU87" s="47" t="s">
        <v>208</v>
      </c>
      <c r="BV87" s="47" t="s">
        <v>208</v>
      </c>
      <c r="BW87" s="47" t="s">
        <v>208</v>
      </c>
      <c r="BX87" s="41" t="str">
        <f t="shared" si="116"/>
        <v>-</v>
      </c>
      <c r="BY87" s="47" t="s">
        <v>208</v>
      </c>
      <c r="BZ87" s="47" t="s">
        <v>208</v>
      </c>
      <c r="CA87" s="47" t="s">
        <v>208</v>
      </c>
      <c r="CB87" s="47" t="s">
        <v>78</v>
      </c>
      <c r="CC87" s="46" t="s">
        <v>78</v>
      </c>
      <c r="CD87" s="52" t="s">
        <v>208</v>
      </c>
      <c r="CE87" s="52" t="str">
        <f t="shared" si="117"/>
        <v>-</v>
      </c>
      <c r="CF87" s="44" t="str">
        <f t="shared" si="118"/>
        <v>-</v>
      </c>
      <c r="CG87" s="53" t="str">
        <f t="shared" si="119"/>
        <v/>
      </c>
      <c r="CH87" s="52" t="s">
        <v>208</v>
      </c>
      <c r="CI87" s="52" t="str">
        <f t="shared" si="120"/>
        <v>-</v>
      </c>
      <c r="CJ87" s="43" t="str">
        <f t="shared" si="121"/>
        <v>-</v>
      </c>
      <c r="CK87" s="51" t="str">
        <f t="shared" si="122"/>
        <v/>
      </c>
      <c r="CL87" s="47" t="s">
        <v>78</v>
      </c>
      <c r="CM87" s="46" t="s">
        <v>78</v>
      </c>
      <c r="CN87" s="47" t="s">
        <v>208</v>
      </c>
      <c r="CO87" s="47" t="s">
        <v>208</v>
      </c>
      <c r="CP87" s="47" t="s">
        <v>208</v>
      </c>
      <c r="CQ87" s="47" t="s">
        <v>208</v>
      </c>
      <c r="CR87" s="47" t="s">
        <v>208</v>
      </c>
      <c r="CS87" s="47" t="s">
        <v>208</v>
      </c>
      <c r="CT87" s="49" t="str">
        <f t="shared" si="123"/>
        <v>-</v>
      </c>
      <c r="CU87" s="48" t="str">
        <f t="shared" si="124"/>
        <v>-</v>
      </c>
      <c r="CV87" s="44" t="str">
        <f t="shared" si="125"/>
        <v/>
      </c>
      <c r="CW87" s="47" t="s">
        <v>78</v>
      </c>
      <c r="CX87" s="46" t="s">
        <v>78</v>
      </c>
      <c r="CY87" s="45" t="str">
        <f t="shared" si="126"/>
        <v>-</v>
      </c>
      <c r="CZ87" s="40" t="str">
        <f t="shared" si="127"/>
        <v>-</v>
      </c>
      <c r="DA87" s="39" t="str">
        <f t="shared" si="128"/>
        <v/>
      </c>
      <c r="DB87" s="44" t="str">
        <f t="shared" si="129"/>
        <v>-</v>
      </c>
      <c r="DC87" s="40" t="str">
        <f t="shared" si="130"/>
        <v>-</v>
      </c>
      <c r="DD87" s="39" t="str">
        <f t="shared" si="131"/>
        <v/>
      </c>
      <c r="DE87" s="43" t="str">
        <f t="shared" si="132"/>
        <v>-</v>
      </c>
      <c r="DF87" s="40" t="str">
        <f t="shared" si="133"/>
        <v>-</v>
      </c>
      <c r="DG87" s="39" t="str">
        <f t="shared" si="134"/>
        <v/>
      </c>
      <c r="DH87" s="42" t="str">
        <f t="shared" si="135"/>
        <v>-</v>
      </c>
      <c r="DI87" s="40" t="str">
        <f t="shared" si="136"/>
        <v>-</v>
      </c>
      <c r="DJ87" s="39" t="str">
        <f t="shared" si="137"/>
        <v/>
      </c>
      <c r="DK87" s="41" t="str">
        <f t="shared" si="138"/>
        <v>-</v>
      </c>
      <c r="DL87" s="40" t="str">
        <f t="shared" si="139"/>
        <v>-</v>
      </c>
      <c r="DM87" s="39" t="str">
        <f t="shared" si="140"/>
        <v/>
      </c>
    </row>
    <row r="88" spans="1:117">
      <c r="A88" s="61" t="s">
        <v>186</v>
      </c>
      <c r="B88" s="60">
        <v>7</v>
      </c>
      <c r="C88" s="59">
        <f>IF(D88="-","?",RANK(D88,D2:D131,0))</f>
        <v>84</v>
      </c>
      <c r="D88" s="45">
        <f t="shared" si="94"/>
        <v>4.43</v>
      </c>
      <c r="E88" s="44">
        <f t="shared" si="95"/>
        <v>3.5833333333333335</v>
      </c>
      <c r="F88" s="58">
        <f t="shared" si="96"/>
        <v>4.75</v>
      </c>
      <c r="G88" s="47">
        <v>5</v>
      </c>
      <c r="H88" s="47">
        <v>6</v>
      </c>
      <c r="I88" s="47">
        <v>3</v>
      </c>
      <c r="J88" s="47">
        <v>5</v>
      </c>
      <c r="K88" s="58">
        <f t="shared" si="97"/>
        <v>4</v>
      </c>
      <c r="L88" s="47">
        <v>4</v>
      </c>
      <c r="M88" s="47">
        <v>2</v>
      </c>
      <c r="N88" s="47">
        <v>5</v>
      </c>
      <c r="O88" s="47">
        <v>5</v>
      </c>
      <c r="P88" s="58">
        <f t="shared" si="98"/>
        <v>4</v>
      </c>
      <c r="Q88" s="47">
        <v>4</v>
      </c>
      <c r="R88" s="47">
        <v>3</v>
      </c>
      <c r="S88" s="47">
        <v>5</v>
      </c>
      <c r="T88" s="47">
        <v>4</v>
      </c>
      <c r="U88" s="58">
        <f t="shared" si="99"/>
        <v>1.5</v>
      </c>
      <c r="V88" s="47">
        <v>2</v>
      </c>
      <c r="W88" s="47">
        <v>1</v>
      </c>
      <c r="X88" s="58">
        <f t="shared" si="100"/>
        <v>3.6666666666666665</v>
      </c>
      <c r="Y88" s="47">
        <v>4</v>
      </c>
      <c r="Z88" s="47">
        <v>3</v>
      </c>
      <c r="AA88" s="47" t="s">
        <v>100</v>
      </c>
      <c r="AB88" s="47">
        <v>4</v>
      </c>
      <c r="AC88" s="43">
        <f t="shared" si="101"/>
        <v>5.2857142857142856</v>
      </c>
      <c r="AD88" s="57">
        <f t="shared" si="102"/>
        <v>4</v>
      </c>
      <c r="AE88" s="47">
        <v>4</v>
      </c>
      <c r="AF88" s="57">
        <f t="shared" si="103"/>
        <v>5.5</v>
      </c>
      <c r="AG88" s="47">
        <v>5</v>
      </c>
      <c r="AH88" s="47">
        <v>4</v>
      </c>
      <c r="AI88" s="47">
        <v>6</v>
      </c>
      <c r="AJ88" s="47">
        <v>7</v>
      </c>
      <c r="AK88" s="57">
        <f t="shared" si="104"/>
        <v>8</v>
      </c>
      <c r="AL88" s="47">
        <v>8</v>
      </c>
      <c r="AM88" s="47">
        <v>8</v>
      </c>
      <c r="AN88" s="57">
        <f t="shared" si="105"/>
        <v>6.5</v>
      </c>
      <c r="AO88" s="47">
        <v>7</v>
      </c>
      <c r="AP88" s="47">
        <v>6</v>
      </c>
      <c r="AQ88" s="57">
        <f t="shared" si="106"/>
        <v>4</v>
      </c>
      <c r="AR88" s="47">
        <v>4</v>
      </c>
      <c r="AS88" s="47">
        <v>4</v>
      </c>
      <c r="AT88" s="57">
        <f t="shared" si="107"/>
        <v>7</v>
      </c>
      <c r="AU88" s="47">
        <v>7</v>
      </c>
      <c r="AV88" s="57">
        <f t="shared" si="108"/>
        <v>2</v>
      </c>
      <c r="AW88" s="47">
        <v>1</v>
      </c>
      <c r="AX88" s="47">
        <v>3</v>
      </c>
      <c r="AY88" s="56">
        <f>IF(AZ88="-","?",RANK(AZ88,AZ2:AZ131,0))</f>
        <v>76</v>
      </c>
      <c r="AZ88" s="42">
        <f t="shared" si="109"/>
        <v>4.33</v>
      </c>
      <c r="BA88" s="41">
        <f t="shared" si="110"/>
        <v>7.9375</v>
      </c>
      <c r="BB88" s="47">
        <v>8</v>
      </c>
      <c r="BC88" s="47">
        <v>7</v>
      </c>
      <c r="BD88" s="47">
        <v>7</v>
      </c>
      <c r="BE88" s="47">
        <v>9</v>
      </c>
      <c r="BF88" s="47">
        <v>10</v>
      </c>
      <c r="BG88" s="55">
        <f t="shared" si="111"/>
        <v>6.625</v>
      </c>
      <c r="BH88" s="54">
        <f t="shared" si="112"/>
        <v>4.5333333333333332</v>
      </c>
      <c r="BI88" s="41">
        <f t="shared" si="113"/>
        <v>5</v>
      </c>
      <c r="BJ88" s="47">
        <v>5</v>
      </c>
      <c r="BK88" s="47">
        <v>5</v>
      </c>
      <c r="BL88" s="47">
        <v>5</v>
      </c>
      <c r="BM88" s="41">
        <f t="shared" si="114"/>
        <v>4</v>
      </c>
      <c r="BN88" s="47">
        <v>5</v>
      </c>
      <c r="BO88" s="47">
        <v>4</v>
      </c>
      <c r="BP88" s="47">
        <v>3</v>
      </c>
      <c r="BQ88" s="41">
        <f t="shared" si="115"/>
        <v>3.8</v>
      </c>
      <c r="BR88" s="47">
        <v>5</v>
      </c>
      <c r="BS88" s="47">
        <v>3</v>
      </c>
      <c r="BT88" s="47">
        <v>4</v>
      </c>
      <c r="BU88" s="47">
        <v>4</v>
      </c>
      <c r="BV88" s="47">
        <v>3</v>
      </c>
      <c r="BW88" s="47" t="s">
        <v>100</v>
      </c>
      <c r="BX88" s="41">
        <f t="shared" si="116"/>
        <v>5.333333333333333</v>
      </c>
      <c r="BY88" s="47">
        <v>5</v>
      </c>
      <c r="BZ88" s="47">
        <v>5</v>
      </c>
      <c r="CA88" s="47">
        <v>6</v>
      </c>
      <c r="CB88" s="47" t="s">
        <v>78</v>
      </c>
      <c r="CC88" s="46" t="s">
        <v>78</v>
      </c>
      <c r="CD88" s="52" t="s">
        <v>208</v>
      </c>
      <c r="CE88" s="52">
        <f t="shared" si="117"/>
        <v>3.5833333333333335</v>
      </c>
      <c r="CF88" s="44" t="str">
        <f t="shared" si="118"/>
        <v>-</v>
      </c>
      <c r="CG88" s="53" t="str">
        <f t="shared" si="119"/>
        <v/>
      </c>
      <c r="CH88" s="52" t="s">
        <v>208</v>
      </c>
      <c r="CI88" s="52">
        <f t="shared" si="120"/>
        <v>5.2857142857142856</v>
      </c>
      <c r="CJ88" s="43" t="str">
        <f t="shared" si="121"/>
        <v>-</v>
      </c>
      <c r="CK88" s="51" t="str">
        <f t="shared" si="122"/>
        <v/>
      </c>
      <c r="CL88" s="47" t="s">
        <v>78</v>
      </c>
      <c r="CM88" s="46" t="s">
        <v>78</v>
      </c>
      <c r="CN88" s="50">
        <v>4</v>
      </c>
      <c r="CO88" s="50">
        <v>2</v>
      </c>
      <c r="CP88" s="47">
        <v>5</v>
      </c>
      <c r="CQ88" s="47">
        <v>5</v>
      </c>
      <c r="CR88" s="47">
        <v>4</v>
      </c>
      <c r="CS88" s="47">
        <v>4</v>
      </c>
      <c r="CT88" s="49">
        <f t="shared" si="123"/>
        <v>5</v>
      </c>
      <c r="CU88" s="48">
        <f t="shared" si="124"/>
        <v>2</v>
      </c>
      <c r="CV88" s="44" t="str">
        <f t="shared" si="125"/>
        <v>Aut.</v>
      </c>
      <c r="CW88" s="47" t="s">
        <v>78</v>
      </c>
      <c r="CX88" s="46" t="s">
        <v>78</v>
      </c>
      <c r="CY88" s="45">
        <f t="shared" si="126"/>
        <v>4.43</v>
      </c>
      <c r="CZ88" s="40">
        <f t="shared" si="127"/>
        <v>4</v>
      </c>
      <c r="DA88" s="39" t="str">
        <f t="shared" si="128"/>
        <v>Very limited</v>
      </c>
      <c r="DB88" s="44">
        <f t="shared" si="129"/>
        <v>3.58</v>
      </c>
      <c r="DC88" s="40">
        <f t="shared" si="130"/>
        <v>5</v>
      </c>
      <c r="DD88" s="39" t="str">
        <f t="shared" si="131"/>
        <v>Hard-line autocracies</v>
      </c>
      <c r="DE88" s="43">
        <f t="shared" si="132"/>
        <v>5.29</v>
      </c>
      <c r="DF88" s="40">
        <f t="shared" si="133"/>
        <v>3</v>
      </c>
      <c r="DG88" s="39" t="str">
        <f t="shared" si="134"/>
        <v>Functional flaws</v>
      </c>
      <c r="DH88" s="42">
        <f t="shared" si="135"/>
        <v>4.33</v>
      </c>
      <c r="DI88" s="40">
        <f t="shared" si="136"/>
        <v>3</v>
      </c>
      <c r="DJ88" s="39" t="str">
        <f t="shared" si="137"/>
        <v>Moderate</v>
      </c>
      <c r="DK88" s="41">
        <f t="shared" si="138"/>
        <v>7.9</v>
      </c>
      <c r="DL88" s="40">
        <f t="shared" si="139"/>
        <v>2</v>
      </c>
      <c r="DM88" s="39" t="str">
        <f t="shared" si="140"/>
        <v>Substantial</v>
      </c>
    </row>
    <row r="89" spans="1:117">
      <c r="A89" s="61" t="s">
        <v>187</v>
      </c>
      <c r="B89" s="60">
        <v>2</v>
      </c>
      <c r="C89" s="59">
        <f>IF(D89="-","?",RANK(D89,D2:D131,0))</f>
        <v>28</v>
      </c>
      <c r="D89" s="45">
        <f t="shared" si="94"/>
        <v>7.1</v>
      </c>
      <c r="E89" s="44">
        <f t="shared" si="95"/>
        <v>7.55</v>
      </c>
      <c r="F89" s="58">
        <f t="shared" si="96"/>
        <v>8.25</v>
      </c>
      <c r="G89" s="47">
        <v>7</v>
      </c>
      <c r="H89" s="47">
        <v>10</v>
      </c>
      <c r="I89" s="47">
        <v>9</v>
      </c>
      <c r="J89" s="47">
        <v>7</v>
      </c>
      <c r="K89" s="58">
        <f t="shared" si="97"/>
        <v>8</v>
      </c>
      <c r="L89" s="47">
        <v>10</v>
      </c>
      <c r="M89" s="47">
        <v>7</v>
      </c>
      <c r="N89" s="47">
        <v>8</v>
      </c>
      <c r="O89" s="47">
        <v>7</v>
      </c>
      <c r="P89" s="58">
        <f t="shared" si="98"/>
        <v>6</v>
      </c>
      <c r="Q89" s="47">
        <v>8</v>
      </c>
      <c r="R89" s="47">
        <v>5</v>
      </c>
      <c r="S89" s="47">
        <v>4</v>
      </c>
      <c r="T89" s="47">
        <v>7</v>
      </c>
      <c r="U89" s="58">
        <f t="shared" si="99"/>
        <v>8.5</v>
      </c>
      <c r="V89" s="47">
        <v>8</v>
      </c>
      <c r="W89" s="47">
        <v>9</v>
      </c>
      <c r="X89" s="58">
        <f t="shared" si="100"/>
        <v>7</v>
      </c>
      <c r="Y89" s="47">
        <v>7</v>
      </c>
      <c r="Z89" s="47">
        <v>7</v>
      </c>
      <c r="AA89" s="47">
        <v>8</v>
      </c>
      <c r="AB89" s="47">
        <v>6</v>
      </c>
      <c r="AC89" s="43">
        <f t="shared" si="101"/>
        <v>6.6428571428571432</v>
      </c>
      <c r="AD89" s="57">
        <f t="shared" si="102"/>
        <v>6</v>
      </c>
      <c r="AE89" s="47">
        <v>6</v>
      </c>
      <c r="AF89" s="57">
        <f t="shared" si="103"/>
        <v>7.5</v>
      </c>
      <c r="AG89" s="47">
        <v>7</v>
      </c>
      <c r="AH89" s="47">
        <v>6</v>
      </c>
      <c r="AI89" s="47">
        <v>10</v>
      </c>
      <c r="AJ89" s="47">
        <v>7</v>
      </c>
      <c r="AK89" s="57">
        <f t="shared" si="104"/>
        <v>9</v>
      </c>
      <c r="AL89" s="47">
        <v>9</v>
      </c>
      <c r="AM89" s="47">
        <v>9</v>
      </c>
      <c r="AN89" s="57">
        <f t="shared" si="105"/>
        <v>6.5</v>
      </c>
      <c r="AO89" s="47">
        <v>7</v>
      </c>
      <c r="AP89" s="47">
        <v>6</v>
      </c>
      <c r="AQ89" s="57">
        <f t="shared" si="106"/>
        <v>5.5</v>
      </c>
      <c r="AR89" s="47">
        <v>5</v>
      </c>
      <c r="AS89" s="47">
        <v>6</v>
      </c>
      <c r="AT89" s="57">
        <f t="shared" si="107"/>
        <v>7</v>
      </c>
      <c r="AU89" s="47">
        <v>7</v>
      </c>
      <c r="AV89" s="57">
        <f t="shared" si="108"/>
        <v>5</v>
      </c>
      <c r="AW89" s="47">
        <v>5</v>
      </c>
      <c r="AX89" s="47">
        <v>5</v>
      </c>
      <c r="AY89" s="56">
        <f>IF(AZ89="-","?",RANK(AZ89,AZ2:AZ131,0))</f>
        <v>39</v>
      </c>
      <c r="AZ89" s="42">
        <f t="shared" si="109"/>
        <v>5.64</v>
      </c>
      <c r="BA89" s="41">
        <f t="shared" si="110"/>
        <v>4.3125</v>
      </c>
      <c r="BB89" s="47">
        <v>5</v>
      </c>
      <c r="BC89" s="47">
        <v>5</v>
      </c>
      <c r="BD89" s="47">
        <v>4</v>
      </c>
      <c r="BE89" s="47">
        <v>6</v>
      </c>
      <c r="BF89" s="47">
        <v>2</v>
      </c>
      <c r="BG89" s="55">
        <f t="shared" si="111"/>
        <v>3.875</v>
      </c>
      <c r="BH89" s="54">
        <f t="shared" si="112"/>
        <v>6.458333333333333</v>
      </c>
      <c r="BI89" s="41">
        <f t="shared" si="113"/>
        <v>6.333333333333333</v>
      </c>
      <c r="BJ89" s="47">
        <v>6</v>
      </c>
      <c r="BK89" s="47">
        <v>6</v>
      </c>
      <c r="BL89" s="47">
        <v>7</v>
      </c>
      <c r="BM89" s="41">
        <f t="shared" si="114"/>
        <v>4.666666666666667</v>
      </c>
      <c r="BN89" s="47">
        <v>4</v>
      </c>
      <c r="BO89" s="47">
        <v>7</v>
      </c>
      <c r="BP89" s="47">
        <v>3</v>
      </c>
      <c r="BQ89" s="41">
        <f t="shared" si="115"/>
        <v>6.833333333333333</v>
      </c>
      <c r="BR89" s="47">
        <v>9</v>
      </c>
      <c r="BS89" s="47">
        <v>9</v>
      </c>
      <c r="BT89" s="47">
        <v>8</v>
      </c>
      <c r="BU89" s="47">
        <v>4</v>
      </c>
      <c r="BV89" s="47">
        <v>4</v>
      </c>
      <c r="BW89" s="47">
        <v>7</v>
      </c>
      <c r="BX89" s="41">
        <f t="shared" si="116"/>
        <v>8</v>
      </c>
      <c r="BY89" s="47">
        <v>7</v>
      </c>
      <c r="BZ89" s="47">
        <v>8</v>
      </c>
      <c r="CA89" s="47">
        <v>9</v>
      </c>
      <c r="CB89" s="47" t="s">
        <v>78</v>
      </c>
      <c r="CC89" s="46" t="s">
        <v>78</v>
      </c>
      <c r="CD89" s="52" t="s">
        <v>208</v>
      </c>
      <c r="CE89" s="52">
        <f t="shared" si="117"/>
        <v>7.55</v>
      </c>
      <c r="CF89" s="44" t="str">
        <f t="shared" si="118"/>
        <v>-</v>
      </c>
      <c r="CG89" s="53" t="str">
        <f t="shared" si="119"/>
        <v/>
      </c>
      <c r="CH89" s="52" t="s">
        <v>208</v>
      </c>
      <c r="CI89" s="52">
        <f t="shared" si="120"/>
        <v>6.6428571428571432</v>
      </c>
      <c r="CJ89" s="43" t="str">
        <f t="shared" si="121"/>
        <v>-</v>
      </c>
      <c r="CK89" s="51" t="str">
        <f t="shared" si="122"/>
        <v/>
      </c>
      <c r="CL89" s="47" t="s">
        <v>78</v>
      </c>
      <c r="CM89" s="46" t="s">
        <v>78</v>
      </c>
      <c r="CN89" s="47">
        <v>10</v>
      </c>
      <c r="CO89" s="47">
        <v>7</v>
      </c>
      <c r="CP89" s="47">
        <v>8</v>
      </c>
      <c r="CQ89" s="47">
        <v>7</v>
      </c>
      <c r="CR89" s="47">
        <v>8</v>
      </c>
      <c r="CS89" s="47">
        <v>7</v>
      </c>
      <c r="CT89" s="49">
        <f t="shared" si="123"/>
        <v>7</v>
      </c>
      <c r="CU89" s="48">
        <f t="shared" si="124"/>
        <v>0</v>
      </c>
      <c r="CV89" s="44" t="str">
        <f t="shared" si="125"/>
        <v>Dem.</v>
      </c>
      <c r="CW89" s="47" t="s">
        <v>78</v>
      </c>
      <c r="CX89" s="46" t="s">
        <v>78</v>
      </c>
      <c r="CY89" s="45">
        <f t="shared" si="126"/>
        <v>7.1</v>
      </c>
      <c r="CZ89" s="40">
        <f t="shared" si="127"/>
        <v>2</v>
      </c>
      <c r="DA89" s="39" t="str">
        <f t="shared" si="128"/>
        <v>Advanced</v>
      </c>
      <c r="DB89" s="44">
        <f t="shared" si="129"/>
        <v>7.55</v>
      </c>
      <c r="DC89" s="40">
        <f t="shared" si="130"/>
        <v>2</v>
      </c>
      <c r="DD89" s="39" t="str">
        <f t="shared" si="131"/>
        <v>Defective democracies</v>
      </c>
      <c r="DE89" s="43">
        <f t="shared" si="132"/>
        <v>6.64</v>
      </c>
      <c r="DF89" s="40">
        <f t="shared" si="133"/>
        <v>3</v>
      </c>
      <c r="DG89" s="39" t="str">
        <f t="shared" si="134"/>
        <v>Functional flaws</v>
      </c>
      <c r="DH89" s="42">
        <f t="shared" si="135"/>
        <v>5.64</v>
      </c>
      <c r="DI89" s="40">
        <f t="shared" si="136"/>
        <v>2</v>
      </c>
      <c r="DJ89" s="39" t="str">
        <f t="shared" si="137"/>
        <v>Good</v>
      </c>
      <c r="DK89" s="41">
        <f t="shared" si="138"/>
        <v>4.3</v>
      </c>
      <c r="DL89" s="40">
        <f t="shared" si="139"/>
        <v>4</v>
      </c>
      <c r="DM89" s="39" t="str">
        <f t="shared" si="140"/>
        <v>Minor</v>
      </c>
    </row>
    <row r="90" spans="1:117">
      <c r="A90" s="61" t="s">
        <v>188</v>
      </c>
      <c r="B90" s="60">
        <v>7</v>
      </c>
      <c r="C90" s="59">
        <f>IF(D90="-","?",RANK(D90,D2:D131,0))</f>
        <v>73</v>
      </c>
      <c r="D90" s="45">
        <f t="shared" si="94"/>
        <v>5.14</v>
      </c>
      <c r="E90" s="44">
        <f t="shared" si="95"/>
        <v>6</v>
      </c>
      <c r="F90" s="58">
        <f t="shared" si="96"/>
        <v>6.5</v>
      </c>
      <c r="G90" s="47">
        <v>5</v>
      </c>
      <c r="H90" s="47">
        <v>8</v>
      </c>
      <c r="I90" s="47">
        <v>8</v>
      </c>
      <c r="J90" s="47">
        <v>5</v>
      </c>
      <c r="K90" s="58">
        <f t="shared" si="97"/>
        <v>8</v>
      </c>
      <c r="L90" s="47">
        <v>7</v>
      </c>
      <c r="M90" s="47">
        <v>5</v>
      </c>
      <c r="N90" s="47">
        <v>10</v>
      </c>
      <c r="O90" s="47">
        <v>10</v>
      </c>
      <c r="P90" s="58">
        <f t="shared" si="98"/>
        <v>6.25</v>
      </c>
      <c r="Q90" s="47">
        <v>8</v>
      </c>
      <c r="R90" s="47">
        <v>7</v>
      </c>
      <c r="S90" s="47">
        <v>5</v>
      </c>
      <c r="T90" s="47">
        <v>5</v>
      </c>
      <c r="U90" s="58">
        <f t="shared" si="99"/>
        <v>4.5</v>
      </c>
      <c r="V90" s="47">
        <v>3</v>
      </c>
      <c r="W90" s="47">
        <v>6</v>
      </c>
      <c r="X90" s="58">
        <f t="shared" si="100"/>
        <v>4.75</v>
      </c>
      <c r="Y90" s="47">
        <v>2</v>
      </c>
      <c r="Z90" s="47">
        <v>5</v>
      </c>
      <c r="AA90" s="47">
        <v>7</v>
      </c>
      <c r="AB90" s="47">
        <v>5</v>
      </c>
      <c r="AC90" s="43">
        <f t="shared" si="101"/>
        <v>4.2857142857142856</v>
      </c>
      <c r="AD90" s="57">
        <f t="shared" si="102"/>
        <v>4</v>
      </c>
      <c r="AE90" s="47">
        <v>4</v>
      </c>
      <c r="AF90" s="57">
        <f t="shared" si="103"/>
        <v>4.5</v>
      </c>
      <c r="AG90" s="47">
        <v>5</v>
      </c>
      <c r="AH90" s="47">
        <v>2</v>
      </c>
      <c r="AI90" s="47">
        <v>6</v>
      </c>
      <c r="AJ90" s="47">
        <v>5</v>
      </c>
      <c r="AK90" s="57">
        <f t="shared" si="104"/>
        <v>3.5</v>
      </c>
      <c r="AL90" s="47">
        <v>4</v>
      </c>
      <c r="AM90" s="47">
        <v>3</v>
      </c>
      <c r="AN90" s="57">
        <f t="shared" si="105"/>
        <v>6</v>
      </c>
      <c r="AO90" s="47">
        <v>6</v>
      </c>
      <c r="AP90" s="47">
        <v>6</v>
      </c>
      <c r="AQ90" s="57">
        <f t="shared" si="106"/>
        <v>4</v>
      </c>
      <c r="AR90" s="47">
        <v>4</v>
      </c>
      <c r="AS90" s="47">
        <v>4</v>
      </c>
      <c r="AT90" s="57">
        <f t="shared" si="107"/>
        <v>4</v>
      </c>
      <c r="AU90" s="47">
        <v>4</v>
      </c>
      <c r="AV90" s="57">
        <f t="shared" si="108"/>
        <v>4</v>
      </c>
      <c r="AW90" s="47">
        <v>4</v>
      </c>
      <c r="AX90" s="47">
        <v>4</v>
      </c>
      <c r="AY90" s="56">
        <f>IF(AZ90="-","?",RANK(AZ90,AZ2:AZ131,0))</f>
        <v>79</v>
      </c>
      <c r="AZ90" s="42">
        <f t="shared" si="109"/>
        <v>4.18</v>
      </c>
      <c r="BA90" s="41">
        <f t="shared" si="110"/>
        <v>6.9375</v>
      </c>
      <c r="BB90" s="47">
        <v>8</v>
      </c>
      <c r="BC90" s="47">
        <v>6</v>
      </c>
      <c r="BD90" s="47">
        <v>6</v>
      </c>
      <c r="BE90" s="47">
        <v>9</v>
      </c>
      <c r="BF90" s="47">
        <v>8</v>
      </c>
      <c r="BG90" s="55">
        <f t="shared" si="111"/>
        <v>4.625</v>
      </c>
      <c r="BH90" s="54">
        <f t="shared" si="112"/>
        <v>4.4833333333333334</v>
      </c>
      <c r="BI90" s="41">
        <f t="shared" si="113"/>
        <v>3.6666666666666665</v>
      </c>
      <c r="BJ90" s="47">
        <v>3</v>
      </c>
      <c r="BK90" s="47">
        <v>5</v>
      </c>
      <c r="BL90" s="47">
        <v>3</v>
      </c>
      <c r="BM90" s="41">
        <f t="shared" si="114"/>
        <v>3</v>
      </c>
      <c r="BN90" s="47">
        <v>3</v>
      </c>
      <c r="BO90" s="47">
        <v>3</v>
      </c>
      <c r="BP90" s="47">
        <v>3</v>
      </c>
      <c r="BQ90" s="41">
        <f t="shared" si="115"/>
        <v>4.5999999999999996</v>
      </c>
      <c r="BR90" s="47">
        <v>6</v>
      </c>
      <c r="BS90" s="47">
        <v>5</v>
      </c>
      <c r="BT90" s="47">
        <v>5</v>
      </c>
      <c r="BU90" s="47">
        <v>3</v>
      </c>
      <c r="BV90" s="47">
        <v>4</v>
      </c>
      <c r="BW90" s="47" t="s">
        <v>100</v>
      </c>
      <c r="BX90" s="41">
        <f t="shared" si="116"/>
        <v>6.666666666666667</v>
      </c>
      <c r="BY90" s="47">
        <v>8</v>
      </c>
      <c r="BZ90" s="47">
        <v>3</v>
      </c>
      <c r="CA90" s="47">
        <v>9</v>
      </c>
      <c r="CB90" s="47" t="s">
        <v>78</v>
      </c>
      <c r="CC90" s="46" t="s">
        <v>78</v>
      </c>
      <c r="CD90" s="52" t="s">
        <v>208</v>
      </c>
      <c r="CE90" s="52">
        <f t="shared" si="117"/>
        <v>6</v>
      </c>
      <c r="CF90" s="44" t="str">
        <f t="shared" si="118"/>
        <v>-</v>
      </c>
      <c r="CG90" s="53" t="str">
        <f t="shared" si="119"/>
        <v/>
      </c>
      <c r="CH90" s="52" t="s">
        <v>208</v>
      </c>
      <c r="CI90" s="52">
        <f t="shared" si="120"/>
        <v>4.2857142857142856</v>
      </c>
      <c r="CJ90" s="43" t="str">
        <f t="shared" si="121"/>
        <v>-</v>
      </c>
      <c r="CK90" s="51" t="str">
        <f t="shared" si="122"/>
        <v/>
      </c>
      <c r="CL90" s="47" t="s">
        <v>78</v>
      </c>
      <c r="CM90" s="46" t="s">
        <v>78</v>
      </c>
      <c r="CN90" s="47">
        <v>7</v>
      </c>
      <c r="CO90" s="47">
        <v>5</v>
      </c>
      <c r="CP90" s="47">
        <v>10</v>
      </c>
      <c r="CQ90" s="47">
        <v>10</v>
      </c>
      <c r="CR90" s="47">
        <v>8</v>
      </c>
      <c r="CS90" s="47">
        <v>5</v>
      </c>
      <c r="CT90" s="49">
        <f t="shared" si="123"/>
        <v>5</v>
      </c>
      <c r="CU90" s="48">
        <f t="shared" si="124"/>
        <v>0</v>
      </c>
      <c r="CV90" s="44" t="str">
        <f t="shared" si="125"/>
        <v>Dem.</v>
      </c>
      <c r="CW90" s="47" t="s">
        <v>78</v>
      </c>
      <c r="CX90" s="46" t="s">
        <v>78</v>
      </c>
      <c r="CY90" s="45">
        <f t="shared" si="126"/>
        <v>5.14</v>
      </c>
      <c r="CZ90" s="40">
        <f t="shared" si="127"/>
        <v>4</v>
      </c>
      <c r="DA90" s="39" t="str">
        <f t="shared" si="128"/>
        <v>Very limited</v>
      </c>
      <c r="DB90" s="44">
        <f t="shared" si="129"/>
        <v>6</v>
      </c>
      <c r="DC90" s="40">
        <f t="shared" si="130"/>
        <v>2</v>
      </c>
      <c r="DD90" s="39" t="str">
        <f t="shared" si="131"/>
        <v>Defective democracies</v>
      </c>
      <c r="DE90" s="43">
        <f t="shared" si="132"/>
        <v>4.29</v>
      </c>
      <c r="DF90" s="40">
        <f t="shared" si="133"/>
        <v>4</v>
      </c>
      <c r="DG90" s="39" t="str">
        <f t="shared" si="134"/>
        <v>Poorly functioning</v>
      </c>
      <c r="DH90" s="42">
        <f t="shared" si="135"/>
        <v>4.18</v>
      </c>
      <c r="DI90" s="40">
        <f t="shared" si="136"/>
        <v>4</v>
      </c>
      <c r="DJ90" s="39" t="str">
        <f t="shared" si="137"/>
        <v>Weak</v>
      </c>
      <c r="DK90" s="41">
        <f t="shared" si="138"/>
        <v>6.9</v>
      </c>
      <c r="DL90" s="40">
        <f t="shared" si="139"/>
        <v>2</v>
      </c>
      <c r="DM90" s="39" t="str">
        <f t="shared" si="140"/>
        <v>Substantial</v>
      </c>
    </row>
    <row r="91" spans="1:117">
      <c r="A91" s="61" t="s">
        <v>189</v>
      </c>
      <c r="B91" s="60">
        <v>2</v>
      </c>
      <c r="C91" s="59">
        <f>IF(D91="-","?",RANK(D91,D2:D131,0))</f>
        <v>58</v>
      </c>
      <c r="D91" s="45">
        <f t="shared" si="94"/>
        <v>5.85</v>
      </c>
      <c r="E91" s="44">
        <f t="shared" si="95"/>
        <v>6.6</v>
      </c>
      <c r="F91" s="58">
        <f t="shared" si="96"/>
        <v>8.25</v>
      </c>
      <c r="G91" s="47">
        <v>7</v>
      </c>
      <c r="H91" s="47">
        <v>10</v>
      </c>
      <c r="I91" s="47">
        <v>10</v>
      </c>
      <c r="J91" s="47">
        <v>6</v>
      </c>
      <c r="K91" s="58">
        <f t="shared" si="97"/>
        <v>7.25</v>
      </c>
      <c r="L91" s="47">
        <v>8</v>
      </c>
      <c r="M91" s="47">
        <v>7</v>
      </c>
      <c r="N91" s="47">
        <v>8</v>
      </c>
      <c r="O91" s="47">
        <v>6</v>
      </c>
      <c r="P91" s="58">
        <f t="shared" si="98"/>
        <v>5.25</v>
      </c>
      <c r="Q91" s="47">
        <v>8</v>
      </c>
      <c r="R91" s="47">
        <v>5</v>
      </c>
      <c r="S91" s="47">
        <v>2</v>
      </c>
      <c r="T91" s="47">
        <v>6</v>
      </c>
      <c r="U91" s="58">
        <f t="shared" si="99"/>
        <v>7</v>
      </c>
      <c r="V91" s="47">
        <v>7</v>
      </c>
      <c r="W91" s="47">
        <v>7</v>
      </c>
      <c r="X91" s="58">
        <f t="shared" si="100"/>
        <v>5.25</v>
      </c>
      <c r="Y91" s="47">
        <v>7</v>
      </c>
      <c r="Z91" s="47">
        <v>5</v>
      </c>
      <c r="AA91" s="47">
        <v>4</v>
      </c>
      <c r="AB91" s="47">
        <v>5</v>
      </c>
      <c r="AC91" s="43">
        <f t="shared" si="101"/>
        <v>5.1071428571428568</v>
      </c>
      <c r="AD91" s="57">
        <f t="shared" si="102"/>
        <v>4</v>
      </c>
      <c r="AE91" s="47">
        <v>4</v>
      </c>
      <c r="AF91" s="57">
        <f t="shared" si="103"/>
        <v>4.75</v>
      </c>
      <c r="AG91" s="47">
        <v>5</v>
      </c>
      <c r="AH91" s="47">
        <v>2</v>
      </c>
      <c r="AI91" s="47">
        <v>7</v>
      </c>
      <c r="AJ91" s="47">
        <v>5</v>
      </c>
      <c r="AK91" s="57">
        <f t="shared" si="104"/>
        <v>6.5</v>
      </c>
      <c r="AL91" s="47">
        <v>7</v>
      </c>
      <c r="AM91" s="47">
        <v>6</v>
      </c>
      <c r="AN91" s="57">
        <f t="shared" si="105"/>
        <v>6</v>
      </c>
      <c r="AO91" s="47">
        <v>6</v>
      </c>
      <c r="AP91" s="47">
        <v>6</v>
      </c>
      <c r="AQ91" s="57">
        <f t="shared" si="106"/>
        <v>4</v>
      </c>
      <c r="AR91" s="47">
        <v>4</v>
      </c>
      <c r="AS91" s="47">
        <v>4</v>
      </c>
      <c r="AT91" s="57">
        <f t="shared" si="107"/>
        <v>6</v>
      </c>
      <c r="AU91" s="47">
        <v>6</v>
      </c>
      <c r="AV91" s="57">
        <f t="shared" si="108"/>
        <v>4.5</v>
      </c>
      <c r="AW91" s="47">
        <v>5</v>
      </c>
      <c r="AX91" s="47">
        <v>4</v>
      </c>
      <c r="AY91" s="56">
        <f>IF(AZ91="-","?",RANK(AZ91,AZ2:AZ131,0))</f>
        <v>58</v>
      </c>
      <c r="AZ91" s="42">
        <f t="shared" si="109"/>
        <v>4.95</v>
      </c>
      <c r="BA91" s="41">
        <f t="shared" si="110"/>
        <v>4.875</v>
      </c>
      <c r="BB91" s="47">
        <v>6</v>
      </c>
      <c r="BC91" s="47">
        <v>6</v>
      </c>
      <c r="BD91" s="47">
        <v>3</v>
      </c>
      <c r="BE91" s="47">
        <v>7</v>
      </c>
      <c r="BF91" s="47">
        <v>3</v>
      </c>
      <c r="BG91" s="55">
        <f t="shared" si="111"/>
        <v>4.25</v>
      </c>
      <c r="BH91" s="54">
        <f t="shared" si="112"/>
        <v>5.583333333333333</v>
      </c>
      <c r="BI91" s="41">
        <f t="shared" si="113"/>
        <v>6.333333333333333</v>
      </c>
      <c r="BJ91" s="47">
        <v>7</v>
      </c>
      <c r="BK91" s="47">
        <v>6</v>
      </c>
      <c r="BL91" s="47">
        <v>6</v>
      </c>
      <c r="BM91" s="41">
        <f t="shared" si="114"/>
        <v>3.3333333333333335</v>
      </c>
      <c r="BN91" s="47">
        <v>4</v>
      </c>
      <c r="BO91" s="47">
        <v>4</v>
      </c>
      <c r="BP91" s="47">
        <v>2</v>
      </c>
      <c r="BQ91" s="41">
        <f t="shared" si="115"/>
        <v>5.666666666666667</v>
      </c>
      <c r="BR91" s="47">
        <v>7</v>
      </c>
      <c r="BS91" s="47">
        <v>7</v>
      </c>
      <c r="BT91" s="47">
        <v>7</v>
      </c>
      <c r="BU91" s="47">
        <v>4</v>
      </c>
      <c r="BV91" s="47">
        <v>4</v>
      </c>
      <c r="BW91" s="47">
        <v>5</v>
      </c>
      <c r="BX91" s="41">
        <f t="shared" si="116"/>
        <v>7</v>
      </c>
      <c r="BY91" s="47">
        <v>6</v>
      </c>
      <c r="BZ91" s="47">
        <v>7</v>
      </c>
      <c r="CA91" s="47">
        <v>8</v>
      </c>
      <c r="CB91" s="47" t="s">
        <v>78</v>
      </c>
      <c r="CC91" s="46" t="s">
        <v>78</v>
      </c>
      <c r="CD91" s="52" t="s">
        <v>208</v>
      </c>
      <c r="CE91" s="52">
        <f t="shared" si="117"/>
        <v>6.6</v>
      </c>
      <c r="CF91" s="44" t="str">
        <f t="shared" si="118"/>
        <v>-</v>
      </c>
      <c r="CG91" s="53" t="str">
        <f t="shared" si="119"/>
        <v/>
      </c>
      <c r="CH91" s="52" t="s">
        <v>208</v>
      </c>
      <c r="CI91" s="52">
        <f t="shared" si="120"/>
        <v>5.1071428571428568</v>
      </c>
      <c r="CJ91" s="43" t="str">
        <f t="shared" si="121"/>
        <v>-</v>
      </c>
      <c r="CK91" s="51" t="str">
        <f t="shared" si="122"/>
        <v/>
      </c>
      <c r="CL91" s="47" t="s">
        <v>78</v>
      </c>
      <c r="CM91" s="46" t="s">
        <v>78</v>
      </c>
      <c r="CN91" s="47">
        <v>8</v>
      </c>
      <c r="CO91" s="47">
        <v>7</v>
      </c>
      <c r="CP91" s="47">
        <v>8</v>
      </c>
      <c r="CQ91" s="47">
        <v>6</v>
      </c>
      <c r="CR91" s="47">
        <v>8</v>
      </c>
      <c r="CS91" s="47">
        <v>6</v>
      </c>
      <c r="CT91" s="49">
        <f t="shared" si="123"/>
        <v>6.5</v>
      </c>
      <c r="CU91" s="48">
        <f t="shared" si="124"/>
        <v>0</v>
      </c>
      <c r="CV91" s="44" t="str">
        <f t="shared" si="125"/>
        <v>Dem.</v>
      </c>
      <c r="CW91" s="47" t="s">
        <v>78</v>
      </c>
      <c r="CX91" s="46" t="s">
        <v>78</v>
      </c>
      <c r="CY91" s="45">
        <f t="shared" si="126"/>
        <v>5.85</v>
      </c>
      <c r="CZ91" s="40">
        <f t="shared" si="127"/>
        <v>3</v>
      </c>
      <c r="DA91" s="39" t="str">
        <f t="shared" si="128"/>
        <v>Limited</v>
      </c>
      <c r="DB91" s="44">
        <f t="shared" si="129"/>
        <v>6.6</v>
      </c>
      <c r="DC91" s="40">
        <f t="shared" si="130"/>
        <v>2</v>
      </c>
      <c r="DD91" s="39" t="str">
        <f t="shared" si="131"/>
        <v>Defective democracies</v>
      </c>
      <c r="DE91" s="43">
        <f t="shared" si="132"/>
        <v>5.1100000000000003</v>
      </c>
      <c r="DF91" s="40">
        <f t="shared" si="133"/>
        <v>3</v>
      </c>
      <c r="DG91" s="39" t="str">
        <f t="shared" si="134"/>
        <v>Functional flaws</v>
      </c>
      <c r="DH91" s="42">
        <f t="shared" si="135"/>
        <v>4.95</v>
      </c>
      <c r="DI91" s="40">
        <f t="shared" si="136"/>
        <v>3</v>
      </c>
      <c r="DJ91" s="39" t="str">
        <f t="shared" si="137"/>
        <v>Moderate</v>
      </c>
      <c r="DK91" s="41">
        <f t="shared" si="138"/>
        <v>4.9000000000000004</v>
      </c>
      <c r="DL91" s="40">
        <f t="shared" si="139"/>
        <v>3</v>
      </c>
      <c r="DM91" s="39" t="str">
        <f t="shared" si="140"/>
        <v>Moderate</v>
      </c>
    </row>
    <row r="92" spans="1:117">
      <c r="A92" s="61" t="s">
        <v>190</v>
      </c>
      <c r="B92" s="60">
        <v>2</v>
      </c>
      <c r="C92" s="59">
        <f>IF(D92="-","?",RANK(D92,D2:D131,0))</f>
        <v>39</v>
      </c>
      <c r="D92" s="45">
        <f t="shared" si="94"/>
        <v>6.57</v>
      </c>
      <c r="E92" s="44">
        <f t="shared" si="95"/>
        <v>6.85</v>
      </c>
      <c r="F92" s="58">
        <f t="shared" si="96"/>
        <v>8</v>
      </c>
      <c r="G92" s="47">
        <v>7</v>
      </c>
      <c r="H92" s="47">
        <v>9</v>
      </c>
      <c r="I92" s="47">
        <v>9</v>
      </c>
      <c r="J92" s="47">
        <v>7</v>
      </c>
      <c r="K92" s="58">
        <f t="shared" si="97"/>
        <v>8.5</v>
      </c>
      <c r="L92" s="47">
        <v>9</v>
      </c>
      <c r="M92" s="47">
        <v>8</v>
      </c>
      <c r="N92" s="47">
        <v>9</v>
      </c>
      <c r="O92" s="47">
        <v>8</v>
      </c>
      <c r="P92" s="58">
        <f t="shared" si="98"/>
        <v>6.25</v>
      </c>
      <c r="Q92" s="47">
        <v>7</v>
      </c>
      <c r="R92" s="47">
        <v>6</v>
      </c>
      <c r="S92" s="47">
        <v>6</v>
      </c>
      <c r="T92" s="47">
        <v>6</v>
      </c>
      <c r="U92" s="58">
        <f t="shared" si="99"/>
        <v>6.5</v>
      </c>
      <c r="V92" s="47">
        <v>6</v>
      </c>
      <c r="W92" s="47">
        <v>7</v>
      </c>
      <c r="X92" s="58">
        <f t="shared" si="100"/>
        <v>5</v>
      </c>
      <c r="Y92" s="47">
        <v>5</v>
      </c>
      <c r="Z92" s="47">
        <v>4</v>
      </c>
      <c r="AA92" s="47">
        <v>6</v>
      </c>
      <c r="AB92" s="47">
        <v>5</v>
      </c>
      <c r="AC92" s="43">
        <f t="shared" si="101"/>
        <v>6.2857142857142856</v>
      </c>
      <c r="AD92" s="57">
        <f t="shared" si="102"/>
        <v>4</v>
      </c>
      <c r="AE92" s="47">
        <v>4</v>
      </c>
      <c r="AF92" s="57">
        <f t="shared" si="103"/>
        <v>7.5</v>
      </c>
      <c r="AG92" s="47">
        <v>6</v>
      </c>
      <c r="AH92" s="47">
        <v>8</v>
      </c>
      <c r="AI92" s="47">
        <v>9</v>
      </c>
      <c r="AJ92" s="47">
        <v>7</v>
      </c>
      <c r="AK92" s="57">
        <f t="shared" si="104"/>
        <v>9</v>
      </c>
      <c r="AL92" s="47">
        <v>10</v>
      </c>
      <c r="AM92" s="47">
        <v>8</v>
      </c>
      <c r="AN92" s="57">
        <f t="shared" si="105"/>
        <v>7.5</v>
      </c>
      <c r="AO92" s="47">
        <v>6</v>
      </c>
      <c r="AP92" s="47">
        <v>9</v>
      </c>
      <c r="AQ92" s="57">
        <f t="shared" si="106"/>
        <v>5</v>
      </c>
      <c r="AR92" s="47">
        <v>5</v>
      </c>
      <c r="AS92" s="47">
        <v>5</v>
      </c>
      <c r="AT92" s="57">
        <f t="shared" si="107"/>
        <v>7</v>
      </c>
      <c r="AU92" s="47">
        <v>7</v>
      </c>
      <c r="AV92" s="57">
        <f t="shared" si="108"/>
        <v>4</v>
      </c>
      <c r="AW92" s="47">
        <v>5</v>
      </c>
      <c r="AX92" s="47">
        <v>3</v>
      </c>
      <c r="AY92" s="56">
        <f>IF(AZ92="-","?",RANK(AZ92,AZ2:AZ131,0))</f>
        <v>51</v>
      </c>
      <c r="AZ92" s="42">
        <f t="shared" si="109"/>
        <v>5.27</v>
      </c>
      <c r="BA92" s="41">
        <f t="shared" si="110"/>
        <v>4.8125</v>
      </c>
      <c r="BB92" s="47">
        <v>5</v>
      </c>
      <c r="BC92" s="47">
        <v>6</v>
      </c>
      <c r="BD92" s="47">
        <v>5</v>
      </c>
      <c r="BE92" s="47">
        <v>7</v>
      </c>
      <c r="BF92" s="47">
        <v>2</v>
      </c>
      <c r="BG92" s="55">
        <f t="shared" si="111"/>
        <v>3.875</v>
      </c>
      <c r="BH92" s="54">
        <f t="shared" si="112"/>
        <v>5.958333333333333</v>
      </c>
      <c r="BI92" s="41">
        <f t="shared" si="113"/>
        <v>5</v>
      </c>
      <c r="BJ92" s="47">
        <v>6</v>
      </c>
      <c r="BK92" s="47">
        <v>4</v>
      </c>
      <c r="BL92" s="47">
        <v>5</v>
      </c>
      <c r="BM92" s="41">
        <f t="shared" si="114"/>
        <v>4</v>
      </c>
      <c r="BN92" s="47">
        <v>4</v>
      </c>
      <c r="BO92" s="47">
        <v>4</v>
      </c>
      <c r="BP92" s="47">
        <v>4</v>
      </c>
      <c r="BQ92" s="41">
        <f t="shared" si="115"/>
        <v>6.833333333333333</v>
      </c>
      <c r="BR92" s="47">
        <v>9</v>
      </c>
      <c r="BS92" s="47">
        <v>7</v>
      </c>
      <c r="BT92" s="47">
        <v>6</v>
      </c>
      <c r="BU92" s="47">
        <v>5</v>
      </c>
      <c r="BV92" s="47">
        <v>6</v>
      </c>
      <c r="BW92" s="47">
        <v>8</v>
      </c>
      <c r="BX92" s="41">
        <f t="shared" si="116"/>
        <v>8</v>
      </c>
      <c r="BY92" s="47">
        <v>8</v>
      </c>
      <c r="BZ92" s="47">
        <v>8</v>
      </c>
      <c r="CA92" s="47">
        <v>8</v>
      </c>
      <c r="CB92" s="47" t="s">
        <v>78</v>
      </c>
      <c r="CC92" s="46" t="s">
        <v>78</v>
      </c>
      <c r="CD92" s="52" t="s">
        <v>208</v>
      </c>
      <c r="CE92" s="52">
        <f t="shared" si="117"/>
        <v>6.85</v>
      </c>
      <c r="CF92" s="44" t="str">
        <f t="shared" si="118"/>
        <v>-</v>
      </c>
      <c r="CG92" s="53" t="str">
        <f t="shared" si="119"/>
        <v/>
      </c>
      <c r="CH92" s="52" t="s">
        <v>208</v>
      </c>
      <c r="CI92" s="52">
        <f t="shared" si="120"/>
        <v>6.2857142857142856</v>
      </c>
      <c r="CJ92" s="43" t="str">
        <f t="shared" si="121"/>
        <v>-</v>
      </c>
      <c r="CK92" s="51" t="str">
        <f t="shared" si="122"/>
        <v/>
      </c>
      <c r="CL92" s="47" t="s">
        <v>78</v>
      </c>
      <c r="CM92" s="46" t="s">
        <v>78</v>
      </c>
      <c r="CN92" s="47">
        <v>9</v>
      </c>
      <c r="CO92" s="47">
        <v>8</v>
      </c>
      <c r="CP92" s="47">
        <v>9</v>
      </c>
      <c r="CQ92" s="47">
        <v>8</v>
      </c>
      <c r="CR92" s="47">
        <v>7</v>
      </c>
      <c r="CS92" s="47">
        <v>6</v>
      </c>
      <c r="CT92" s="49">
        <f t="shared" si="123"/>
        <v>7</v>
      </c>
      <c r="CU92" s="48">
        <f t="shared" si="124"/>
        <v>0</v>
      </c>
      <c r="CV92" s="44" t="str">
        <f t="shared" si="125"/>
        <v>Dem.</v>
      </c>
      <c r="CW92" s="47" t="s">
        <v>78</v>
      </c>
      <c r="CX92" s="46" t="s">
        <v>78</v>
      </c>
      <c r="CY92" s="45">
        <f t="shared" si="126"/>
        <v>6.57</v>
      </c>
      <c r="CZ92" s="40">
        <f t="shared" si="127"/>
        <v>3</v>
      </c>
      <c r="DA92" s="39" t="str">
        <f t="shared" si="128"/>
        <v>Limited</v>
      </c>
      <c r="DB92" s="44">
        <f t="shared" si="129"/>
        <v>6.85</v>
      </c>
      <c r="DC92" s="40">
        <f t="shared" si="130"/>
        <v>2</v>
      </c>
      <c r="DD92" s="39" t="str">
        <f t="shared" si="131"/>
        <v>Defective democracies</v>
      </c>
      <c r="DE92" s="43">
        <f t="shared" si="132"/>
        <v>6.29</v>
      </c>
      <c r="DF92" s="40">
        <f t="shared" si="133"/>
        <v>3</v>
      </c>
      <c r="DG92" s="39" t="str">
        <f t="shared" si="134"/>
        <v>Functional flaws</v>
      </c>
      <c r="DH92" s="42">
        <f t="shared" si="135"/>
        <v>5.27</v>
      </c>
      <c r="DI92" s="40">
        <f t="shared" si="136"/>
        <v>3</v>
      </c>
      <c r="DJ92" s="39" t="str">
        <f t="shared" si="137"/>
        <v>Moderate</v>
      </c>
      <c r="DK92" s="41">
        <f t="shared" si="138"/>
        <v>4.8</v>
      </c>
      <c r="DL92" s="40">
        <f t="shared" si="139"/>
        <v>3</v>
      </c>
      <c r="DM92" s="39" t="str">
        <f t="shared" si="140"/>
        <v>Moderate</v>
      </c>
    </row>
    <row r="93" spans="1:117">
      <c r="A93" s="61" t="s">
        <v>191</v>
      </c>
      <c r="B93" s="60">
        <v>7</v>
      </c>
      <c r="C93" s="59">
        <f>IF(D93="-","?",RANK(D93,D2:D131,0))</f>
        <v>41</v>
      </c>
      <c r="D93" s="45">
        <f t="shared" si="94"/>
        <v>6.4</v>
      </c>
      <c r="E93" s="44">
        <f t="shared" si="95"/>
        <v>6.95</v>
      </c>
      <c r="F93" s="58">
        <f t="shared" si="96"/>
        <v>6.75</v>
      </c>
      <c r="G93" s="47">
        <v>6</v>
      </c>
      <c r="H93" s="47">
        <v>7</v>
      </c>
      <c r="I93" s="47">
        <v>8</v>
      </c>
      <c r="J93" s="47">
        <v>6</v>
      </c>
      <c r="K93" s="58">
        <f t="shared" si="97"/>
        <v>8</v>
      </c>
      <c r="L93" s="47">
        <v>7</v>
      </c>
      <c r="M93" s="47">
        <v>7</v>
      </c>
      <c r="N93" s="47">
        <v>10</v>
      </c>
      <c r="O93" s="47">
        <v>8</v>
      </c>
      <c r="P93" s="58">
        <f t="shared" si="98"/>
        <v>6.5</v>
      </c>
      <c r="Q93" s="47">
        <v>9</v>
      </c>
      <c r="R93" s="47">
        <v>7</v>
      </c>
      <c r="S93" s="47">
        <v>4</v>
      </c>
      <c r="T93" s="47">
        <v>6</v>
      </c>
      <c r="U93" s="58">
        <f t="shared" si="99"/>
        <v>7.5</v>
      </c>
      <c r="V93" s="47">
        <v>7</v>
      </c>
      <c r="W93" s="47">
        <v>8</v>
      </c>
      <c r="X93" s="58">
        <f t="shared" si="100"/>
        <v>6</v>
      </c>
      <c r="Y93" s="47">
        <v>5</v>
      </c>
      <c r="Z93" s="47">
        <v>6</v>
      </c>
      <c r="AA93" s="47">
        <v>7</v>
      </c>
      <c r="AB93" s="47">
        <v>6</v>
      </c>
      <c r="AC93" s="43">
        <f t="shared" si="101"/>
        <v>5.8571428571428568</v>
      </c>
      <c r="AD93" s="57">
        <f t="shared" si="102"/>
        <v>5</v>
      </c>
      <c r="AE93" s="47">
        <v>5</v>
      </c>
      <c r="AF93" s="57">
        <f t="shared" si="103"/>
        <v>6.5</v>
      </c>
      <c r="AG93" s="47">
        <v>7</v>
      </c>
      <c r="AH93" s="47">
        <v>6</v>
      </c>
      <c r="AI93" s="47">
        <v>7</v>
      </c>
      <c r="AJ93" s="47">
        <v>6</v>
      </c>
      <c r="AK93" s="57">
        <f t="shared" si="104"/>
        <v>7</v>
      </c>
      <c r="AL93" s="47">
        <v>6</v>
      </c>
      <c r="AM93" s="47">
        <v>8</v>
      </c>
      <c r="AN93" s="57">
        <f t="shared" si="105"/>
        <v>7</v>
      </c>
      <c r="AO93" s="47">
        <v>8</v>
      </c>
      <c r="AP93" s="47">
        <v>6</v>
      </c>
      <c r="AQ93" s="57">
        <f t="shared" si="106"/>
        <v>4.5</v>
      </c>
      <c r="AR93" s="47">
        <v>4</v>
      </c>
      <c r="AS93" s="47">
        <v>5</v>
      </c>
      <c r="AT93" s="57">
        <f t="shared" si="107"/>
        <v>6</v>
      </c>
      <c r="AU93" s="47">
        <v>6</v>
      </c>
      <c r="AV93" s="57">
        <f t="shared" si="108"/>
        <v>5</v>
      </c>
      <c r="AW93" s="47">
        <v>5</v>
      </c>
      <c r="AX93" s="47">
        <v>5</v>
      </c>
      <c r="AY93" s="56">
        <f>IF(AZ93="-","?",RANK(AZ93,AZ2:AZ131,0))</f>
        <v>68</v>
      </c>
      <c r="AZ93" s="42">
        <f t="shared" si="109"/>
        <v>4.67</v>
      </c>
      <c r="BA93" s="41">
        <f t="shared" si="110"/>
        <v>5.0625</v>
      </c>
      <c r="BB93" s="47">
        <v>6</v>
      </c>
      <c r="BC93" s="47">
        <v>5</v>
      </c>
      <c r="BD93" s="47">
        <v>6</v>
      </c>
      <c r="BE93" s="47">
        <v>7</v>
      </c>
      <c r="BF93" s="47">
        <v>2</v>
      </c>
      <c r="BG93" s="55">
        <f t="shared" si="111"/>
        <v>4.375</v>
      </c>
      <c r="BH93" s="54">
        <f t="shared" si="112"/>
        <v>5.2499999999999991</v>
      </c>
      <c r="BI93" s="41">
        <f t="shared" si="113"/>
        <v>4.333333333333333</v>
      </c>
      <c r="BJ93" s="47">
        <v>6</v>
      </c>
      <c r="BK93" s="47">
        <v>3</v>
      </c>
      <c r="BL93" s="47">
        <v>4</v>
      </c>
      <c r="BM93" s="41">
        <f t="shared" si="114"/>
        <v>4</v>
      </c>
      <c r="BN93" s="47">
        <v>4</v>
      </c>
      <c r="BO93" s="47">
        <v>5</v>
      </c>
      <c r="BP93" s="47">
        <v>3</v>
      </c>
      <c r="BQ93" s="41">
        <f t="shared" si="115"/>
        <v>5.333333333333333</v>
      </c>
      <c r="BR93" s="47">
        <v>7</v>
      </c>
      <c r="BS93" s="47">
        <v>5</v>
      </c>
      <c r="BT93" s="47">
        <v>5</v>
      </c>
      <c r="BU93" s="47">
        <v>4</v>
      </c>
      <c r="BV93" s="47">
        <v>6</v>
      </c>
      <c r="BW93" s="47">
        <v>5</v>
      </c>
      <c r="BX93" s="41">
        <f t="shared" si="116"/>
        <v>7.333333333333333</v>
      </c>
      <c r="BY93" s="47">
        <v>7</v>
      </c>
      <c r="BZ93" s="47">
        <v>7</v>
      </c>
      <c r="CA93" s="47">
        <v>8</v>
      </c>
      <c r="CB93" s="47" t="s">
        <v>78</v>
      </c>
      <c r="CC93" s="46" t="s">
        <v>78</v>
      </c>
      <c r="CD93" s="52" t="s">
        <v>208</v>
      </c>
      <c r="CE93" s="52">
        <f t="shared" si="117"/>
        <v>6.95</v>
      </c>
      <c r="CF93" s="44" t="str">
        <f t="shared" si="118"/>
        <v>-</v>
      </c>
      <c r="CG93" s="53" t="str">
        <f t="shared" si="119"/>
        <v/>
      </c>
      <c r="CH93" s="52" t="s">
        <v>208</v>
      </c>
      <c r="CI93" s="52">
        <f t="shared" si="120"/>
        <v>5.8571428571428568</v>
      </c>
      <c r="CJ93" s="43" t="str">
        <f t="shared" si="121"/>
        <v>-</v>
      </c>
      <c r="CK93" s="51" t="str">
        <f t="shared" si="122"/>
        <v/>
      </c>
      <c r="CL93" s="47" t="s">
        <v>78</v>
      </c>
      <c r="CM93" s="46" t="s">
        <v>78</v>
      </c>
      <c r="CN93" s="47">
        <v>7</v>
      </c>
      <c r="CO93" s="47">
        <v>7</v>
      </c>
      <c r="CP93" s="47">
        <v>10</v>
      </c>
      <c r="CQ93" s="47">
        <v>8</v>
      </c>
      <c r="CR93" s="47">
        <v>9</v>
      </c>
      <c r="CS93" s="47">
        <v>6</v>
      </c>
      <c r="CT93" s="49">
        <f t="shared" si="123"/>
        <v>6</v>
      </c>
      <c r="CU93" s="48">
        <f t="shared" si="124"/>
        <v>0</v>
      </c>
      <c r="CV93" s="44" t="str">
        <f t="shared" si="125"/>
        <v>Dem.</v>
      </c>
      <c r="CW93" s="47" t="s">
        <v>78</v>
      </c>
      <c r="CX93" s="46" t="s">
        <v>78</v>
      </c>
      <c r="CY93" s="45">
        <f t="shared" si="126"/>
        <v>6.4</v>
      </c>
      <c r="CZ93" s="40">
        <f t="shared" si="127"/>
        <v>3</v>
      </c>
      <c r="DA93" s="39" t="str">
        <f t="shared" si="128"/>
        <v>Limited</v>
      </c>
      <c r="DB93" s="44">
        <f t="shared" si="129"/>
        <v>6.95</v>
      </c>
      <c r="DC93" s="40">
        <f t="shared" si="130"/>
        <v>2</v>
      </c>
      <c r="DD93" s="39" t="str">
        <f t="shared" si="131"/>
        <v>Defective democracies</v>
      </c>
      <c r="DE93" s="43">
        <f t="shared" si="132"/>
        <v>5.86</v>
      </c>
      <c r="DF93" s="40">
        <f t="shared" si="133"/>
        <v>3</v>
      </c>
      <c r="DG93" s="39" t="str">
        <f t="shared" si="134"/>
        <v>Functional flaws</v>
      </c>
      <c r="DH93" s="42">
        <f t="shared" si="135"/>
        <v>4.67</v>
      </c>
      <c r="DI93" s="40">
        <f t="shared" si="136"/>
        <v>3</v>
      </c>
      <c r="DJ93" s="39" t="str">
        <f t="shared" si="137"/>
        <v>Moderate</v>
      </c>
      <c r="DK93" s="41">
        <f t="shared" si="138"/>
        <v>5.0999999999999996</v>
      </c>
      <c r="DL93" s="40">
        <f t="shared" si="139"/>
        <v>3</v>
      </c>
      <c r="DM93" s="39" t="str">
        <f t="shared" si="140"/>
        <v>Moderate</v>
      </c>
    </row>
    <row r="94" spans="1:117">
      <c r="A94" s="61" t="s">
        <v>192</v>
      </c>
      <c r="B94" s="60">
        <v>1</v>
      </c>
      <c r="C94" s="59">
        <f>IF(D94="-","?",RANK(D94,D2:D131,0))</f>
        <v>9</v>
      </c>
      <c r="D94" s="45">
        <f t="shared" si="94"/>
        <v>8.9</v>
      </c>
      <c r="E94" s="44">
        <f t="shared" si="95"/>
        <v>9.1999999999999993</v>
      </c>
      <c r="F94" s="58">
        <f t="shared" si="96"/>
        <v>9.75</v>
      </c>
      <c r="G94" s="47">
        <v>10</v>
      </c>
      <c r="H94" s="47">
        <v>10</v>
      </c>
      <c r="I94" s="47">
        <v>9</v>
      </c>
      <c r="J94" s="47">
        <v>10</v>
      </c>
      <c r="K94" s="58">
        <f t="shared" si="97"/>
        <v>9.75</v>
      </c>
      <c r="L94" s="47">
        <v>10</v>
      </c>
      <c r="M94" s="47">
        <v>10</v>
      </c>
      <c r="N94" s="47">
        <v>10</v>
      </c>
      <c r="O94" s="47">
        <v>9</v>
      </c>
      <c r="P94" s="58">
        <f t="shared" si="98"/>
        <v>9.25</v>
      </c>
      <c r="Q94" s="47">
        <v>10</v>
      </c>
      <c r="R94" s="47">
        <v>9</v>
      </c>
      <c r="S94" s="47">
        <v>8</v>
      </c>
      <c r="T94" s="47">
        <v>10</v>
      </c>
      <c r="U94" s="58">
        <f t="shared" si="99"/>
        <v>9.5</v>
      </c>
      <c r="V94" s="47">
        <v>9</v>
      </c>
      <c r="W94" s="47">
        <v>10</v>
      </c>
      <c r="X94" s="58">
        <f t="shared" si="100"/>
        <v>7.75</v>
      </c>
      <c r="Y94" s="47">
        <v>6</v>
      </c>
      <c r="Z94" s="47">
        <v>9</v>
      </c>
      <c r="AA94" s="47">
        <v>8</v>
      </c>
      <c r="AB94" s="47">
        <v>8</v>
      </c>
      <c r="AC94" s="43">
        <f t="shared" si="101"/>
        <v>8.6071428571428577</v>
      </c>
      <c r="AD94" s="57">
        <f t="shared" si="102"/>
        <v>8</v>
      </c>
      <c r="AE94" s="47">
        <v>8</v>
      </c>
      <c r="AF94" s="57">
        <f t="shared" si="103"/>
        <v>9.75</v>
      </c>
      <c r="AG94" s="47">
        <v>9</v>
      </c>
      <c r="AH94" s="47">
        <v>10</v>
      </c>
      <c r="AI94" s="47">
        <v>10</v>
      </c>
      <c r="AJ94" s="47">
        <v>10</v>
      </c>
      <c r="AK94" s="57">
        <f t="shared" si="104"/>
        <v>9.5</v>
      </c>
      <c r="AL94" s="47">
        <v>10</v>
      </c>
      <c r="AM94" s="47">
        <v>9</v>
      </c>
      <c r="AN94" s="57">
        <f t="shared" si="105"/>
        <v>9</v>
      </c>
      <c r="AO94" s="47">
        <v>10</v>
      </c>
      <c r="AP94" s="47">
        <v>8</v>
      </c>
      <c r="AQ94" s="57">
        <f t="shared" si="106"/>
        <v>8</v>
      </c>
      <c r="AR94" s="47">
        <v>8</v>
      </c>
      <c r="AS94" s="47">
        <v>8</v>
      </c>
      <c r="AT94" s="57">
        <f t="shared" si="107"/>
        <v>8</v>
      </c>
      <c r="AU94" s="47">
        <v>8</v>
      </c>
      <c r="AV94" s="57">
        <f t="shared" si="108"/>
        <v>8</v>
      </c>
      <c r="AW94" s="47">
        <v>8</v>
      </c>
      <c r="AX94" s="47">
        <v>8</v>
      </c>
      <c r="AY94" s="56">
        <f>IF(AZ94="-","?",RANK(AZ94,AZ2:AZ131,0))</f>
        <v>23</v>
      </c>
      <c r="AZ94" s="42">
        <f t="shared" si="109"/>
        <v>6.36</v>
      </c>
      <c r="BA94" s="41">
        <f t="shared" si="110"/>
        <v>1.9166666666666667</v>
      </c>
      <c r="BB94" s="47">
        <v>2</v>
      </c>
      <c r="BC94" s="47">
        <v>2</v>
      </c>
      <c r="BD94" s="47">
        <v>2</v>
      </c>
      <c r="BE94" s="47">
        <v>3</v>
      </c>
      <c r="BF94" s="47">
        <v>1</v>
      </c>
      <c r="BG94" s="55">
        <f t="shared" si="111"/>
        <v>1.5</v>
      </c>
      <c r="BH94" s="54">
        <f t="shared" si="112"/>
        <v>7.75</v>
      </c>
      <c r="BI94" s="41">
        <f t="shared" si="113"/>
        <v>7.333333333333333</v>
      </c>
      <c r="BJ94" s="47">
        <v>9</v>
      </c>
      <c r="BK94" s="47">
        <v>7</v>
      </c>
      <c r="BL94" s="47">
        <v>6</v>
      </c>
      <c r="BM94" s="41">
        <f t="shared" si="114"/>
        <v>6.666666666666667</v>
      </c>
      <c r="BN94" s="47">
        <v>7</v>
      </c>
      <c r="BO94" s="47">
        <v>7</v>
      </c>
      <c r="BP94" s="47">
        <v>6</v>
      </c>
      <c r="BQ94" s="41">
        <f t="shared" si="115"/>
        <v>8.3333333333333339</v>
      </c>
      <c r="BR94" s="47">
        <v>10</v>
      </c>
      <c r="BS94" s="47">
        <v>9</v>
      </c>
      <c r="BT94" s="47">
        <v>8</v>
      </c>
      <c r="BU94" s="47">
        <v>8</v>
      </c>
      <c r="BV94" s="47">
        <v>8</v>
      </c>
      <c r="BW94" s="47">
        <v>7</v>
      </c>
      <c r="BX94" s="41">
        <f t="shared" si="116"/>
        <v>8.6666666666666661</v>
      </c>
      <c r="BY94" s="47">
        <v>9</v>
      </c>
      <c r="BZ94" s="47">
        <v>8</v>
      </c>
      <c r="CA94" s="47">
        <v>9</v>
      </c>
      <c r="CB94" s="47" t="s">
        <v>78</v>
      </c>
      <c r="CC94" s="46" t="s">
        <v>78</v>
      </c>
      <c r="CD94" s="52" t="s">
        <v>208</v>
      </c>
      <c r="CE94" s="52">
        <f t="shared" si="117"/>
        <v>9.1999999999999993</v>
      </c>
      <c r="CF94" s="44" t="str">
        <f t="shared" si="118"/>
        <v>-</v>
      </c>
      <c r="CG94" s="53" t="str">
        <f t="shared" si="119"/>
        <v/>
      </c>
      <c r="CH94" s="52" t="s">
        <v>208</v>
      </c>
      <c r="CI94" s="52">
        <f t="shared" si="120"/>
        <v>8.6071428571428577</v>
      </c>
      <c r="CJ94" s="43" t="str">
        <f t="shared" si="121"/>
        <v>-</v>
      </c>
      <c r="CK94" s="51" t="str">
        <f t="shared" si="122"/>
        <v/>
      </c>
      <c r="CL94" s="47" t="s">
        <v>78</v>
      </c>
      <c r="CM94" s="46" t="s">
        <v>78</v>
      </c>
      <c r="CN94" s="47">
        <v>10</v>
      </c>
      <c r="CO94" s="47">
        <v>10</v>
      </c>
      <c r="CP94" s="47">
        <v>10</v>
      </c>
      <c r="CQ94" s="47">
        <v>9</v>
      </c>
      <c r="CR94" s="47">
        <v>10</v>
      </c>
      <c r="CS94" s="47">
        <v>10</v>
      </c>
      <c r="CT94" s="49">
        <f t="shared" si="123"/>
        <v>10</v>
      </c>
      <c r="CU94" s="48">
        <f t="shared" si="124"/>
        <v>0</v>
      </c>
      <c r="CV94" s="44" t="str">
        <f t="shared" si="125"/>
        <v>Dem.</v>
      </c>
      <c r="CW94" s="47" t="s">
        <v>78</v>
      </c>
      <c r="CX94" s="46" t="s">
        <v>78</v>
      </c>
      <c r="CY94" s="45">
        <f t="shared" si="126"/>
        <v>8.9</v>
      </c>
      <c r="CZ94" s="40">
        <f t="shared" si="127"/>
        <v>1</v>
      </c>
      <c r="DA94" s="39" t="str">
        <f t="shared" si="128"/>
        <v>Highly advanced</v>
      </c>
      <c r="DB94" s="44">
        <f t="shared" si="129"/>
        <v>9.1999999999999993</v>
      </c>
      <c r="DC94" s="40">
        <f t="shared" si="130"/>
        <v>1</v>
      </c>
      <c r="DD94" s="39" t="str">
        <f t="shared" si="131"/>
        <v>Democracies in consolidation</v>
      </c>
      <c r="DE94" s="43">
        <f t="shared" si="132"/>
        <v>8.61</v>
      </c>
      <c r="DF94" s="40">
        <f t="shared" si="133"/>
        <v>1</v>
      </c>
      <c r="DG94" s="39" t="str">
        <f t="shared" si="134"/>
        <v>Developed</v>
      </c>
      <c r="DH94" s="42">
        <f t="shared" si="135"/>
        <v>6.36</v>
      </c>
      <c r="DI94" s="40">
        <f t="shared" si="136"/>
        <v>2</v>
      </c>
      <c r="DJ94" s="39" t="str">
        <f t="shared" si="137"/>
        <v>Good</v>
      </c>
      <c r="DK94" s="41">
        <f t="shared" si="138"/>
        <v>1.9</v>
      </c>
      <c r="DL94" s="40">
        <f t="shared" si="139"/>
        <v>5</v>
      </c>
      <c r="DM94" s="39" t="str">
        <f t="shared" si="140"/>
        <v>Negligible</v>
      </c>
    </row>
    <row r="95" spans="1:117">
      <c r="A95" s="61" t="s">
        <v>193</v>
      </c>
      <c r="B95" s="60">
        <v>4</v>
      </c>
      <c r="C95" s="59" t="str">
        <f>IF(D95="-","?",RANK(D95,D2:D131,0))</f>
        <v>?</v>
      </c>
      <c r="D95" s="45" t="str">
        <f t="shared" si="94"/>
        <v>-</v>
      </c>
      <c r="E95" s="44" t="str">
        <f t="shared" si="95"/>
        <v>-</v>
      </c>
      <c r="F95" s="58" t="str">
        <f t="shared" si="96"/>
        <v>-</v>
      </c>
      <c r="G95" s="47" t="s">
        <v>208</v>
      </c>
      <c r="H95" s="47" t="s">
        <v>208</v>
      </c>
      <c r="I95" s="47" t="s">
        <v>208</v>
      </c>
      <c r="J95" s="47" t="s">
        <v>208</v>
      </c>
      <c r="K95" s="58" t="str">
        <f t="shared" si="97"/>
        <v>-</v>
      </c>
      <c r="L95" s="47" t="s">
        <v>208</v>
      </c>
      <c r="M95" s="47" t="s">
        <v>208</v>
      </c>
      <c r="N95" s="47" t="s">
        <v>208</v>
      </c>
      <c r="O95" s="47" t="s">
        <v>208</v>
      </c>
      <c r="P95" s="58" t="str">
        <f t="shared" si="98"/>
        <v>-</v>
      </c>
      <c r="Q95" s="47" t="s">
        <v>208</v>
      </c>
      <c r="R95" s="47" t="s">
        <v>208</v>
      </c>
      <c r="S95" s="47" t="s">
        <v>208</v>
      </c>
      <c r="T95" s="47" t="s">
        <v>208</v>
      </c>
      <c r="U95" s="58" t="str">
        <f t="shared" si="99"/>
        <v>-</v>
      </c>
      <c r="V95" s="47" t="s">
        <v>208</v>
      </c>
      <c r="W95" s="47" t="s">
        <v>208</v>
      </c>
      <c r="X95" s="58" t="str">
        <f t="shared" si="100"/>
        <v>-</v>
      </c>
      <c r="Y95" s="47" t="s">
        <v>208</v>
      </c>
      <c r="Z95" s="47" t="s">
        <v>208</v>
      </c>
      <c r="AA95" s="47" t="s">
        <v>208</v>
      </c>
      <c r="AB95" s="47" t="s">
        <v>208</v>
      </c>
      <c r="AC95" s="43" t="str">
        <f t="shared" si="101"/>
        <v>-</v>
      </c>
      <c r="AD95" s="57" t="str">
        <f t="shared" si="102"/>
        <v>-</v>
      </c>
      <c r="AE95" s="47" t="s">
        <v>208</v>
      </c>
      <c r="AF95" s="57" t="str">
        <f t="shared" si="103"/>
        <v>-</v>
      </c>
      <c r="AG95" s="47" t="s">
        <v>208</v>
      </c>
      <c r="AH95" s="47" t="s">
        <v>208</v>
      </c>
      <c r="AI95" s="47" t="s">
        <v>208</v>
      </c>
      <c r="AJ95" s="47" t="s">
        <v>208</v>
      </c>
      <c r="AK95" s="57" t="str">
        <f t="shared" si="104"/>
        <v>-</v>
      </c>
      <c r="AL95" s="47" t="s">
        <v>208</v>
      </c>
      <c r="AM95" s="47" t="s">
        <v>208</v>
      </c>
      <c r="AN95" s="57" t="str">
        <f t="shared" si="105"/>
        <v>-</v>
      </c>
      <c r="AO95" s="47" t="s">
        <v>208</v>
      </c>
      <c r="AP95" s="47" t="s">
        <v>208</v>
      </c>
      <c r="AQ95" s="57" t="str">
        <f t="shared" si="106"/>
        <v>-</v>
      </c>
      <c r="AR95" s="47" t="s">
        <v>208</v>
      </c>
      <c r="AS95" s="47" t="s">
        <v>208</v>
      </c>
      <c r="AT95" s="57" t="str">
        <f t="shared" si="107"/>
        <v>-</v>
      </c>
      <c r="AU95" s="47" t="s">
        <v>208</v>
      </c>
      <c r="AV95" s="57" t="str">
        <f t="shared" si="108"/>
        <v>-</v>
      </c>
      <c r="AW95" s="47" t="s">
        <v>208</v>
      </c>
      <c r="AX95" s="47" t="s">
        <v>208</v>
      </c>
      <c r="AY95" s="56" t="str">
        <f>IF(AZ95="-","?",RANK(AZ95,AZ2:AZ131,0))</f>
        <v>?</v>
      </c>
      <c r="AZ95" s="42" t="str">
        <f t="shared" si="109"/>
        <v>-</v>
      </c>
      <c r="BA95" s="41" t="str">
        <f t="shared" si="110"/>
        <v>-</v>
      </c>
      <c r="BB95" s="47" t="s">
        <v>208</v>
      </c>
      <c r="BC95" s="47" t="s">
        <v>208</v>
      </c>
      <c r="BD95" s="47" t="s">
        <v>208</v>
      </c>
      <c r="BE95" s="47" t="s">
        <v>208</v>
      </c>
      <c r="BF95" s="47" t="s">
        <v>208</v>
      </c>
      <c r="BG95" s="55" t="str">
        <f t="shared" si="111"/>
        <v>-</v>
      </c>
      <c r="BH95" s="54" t="str">
        <f t="shared" si="112"/>
        <v>-</v>
      </c>
      <c r="BI95" s="41" t="str">
        <f t="shared" si="113"/>
        <v>-</v>
      </c>
      <c r="BJ95" s="47" t="s">
        <v>208</v>
      </c>
      <c r="BK95" s="47" t="s">
        <v>208</v>
      </c>
      <c r="BL95" s="47" t="s">
        <v>208</v>
      </c>
      <c r="BM95" s="41" t="str">
        <f t="shared" si="114"/>
        <v>-</v>
      </c>
      <c r="BN95" s="47" t="s">
        <v>208</v>
      </c>
      <c r="BO95" s="47" t="s">
        <v>208</v>
      </c>
      <c r="BP95" s="47" t="s">
        <v>208</v>
      </c>
      <c r="BQ95" s="41" t="str">
        <f t="shared" si="115"/>
        <v>-</v>
      </c>
      <c r="BR95" s="47" t="s">
        <v>208</v>
      </c>
      <c r="BS95" s="47" t="s">
        <v>208</v>
      </c>
      <c r="BT95" s="47" t="s">
        <v>208</v>
      </c>
      <c r="BU95" s="47" t="s">
        <v>208</v>
      </c>
      <c r="BV95" s="47" t="s">
        <v>208</v>
      </c>
      <c r="BW95" s="47" t="s">
        <v>208</v>
      </c>
      <c r="BX95" s="41" t="str">
        <f t="shared" si="116"/>
        <v>-</v>
      </c>
      <c r="BY95" s="47" t="s">
        <v>208</v>
      </c>
      <c r="BZ95" s="47" t="s">
        <v>208</v>
      </c>
      <c r="CA95" s="47" t="s">
        <v>208</v>
      </c>
      <c r="CB95" s="47" t="s">
        <v>78</v>
      </c>
      <c r="CC95" s="46" t="s">
        <v>78</v>
      </c>
      <c r="CD95" s="52" t="s">
        <v>208</v>
      </c>
      <c r="CE95" s="52" t="str">
        <f t="shared" si="117"/>
        <v>-</v>
      </c>
      <c r="CF95" s="44" t="str">
        <f t="shared" si="118"/>
        <v>-</v>
      </c>
      <c r="CG95" s="53" t="str">
        <f t="shared" si="119"/>
        <v/>
      </c>
      <c r="CH95" s="52" t="s">
        <v>208</v>
      </c>
      <c r="CI95" s="52" t="str">
        <f t="shared" si="120"/>
        <v>-</v>
      </c>
      <c r="CJ95" s="43" t="str">
        <f t="shared" si="121"/>
        <v>-</v>
      </c>
      <c r="CK95" s="51" t="str">
        <f t="shared" si="122"/>
        <v/>
      </c>
      <c r="CL95" s="47" t="s">
        <v>78</v>
      </c>
      <c r="CM95" s="46" t="s">
        <v>78</v>
      </c>
      <c r="CN95" s="47" t="s">
        <v>208</v>
      </c>
      <c r="CO95" s="47" t="s">
        <v>208</v>
      </c>
      <c r="CP95" s="47" t="s">
        <v>208</v>
      </c>
      <c r="CQ95" s="47" t="s">
        <v>208</v>
      </c>
      <c r="CR95" s="47" t="s">
        <v>208</v>
      </c>
      <c r="CS95" s="47" t="s">
        <v>208</v>
      </c>
      <c r="CT95" s="49" t="str">
        <f t="shared" si="123"/>
        <v>-</v>
      </c>
      <c r="CU95" s="48" t="str">
        <f t="shared" si="124"/>
        <v>-</v>
      </c>
      <c r="CV95" s="44" t="str">
        <f t="shared" si="125"/>
        <v/>
      </c>
      <c r="CW95" s="47" t="s">
        <v>78</v>
      </c>
      <c r="CX95" s="46" t="s">
        <v>78</v>
      </c>
      <c r="CY95" s="45" t="str">
        <f t="shared" si="126"/>
        <v>-</v>
      </c>
      <c r="CZ95" s="40" t="str">
        <f t="shared" si="127"/>
        <v>-</v>
      </c>
      <c r="DA95" s="39" t="str">
        <f t="shared" si="128"/>
        <v/>
      </c>
      <c r="DB95" s="44" t="str">
        <f t="shared" si="129"/>
        <v>-</v>
      </c>
      <c r="DC95" s="40" t="str">
        <f t="shared" si="130"/>
        <v>-</v>
      </c>
      <c r="DD95" s="39" t="str">
        <f t="shared" si="131"/>
        <v/>
      </c>
      <c r="DE95" s="43" t="str">
        <f t="shared" si="132"/>
        <v>-</v>
      </c>
      <c r="DF95" s="40" t="str">
        <f t="shared" si="133"/>
        <v>-</v>
      </c>
      <c r="DG95" s="39" t="str">
        <f t="shared" si="134"/>
        <v/>
      </c>
      <c r="DH95" s="42" t="str">
        <f t="shared" si="135"/>
        <v>-</v>
      </c>
      <c r="DI95" s="40" t="str">
        <f t="shared" si="136"/>
        <v>-</v>
      </c>
      <c r="DJ95" s="39" t="str">
        <f t="shared" si="137"/>
        <v/>
      </c>
      <c r="DK95" s="41" t="str">
        <f t="shared" si="138"/>
        <v>-</v>
      </c>
      <c r="DL95" s="40" t="str">
        <f t="shared" si="139"/>
        <v>-</v>
      </c>
      <c r="DM95" s="39" t="str">
        <f t="shared" si="140"/>
        <v/>
      </c>
    </row>
    <row r="96" spans="1:117">
      <c r="A96" s="61" t="s">
        <v>194</v>
      </c>
      <c r="B96" s="60">
        <v>1</v>
      </c>
      <c r="C96" s="59">
        <f>IF(D96="-","?",RANK(D96,D2:D131,0))</f>
        <v>19</v>
      </c>
      <c r="D96" s="45">
        <f t="shared" si="94"/>
        <v>7.89</v>
      </c>
      <c r="E96" s="44">
        <f t="shared" si="95"/>
        <v>8.1999999999999993</v>
      </c>
      <c r="F96" s="58">
        <f t="shared" si="96"/>
        <v>9.25</v>
      </c>
      <c r="G96" s="47">
        <v>10</v>
      </c>
      <c r="H96" s="47">
        <v>9</v>
      </c>
      <c r="I96" s="47">
        <v>9</v>
      </c>
      <c r="J96" s="47">
        <v>9</v>
      </c>
      <c r="K96" s="58">
        <f t="shared" si="97"/>
        <v>9</v>
      </c>
      <c r="L96" s="47">
        <v>10</v>
      </c>
      <c r="M96" s="47">
        <v>9</v>
      </c>
      <c r="N96" s="47">
        <v>9</v>
      </c>
      <c r="O96" s="47">
        <v>8</v>
      </c>
      <c r="P96" s="58">
        <f t="shared" si="98"/>
        <v>7.25</v>
      </c>
      <c r="Q96" s="47">
        <v>8</v>
      </c>
      <c r="R96" s="47">
        <v>7</v>
      </c>
      <c r="S96" s="47">
        <v>6</v>
      </c>
      <c r="T96" s="47">
        <v>8</v>
      </c>
      <c r="U96" s="58">
        <f t="shared" si="99"/>
        <v>8.5</v>
      </c>
      <c r="V96" s="47">
        <v>8</v>
      </c>
      <c r="W96" s="47">
        <v>9</v>
      </c>
      <c r="X96" s="58">
        <f t="shared" si="100"/>
        <v>7</v>
      </c>
      <c r="Y96" s="47">
        <v>8</v>
      </c>
      <c r="Z96" s="47">
        <v>6</v>
      </c>
      <c r="AA96" s="47">
        <v>9</v>
      </c>
      <c r="AB96" s="47">
        <v>5</v>
      </c>
      <c r="AC96" s="43">
        <f t="shared" si="101"/>
        <v>7.5714285714285712</v>
      </c>
      <c r="AD96" s="57">
        <f t="shared" si="102"/>
        <v>6</v>
      </c>
      <c r="AE96" s="47">
        <v>6</v>
      </c>
      <c r="AF96" s="57">
        <f t="shared" si="103"/>
        <v>8</v>
      </c>
      <c r="AG96" s="47">
        <v>6</v>
      </c>
      <c r="AH96" s="47">
        <v>8</v>
      </c>
      <c r="AI96" s="47">
        <v>10</v>
      </c>
      <c r="AJ96" s="47">
        <v>8</v>
      </c>
      <c r="AK96" s="57">
        <f t="shared" si="104"/>
        <v>9</v>
      </c>
      <c r="AL96" s="47">
        <v>9</v>
      </c>
      <c r="AM96" s="47">
        <v>9</v>
      </c>
      <c r="AN96" s="57">
        <f t="shared" si="105"/>
        <v>8.5</v>
      </c>
      <c r="AO96" s="47">
        <v>9</v>
      </c>
      <c r="AP96" s="47">
        <v>8</v>
      </c>
      <c r="AQ96" s="57">
        <f t="shared" si="106"/>
        <v>7.5</v>
      </c>
      <c r="AR96" s="47">
        <v>7</v>
      </c>
      <c r="AS96" s="47">
        <v>8</v>
      </c>
      <c r="AT96" s="57">
        <f t="shared" si="107"/>
        <v>8</v>
      </c>
      <c r="AU96" s="47">
        <v>8</v>
      </c>
      <c r="AV96" s="57">
        <f t="shared" si="108"/>
        <v>6</v>
      </c>
      <c r="AW96" s="47">
        <v>7</v>
      </c>
      <c r="AX96" s="47">
        <v>5</v>
      </c>
      <c r="AY96" s="56">
        <f>IF(AZ96="-","?",RANK(AZ96,AZ2:AZ131,0))</f>
        <v>24</v>
      </c>
      <c r="AZ96" s="42">
        <f t="shared" si="109"/>
        <v>6.32</v>
      </c>
      <c r="BA96" s="41">
        <f t="shared" si="110"/>
        <v>3.7916666666666665</v>
      </c>
      <c r="BB96" s="47">
        <v>4</v>
      </c>
      <c r="BC96" s="47">
        <v>6</v>
      </c>
      <c r="BD96" s="47">
        <v>3</v>
      </c>
      <c r="BE96" s="47">
        <v>5</v>
      </c>
      <c r="BF96" s="47">
        <v>2</v>
      </c>
      <c r="BG96" s="55">
        <f t="shared" si="111"/>
        <v>2.75</v>
      </c>
      <c r="BH96" s="54">
        <f t="shared" si="112"/>
        <v>7.333333333333333</v>
      </c>
      <c r="BI96" s="41">
        <f t="shared" si="113"/>
        <v>7.333333333333333</v>
      </c>
      <c r="BJ96" s="47">
        <v>7</v>
      </c>
      <c r="BK96" s="47">
        <v>7</v>
      </c>
      <c r="BL96" s="47">
        <v>8</v>
      </c>
      <c r="BM96" s="41">
        <f t="shared" si="114"/>
        <v>6.666666666666667</v>
      </c>
      <c r="BN96" s="47">
        <v>7</v>
      </c>
      <c r="BO96" s="47">
        <v>7</v>
      </c>
      <c r="BP96" s="47">
        <v>6</v>
      </c>
      <c r="BQ96" s="41">
        <f t="shared" si="115"/>
        <v>7.333333333333333</v>
      </c>
      <c r="BR96" s="47">
        <v>9</v>
      </c>
      <c r="BS96" s="47">
        <v>8</v>
      </c>
      <c r="BT96" s="47">
        <v>8</v>
      </c>
      <c r="BU96" s="47">
        <v>7</v>
      </c>
      <c r="BV96" s="47">
        <v>6</v>
      </c>
      <c r="BW96" s="47">
        <v>6</v>
      </c>
      <c r="BX96" s="41">
        <f t="shared" si="116"/>
        <v>8</v>
      </c>
      <c r="BY96" s="47">
        <v>8</v>
      </c>
      <c r="BZ96" s="47">
        <v>8</v>
      </c>
      <c r="CA96" s="47">
        <v>8</v>
      </c>
      <c r="CB96" s="47" t="s">
        <v>78</v>
      </c>
      <c r="CC96" s="46" t="s">
        <v>78</v>
      </c>
      <c r="CD96" s="52" t="s">
        <v>208</v>
      </c>
      <c r="CE96" s="52">
        <f t="shared" si="117"/>
        <v>8.1999999999999993</v>
      </c>
      <c r="CF96" s="44" t="str">
        <f t="shared" si="118"/>
        <v>-</v>
      </c>
      <c r="CG96" s="53" t="str">
        <f t="shared" si="119"/>
        <v/>
      </c>
      <c r="CH96" s="52" t="s">
        <v>208</v>
      </c>
      <c r="CI96" s="52">
        <f t="shared" si="120"/>
        <v>7.5714285714285712</v>
      </c>
      <c r="CJ96" s="43" t="str">
        <f t="shared" si="121"/>
        <v>-</v>
      </c>
      <c r="CK96" s="51" t="str">
        <f t="shared" si="122"/>
        <v/>
      </c>
      <c r="CL96" s="47" t="s">
        <v>78</v>
      </c>
      <c r="CM96" s="46" t="s">
        <v>78</v>
      </c>
      <c r="CN96" s="47">
        <v>10</v>
      </c>
      <c r="CO96" s="47">
        <v>9</v>
      </c>
      <c r="CP96" s="47">
        <v>9</v>
      </c>
      <c r="CQ96" s="47">
        <v>8</v>
      </c>
      <c r="CR96" s="47">
        <v>8</v>
      </c>
      <c r="CS96" s="47">
        <v>8</v>
      </c>
      <c r="CT96" s="49">
        <f t="shared" si="123"/>
        <v>9.5</v>
      </c>
      <c r="CU96" s="48">
        <f t="shared" si="124"/>
        <v>0</v>
      </c>
      <c r="CV96" s="44" t="str">
        <f t="shared" si="125"/>
        <v>Dem.</v>
      </c>
      <c r="CW96" s="47" t="s">
        <v>78</v>
      </c>
      <c r="CX96" s="46" t="s">
        <v>78</v>
      </c>
      <c r="CY96" s="45">
        <f t="shared" si="126"/>
        <v>7.89</v>
      </c>
      <c r="CZ96" s="40">
        <f t="shared" si="127"/>
        <v>2</v>
      </c>
      <c r="DA96" s="39" t="str">
        <f t="shared" si="128"/>
        <v>Advanced</v>
      </c>
      <c r="DB96" s="44">
        <f t="shared" si="129"/>
        <v>8.1999999999999993</v>
      </c>
      <c r="DC96" s="40">
        <f t="shared" si="130"/>
        <v>1</v>
      </c>
      <c r="DD96" s="39" t="str">
        <f t="shared" si="131"/>
        <v>Democracies in consolidation</v>
      </c>
      <c r="DE96" s="43">
        <f t="shared" si="132"/>
        <v>7.57</v>
      </c>
      <c r="DF96" s="40">
        <f t="shared" si="133"/>
        <v>2</v>
      </c>
      <c r="DG96" s="39" t="str">
        <f t="shared" si="134"/>
        <v>Functioning</v>
      </c>
      <c r="DH96" s="42">
        <f t="shared" si="135"/>
        <v>6.32</v>
      </c>
      <c r="DI96" s="40">
        <f t="shared" si="136"/>
        <v>2</v>
      </c>
      <c r="DJ96" s="39" t="str">
        <f t="shared" si="137"/>
        <v>Good</v>
      </c>
      <c r="DK96" s="41">
        <f t="shared" si="138"/>
        <v>3.8</v>
      </c>
      <c r="DL96" s="40">
        <f t="shared" si="139"/>
        <v>4</v>
      </c>
      <c r="DM96" s="39" t="str">
        <f t="shared" si="140"/>
        <v>Minor</v>
      </c>
    </row>
    <row r="97" spans="1:117">
      <c r="A97" s="61" t="s">
        <v>195</v>
      </c>
      <c r="B97" s="60">
        <v>6</v>
      </c>
      <c r="C97" s="59">
        <f>IF(D97="-","?",RANK(D97,D2:D131,0))</f>
        <v>47</v>
      </c>
      <c r="D97" s="45">
        <f t="shared" si="94"/>
        <v>6.14</v>
      </c>
      <c r="E97" s="44">
        <f t="shared" si="95"/>
        <v>5.7</v>
      </c>
      <c r="F97" s="58">
        <f t="shared" si="96"/>
        <v>7.5</v>
      </c>
      <c r="G97" s="47">
        <v>7</v>
      </c>
      <c r="H97" s="47">
        <v>8</v>
      </c>
      <c r="I97" s="47">
        <v>9</v>
      </c>
      <c r="J97" s="47">
        <v>6</v>
      </c>
      <c r="K97" s="58">
        <f t="shared" si="97"/>
        <v>6</v>
      </c>
      <c r="L97" s="47">
        <v>6</v>
      </c>
      <c r="M97" s="47">
        <v>8</v>
      </c>
      <c r="N97" s="47">
        <v>5</v>
      </c>
      <c r="O97" s="47">
        <v>5</v>
      </c>
      <c r="P97" s="58">
        <f t="shared" si="98"/>
        <v>4.75</v>
      </c>
      <c r="Q97" s="47">
        <v>4</v>
      </c>
      <c r="R97" s="47">
        <v>5</v>
      </c>
      <c r="S97" s="47">
        <v>4</v>
      </c>
      <c r="T97" s="47">
        <v>6</v>
      </c>
      <c r="U97" s="58">
        <f t="shared" si="99"/>
        <v>5.5</v>
      </c>
      <c r="V97" s="47">
        <v>6</v>
      </c>
      <c r="W97" s="47">
        <v>5</v>
      </c>
      <c r="X97" s="58">
        <f t="shared" si="100"/>
        <v>4.75</v>
      </c>
      <c r="Y97" s="47">
        <v>5</v>
      </c>
      <c r="Z97" s="47">
        <v>4</v>
      </c>
      <c r="AA97" s="47">
        <v>6</v>
      </c>
      <c r="AB97" s="47">
        <v>4</v>
      </c>
      <c r="AC97" s="43">
        <f t="shared" si="101"/>
        <v>6.5714285714285712</v>
      </c>
      <c r="AD97" s="57">
        <f t="shared" si="102"/>
        <v>6</v>
      </c>
      <c r="AE97" s="47">
        <v>6</v>
      </c>
      <c r="AF97" s="57">
        <f t="shared" si="103"/>
        <v>6</v>
      </c>
      <c r="AG97" s="47">
        <v>6</v>
      </c>
      <c r="AH97" s="47">
        <v>6</v>
      </c>
      <c r="AI97" s="47">
        <v>7</v>
      </c>
      <c r="AJ97" s="47">
        <v>5</v>
      </c>
      <c r="AK97" s="57">
        <f t="shared" si="104"/>
        <v>9.5</v>
      </c>
      <c r="AL97" s="47">
        <v>9</v>
      </c>
      <c r="AM97" s="47">
        <v>10</v>
      </c>
      <c r="AN97" s="57">
        <f t="shared" si="105"/>
        <v>5.5</v>
      </c>
      <c r="AO97" s="47">
        <v>4</v>
      </c>
      <c r="AP97" s="47">
        <v>7</v>
      </c>
      <c r="AQ97" s="57">
        <f t="shared" si="106"/>
        <v>5.5</v>
      </c>
      <c r="AR97" s="47">
        <v>6</v>
      </c>
      <c r="AS97" s="47">
        <v>5</v>
      </c>
      <c r="AT97" s="57">
        <f t="shared" si="107"/>
        <v>9</v>
      </c>
      <c r="AU97" s="47">
        <v>9</v>
      </c>
      <c r="AV97" s="57">
        <f t="shared" si="108"/>
        <v>4.5</v>
      </c>
      <c r="AW97" s="47">
        <v>3</v>
      </c>
      <c r="AX97" s="47">
        <v>6</v>
      </c>
      <c r="AY97" s="56">
        <f>IF(AZ97="-","?",RANK(AZ97,AZ2:AZ131,0))</f>
        <v>87</v>
      </c>
      <c r="AZ97" s="42">
        <f t="shared" si="109"/>
        <v>3.84</v>
      </c>
      <c r="BA97" s="41">
        <f t="shared" si="110"/>
        <v>4.145833333333333</v>
      </c>
      <c r="BB97" s="47">
        <v>5</v>
      </c>
      <c r="BC97" s="47">
        <v>8</v>
      </c>
      <c r="BD97" s="47">
        <v>2</v>
      </c>
      <c r="BE97" s="47">
        <v>4</v>
      </c>
      <c r="BF97" s="47">
        <v>1</v>
      </c>
      <c r="BG97" s="55">
        <f t="shared" si="111"/>
        <v>4.875</v>
      </c>
      <c r="BH97" s="54">
        <f t="shared" si="112"/>
        <v>4.416666666666667</v>
      </c>
      <c r="BI97" s="41">
        <f t="shared" si="113"/>
        <v>4.666666666666667</v>
      </c>
      <c r="BJ97" s="47">
        <v>4</v>
      </c>
      <c r="BK97" s="47">
        <v>4</v>
      </c>
      <c r="BL97" s="47">
        <v>6</v>
      </c>
      <c r="BM97" s="41">
        <f t="shared" si="114"/>
        <v>4</v>
      </c>
      <c r="BN97" s="47">
        <v>4</v>
      </c>
      <c r="BO97" s="47">
        <v>4</v>
      </c>
      <c r="BP97" s="47">
        <v>4</v>
      </c>
      <c r="BQ97" s="41">
        <f t="shared" si="115"/>
        <v>4.333333333333333</v>
      </c>
      <c r="BR97" s="47">
        <v>4</v>
      </c>
      <c r="BS97" s="47">
        <v>4</v>
      </c>
      <c r="BT97" s="47">
        <v>6</v>
      </c>
      <c r="BU97" s="47">
        <v>4</v>
      </c>
      <c r="BV97" s="47">
        <v>4</v>
      </c>
      <c r="BW97" s="47">
        <v>4</v>
      </c>
      <c r="BX97" s="41">
        <f t="shared" si="116"/>
        <v>4.666666666666667</v>
      </c>
      <c r="BY97" s="47">
        <v>4</v>
      </c>
      <c r="BZ97" s="47">
        <v>6</v>
      </c>
      <c r="CA97" s="47">
        <v>4</v>
      </c>
      <c r="CB97" s="47" t="s">
        <v>78</v>
      </c>
      <c r="CC97" s="46" t="s">
        <v>78</v>
      </c>
      <c r="CD97" s="52" t="s">
        <v>208</v>
      </c>
      <c r="CE97" s="52">
        <f t="shared" si="117"/>
        <v>5.7</v>
      </c>
      <c r="CF97" s="44" t="str">
        <f t="shared" si="118"/>
        <v>-</v>
      </c>
      <c r="CG97" s="53" t="str">
        <f t="shared" si="119"/>
        <v/>
      </c>
      <c r="CH97" s="52" t="s">
        <v>208</v>
      </c>
      <c r="CI97" s="52">
        <f t="shared" si="120"/>
        <v>6.5714285714285712</v>
      </c>
      <c r="CJ97" s="43" t="str">
        <f t="shared" si="121"/>
        <v>-</v>
      </c>
      <c r="CK97" s="51" t="str">
        <f t="shared" si="122"/>
        <v/>
      </c>
      <c r="CL97" s="47" t="s">
        <v>78</v>
      </c>
      <c r="CM97" s="46" t="s">
        <v>78</v>
      </c>
      <c r="CN97" s="47">
        <v>6</v>
      </c>
      <c r="CO97" s="47">
        <v>8</v>
      </c>
      <c r="CP97" s="47">
        <v>5</v>
      </c>
      <c r="CQ97" s="47">
        <v>5</v>
      </c>
      <c r="CR97" s="47">
        <v>4</v>
      </c>
      <c r="CS97" s="47">
        <v>6</v>
      </c>
      <c r="CT97" s="49">
        <f t="shared" si="123"/>
        <v>6.5</v>
      </c>
      <c r="CU97" s="48">
        <f t="shared" si="124"/>
        <v>0</v>
      </c>
      <c r="CV97" s="44" t="str">
        <f t="shared" si="125"/>
        <v>Dem.</v>
      </c>
      <c r="CW97" s="47" t="s">
        <v>78</v>
      </c>
      <c r="CX97" s="46" t="s">
        <v>78</v>
      </c>
      <c r="CY97" s="45">
        <f t="shared" si="126"/>
        <v>6.14</v>
      </c>
      <c r="CZ97" s="40">
        <f t="shared" si="127"/>
        <v>3</v>
      </c>
      <c r="DA97" s="39" t="str">
        <f t="shared" si="128"/>
        <v>Limited</v>
      </c>
      <c r="DB97" s="44">
        <f t="shared" si="129"/>
        <v>5.7</v>
      </c>
      <c r="DC97" s="40">
        <f t="shared" si="130"/>
        <v>3</v>
      </c>
      <c r="DD97" s="39" t="str">
        <f t="shared" si="131"/>
        <v>Highly defective democracies</v>
      </c>
      <c r="DE97" s="43">
        <f t="shared" si="132"/>
        <v>6.57</v>
      </c>
      <c r="DF97" s="40">
        <f t="shared" si="133"/>
        <v>3</v>
      </c>
      <c r="DG97" s="39" t="str">
        <f t="shared" si="134"/>
        <v>Functional flaws</v>
      </c>
      <c r="DH97" s="42">
        <f t="shared" si="135"/>
        <v>3.84</v>
      </c>
      <c r="DI97" s="40">
        <f t="shared" si="136"/>
        <v>4</v>
      </c>
      <c r="DJ97" s="39" t="str">
        <f t="shared" si="137"/>
        <v>Weak</v>
      </c>
      <c r="DK97" s="41">
        <f t="shared" si="138"/>
        <v>4.0999999999999996</v>
      </c>
      <c r="DL97" s="40">
        <f t="shared" si="139"/>
        <v>4</v>
      </c>
      <c r="DM97" s="39" t="str">
        <f t="shared" si="140"/>
        <v>Minor</v>
      </c>
    </row>
    <row r="98" spans="1:117">
      <c r="A98" s="61" t="s">
        <v>196</v>
      </c>
      <c r="B98" s="60">
        <v>5</v>
      </c>
      <c r="C98" s="59">
        <f>IF(D98="-","?",RANK(D98,D2:D131,0))</f>
        <v>80</v>
      </c>
      <c r="D98" s="45">
        <f t="shared" ref="D98:D129" si="141">IF(ISERROR(ROUND(AVERAGE(E98,AC98),2)),"-",ROUND(AVERAGE(E98,AC98),2))</f>
        <v>4.5999999999999996</v>
      </c>
      <c r="E98" s="44">
        <f t="shared" ref="E98:E129" si="142">IF(ISERROR(AVERAGE(F98,K98,P98,U98,X98)),"-",AVERAGE(F98,K98,P98,U98,X98))</f>
        <v>4.2333333333333334</v>
      </c>
      <c r="F98" s="58">
        <f t="shared" ref="F98:F129" si="143">IF(ISERROR(AVERAGE(G98:J98)),"-",AVERAGE(G98:J98))</f>
        <v>8.25</v>
      </c>
      <c r="G98" s="47">
        <v>7</v>
      </c>
      <c r="H98" s="47">
        <v>9</v>
      </c>
      <c r="I98" s="47">
        <v>9</v>
      </c>
      <c r="J98" s="47">
        <v>8</v>
      </c>
      <c r="K98" s="58">
        <f t="shared" ref="K98:K129" si="144">IF(ISERROR(AVERAGE(L98:O98)),"-",AVERAGE(L98:O98))</f>
        <v>3.25</v>
      </c>
      <c r="L98" s="47">
        <v>3</v>
      </c>
      <c r="M98" s="47">
        <v>2</v>
      </c>
      <c r="N98" s="47">
        <v>5</v>
      </c>
      <c r="O98" s="47">
        <v>3</v>
      </c>
      <c r="P98" s="58">
        <f t="shared" ref="P98:P129" si="145">IF(ISERROR(AVERAGE(Q98:T98)),"-",AVERAGE(Q98:T98))</f>
        <v>4</v>
      </c>
      <c r="Q98" s="47">
        <v>2</v>
      </c>
      <c r="R98" s="47">
        <v>4</v>
      </c>
      <c r="S98" s="47">
        <v>5</v>
      </c>
      <c r="T98" s="47">
        <v>5</v>
      </c>
      <c r="U98" s="58">
        <f t="shared" ref="U98:U129" si="146">IF(ISERROR(AVERAGE(V98:W98)),"-",AVERAGE(V98:W98))</f>
        <v>2</v>
      </c>
      <c r="V98" s="47">
        <v>2</v>
      </c>
      <c r="W98" s="47">
        <v>2</v>
      </c>
      <c r="X98" s="58">
        <f t="shared" ref="X98:X129" si="147">IF(ISERROR(AVERAGE(Y98:AB98)),"-",AVERAGE(Y98:AB98))</f>
        <v>3.6666666666666665</v>
      </c>
      <c r="Y98" s="47">
        <v>3</v>
      </c>
      <c r="Z98" s="47">
        <v>6</v>
      </c>
      <c r="AA98" s="47" t="s">
        <v>100</v>
      </c>
      <c r="AB98" s="47">
        <v>2</v>
      </c>
      <c r="AC98" s="43">
        <f t="shared" ref="AC98:AC129" si="148">IF(ISERROR(AVERAGE(AD98,AF98,AK98,AN98,AQ98,AT98,AV98)),"-",AVERAGE(AD98,AF98,AK98,AN98,AQ98,AT98,AV98))</f>
        <v>4.9642857142857144</v>
      </c>
      <c r="AD98" s="57">
        <f t="shared" ref="AD98:AD129" si="149">IF(ISERROR(AVERAGE(AE98)),"-",AVERAGE(AE98))</f>
        <v>2</v>
      </c>
      <c r="AE98" s="47">
        <v>2</v>
      </c>
      <c r="AF98" s="57">
        <f t="shared" ref="AF98:AF129" si="150">IF(ISERROR(AVERAGE(AG98:AJ98)),"-",AVERAGE(AG98:AJ98))</f>
        <v>5.75</v>
      </c>
      <c r="AG98" s="47">
        <v>4</v>
      </c>
      <c r="AH98" s="47">
        <v>7</v>
      </c>
      <c r="AI98" s="47">
        <v>6</v>
      </c>
      <c r="AJ98" s="47">
        <v>6</v>
      </c>
      <c r="AK98" s="57">
        <f t="shared" ref="AK98:AK129" si="151">IF(ISERROR(AVERAGE(AL98:AM98)),"-",AVERAGE(AL98:AM98))</f>
        <v>6</v>
      </c>
      <c r="AL98" s="47">
        <v>6</v>
      </c>
      <c r="AM98" s="47">
        <v>6</v>
      </c>
      <c r="AN98" s="57">
        <f t="shared" ref="AN98:AN129" si="152">IF(ISERROR(AVERAGE(AO98:AP98)),"-",AVERAGE(AO98:AP98))</f>
        <v>6</v>
      </c>
      <c r="AO98" s="47">
        <v>5</v>
      </c>
      <c r="AP98" s="47">
        <v>7</v>
      </c>
      <c r="AQ98" s="57">
        <f t="shared" ref="AQ98:AQ129" si="153">IF(ISERROR(AVERAGE(AR98:AS98)),"-",AVERAGE(AR98:AS98))</f>
        <v>4.5</v>
      </c>
      <c r="AR98" s="47">
        <v>3</v>
      </c>
      <c r="AS98" s="47">
        <v>6</v>
      </c>
      <c r="AT98" s="57">
        <f t="shared" ref="AT98:AT129" si="154">IF(ISERROR(AVERAGE(AU98)),"-",AVERAGE(AU98))</f>
        <v>5</v>
      </c>
      <c r="AU98" s="47">
        <v>5</v>
      </c>
      <c r="AV98" s="57">
        <f t="shared" ref="AV98:AV129" si="155">IF(ISERROR(AVERAGE(AW98:AX98)),"-",AVERAGE(AW98:AX98))</f>
        <v>5.5</v>
      </c>
      <c r="AW98" s="47">
        <v>6</v>
      </c>
      <c r="AX98" s="47">
        <v>5</v>
      </c>
      <c r="AY98" s="56">
        <f>IF(AZ98="-","?",RANK(AZ98,AZ2:AZ131,0))</f>
        <v>72</v>
      </c>
      <c r="AZ98" s="42">
        <f t="shared" ref="AZ98:AZ129" si="156">IF(OR(ISERROR(AVERAGE(BA98)),ISERROR(AVERAGE(BH98))),"-",ROUND(BH98*(1+(BA98-1)*(0.25/9))*10/12.5,2))</f>
        <v>4.43</v>
      </c>
      <c r="BA98" s="41">
        <f t="shared" ref="BA98:BA129" si="157">IF(ISERROR(AVERAGE(BB98:BG98)),"-",AVERAGE(BB98:BG98))</f>
        <v>8.1458333333333339</v>
      </c>
      <c r="BB98" s="47">
        <v>9</v>
      </c>
      <c r="BC98" s="47">
        <v>10</v>
      </c>
      <c r="BD98" s="47">
        <v>9</v>
      </c>
      <c r="BE98" s="47">
        <v>9</v>
      </c>
      <c r="BF98" s="47">
        <v>7</v>
      </c>
      <c r="BG98" s="55">
        <f t="shared" ref="BG98:BG131" si="158">IF(OR(F98="-",P98="-"),"-",11-(F98+P98)/2)</f>
        <v>4.875</v>
      </c>
      <c r="BH98" s="54">
        <f t="shared" ref="BH98:BH129" si="159">IF(ISERROR(AVERAGE(BI98,BM98,BQ98,BX98)),"-",AVERAGE(BI98,BM98,BQ98,BX98))</f>
        <v>4.625</v>
      </c>
      <c r="BI98" s="41">
        <f t="shared" ref="BI98:BI129" si="160">IF(ISERROR(AVERAGE(BJ98:BL98)),"-",AVERAGE(BJ98:BL98))</f>
        <v>3.6666666666666665</v>
      </c>
      <c r="BJ98" s="47">
        <v>3</v>
      </c>
      <c r="BK98" s="47">
        <v>4</v>
      </c>
      <c r="BL98" s="47">
        <v>4</v>
      </c>
      <c r="BM98" s="41">
        <f t="shared" ref="BM98:BM129" si="161">IF(ISERROR(AVERAGE(BN98:BP98)),"-",AVERAGE(BN98:BP98))</f>
        <v>5</v>
      </c>
      <c r="BN98" s="47">
        <v>5</v>
      </c>
      <c r="BO98" s="47">
        <v>5</v>
      </c>
      <c r="BP98" s="47">
        <v>5</v>
      </c>
      <c r="BQ98" s="41">
        <f t="shared" ref="BQ98:BQ129" si="162">IF(ISERROR(AVERAGE(BR98:BW98)),"-",AVERAGE(BR98:BW98))</f>
        <v>4.5</v>
      </c>
      <c r="BR98" s="47">
        <v>6</v>
      </c>
      <c r="BS98" s="47">
        <v>4</v>
      </c>
      <c r="BT98" s="47">
        <v>2</v>
      </c>
      <c r="BU98" s="47">
        <v>5</v>
      </c>
      <c r="BV98" s="47">
        <v>4</v>
      </c>
      <c r="BW98" s="47">
        <v>6</v>
      </c>
      <c r="BX98" s="41">
        <f t="shared" ref="BX98:BX129" si="163">IF(ISERROR(AVERAGE(BY98:CA98)),"-",AVERAGE(BY98:CA98))</f>
        <v>5.333333333333333</v>
      </c>
      <c r="BY98" s="47">
        <v>6</v>
      </c>
      <c r="BZ98" s="47">
        <v>5</v>
      </c>
      <c r="CA98" s="47">
        <v>5</v>
      </c>
      <c r="CB98" s="47" t="s">
        <v>78</v>
      </c>
      <c r="CC98" s="46" t="s">
        <v>78</v>
      </c>
      <c r="CD98" s="52" t="s">
        <v>208</v>
      </c>
      <c r="CE98" s="52">
        <f t="shared" ref="CE98:CE131" si="164">IF(ISERROR(AVERAGE(F98,K98,P98,U98,X98)),"-",AVERAGE(F98,K98,P98,U98,X98))</f>
        <v>4.2333333333333334</v>
      </c>
      <c r="CF98" s="44" t="str">
        <f t="shared" ref="CF98:CF129" si="165">IF(OR(CD98="-",CE98="-"),"-",(SUM(CE98-CD98)))</f>
        <v>-</v>
      </c>
      <c r="CG98" s="53" t="str">
        <f t="shared" ref="CG98:CG129" si="166">IF(CF98="-","",IF(CF98&gt;=1,"ã",IF(CF98&gt;=0.5,"æ",IF(CF98&gt;=-0.49,"â",IF(CF98&gt;=-0.99,"è","ä")))))</f>
        <v/>
      </c>
      <c r="CH98" s="52" t="s">
        <v>208</v>
      </c>
      <c r="CI98" s="52">
        <f t="shared" ref="CI98:CI131" si="167">IF(ISERROR(AVERAGE(AD98,AF98,AK98,AN98,AQ98,AT98,AV98)),"-",AVERAGE(AD98,AF98,AK98,AN98,AQ98,AT98,AV98))</f>
        <v>4.9642857142857144</v>
      </c>
      <c r="CJ98" s="43" t="str">
        <f t="shared" ref="CJ98:CJ129" si="168">IF(OR(CH98="-",CI98="-"),"-",(SUM(CI98-CH98)))</f>
        <v>-</v>
      </c>
      <c r="CK98" s="51" t="str">
        <f t="shared" ref="CK98:CK129" si="169">IF(CJ98="-","",IF(CJ98&gt;=1,"ã",IF(CJ98&gt;=0.5,"æ",IF(CJ98&gt;=-0.49,"â",IF(CJ98&gt;=-0.99,"è","ä")))))</f>
        <v/>
      </c>
      <c r="CL98" s="47" t="s">
        <v>78</v>
      </c>
      <c r="CM98" s="46" t="s">
        <v>78</v>
      </c>
      <c r="CN98" s="50">
        <v>3</v>
      </c>
      <c r="CO98" s="50">
        <v>2</v>
      </c>
      <c r="CP98" s="47">
        <v>5</v>
      </c>
      <c r="CQ98" s="47">
        <v>3</v>
      </c>
      <c r="CR98" s="50">
        <v>2</v>
      </c>
      <c r="CS98" s="47">
        <v>5</v>
      </c>
      <c r="CT98" s="49">
        <f t="shared" ref="CT98:CT131" si="170">IF(OR(G98="-",J98="-",G98="",J98=""),"-",(G98+J98)/2)</f>
        <v>7.5</v>
      </c>
      <c r="CU98" s="48">
        <f t="shared" ref="CU98:CU129" si="171">IF(CN98="-","-",(IF(CN98&lt;6,1,0)+IF(CO98&lt;3,1,0)+IF(CP98&lt;3,1,0)+IF(CQ98&lt;3,1,0)+IF(CR98&lt;3,1,0)+IF(CS98&lt;3,1,0)+IF(CT98&lt;3,1,0)))</f>
        <v>3</v>
      </c>
      <c r="CV98" s="44" t="str">
        <f t="shared" ref="CV98:CV129" si="172">IF(CU98="-","",IF(CU98=0,"Dem.","Aut."))</f>
        <v>Aut.</v>
      </c>
      <c r="CW98" s="47" t="s">
        <v>78</v>
      </c>
      <c r="CX98" s="46" t="s">
        <v>78</v>
      </c>
      <c r="CY98" s="45">
        <f t="shared" ref="CY98:CY131" si="173">IF(ISERROR(ROUND(AVERAGE(E98,AC98),2)),"-",ROUND(AVERAGE(E98,AC98),2))</f>
        <v>4.5999999999999996</v>
      </c>
      <c r="CZ98" s="40">
        <f t="shared" ref="CZ98:CZ129" si="174">IF(CY98="-","-",IF(CY98&gt;=8.5,1,IF(CY98&gt;=7,2,IF(CY98&gt;=5.5,3,IF(CY98&gt;=4,4,5)))))</f>
        <v>4</v>
      </c>
      <c r="DA98" s="39" t="str">
        <f t="shared" ref="DA98:DA129" si="175">IF(CZ98="-","",IF(CZ98=1,"Highly advanced",IF(CZ98=2,"Advanced",IF(CZ98=3,"Limited",IF(CZ98=4,"Very limited","Failed")))))</f>
        <v>Very limited</v>
      </c>
      <c r="DB98" s="44">
        <f t="shared" ref="DB98:DB131" si="176">IF(ISERROR(ROUND(AVERAGE(F98,K98,P98,U98,X98),2)),"-",ROUND(AVERAGE(F98,K98,P98,U98,X98),2))</f>
        <v>4.2300000000000004</v>
      </c>
      <c r="DC98" s="40">
        <f t="shared" ref="DC98:DC129" si="177">IF(OR(DB98="-",CU98="-"),"-",IF(AND(DB98&gt;=8,CU98=0),1,IF(AND(DB98&gt;=6,CU98=0),2,IF(AND(DB98&gt;=1,CU98=0),3,IF(AND(DB98&gt;=4,CU98&gt;0),4,5)))))</f>
        <v>4</v>
      </c>
      <c r="DD98" s="39" t="str">
        <f t="shared" ref="DD98:DD129" si="178">IF(DC98="-","",IF(DC98=1,"Democracies in consolidation",IF(DC98=2,"Defective democracies",IF(DC98=3,"Highly defective democracies",IF(DC98=4,"Moderate autocracies","Hard-line autocracies")))))</f>
        <v>Moderate autocracies</v>
      </c>
      <c r="DE98" s="43">
        <f t="shared" ref="DE98:DE131" si="179">IF(ISERROR(ROUND(AVERAGE(AD98,AF98,AK98,AN98,AQ98,AT98,AV98),2)),"-",ROUND(AVERAGE(AD98,AF98,AK98,AN98,AQ98,AT98,AV98),2))</f>
        <v>4.96</v>
      </c>
      <c r="DF98" s="40">
        <f t="shared" ref="DF98:DF129" si="180">IF(DE98="-","-",IF(DE98&gt;=8,1,IF(DE98&gt;=7,2,IF(DE98&gt;=5,3,IF(DE98&gt;=3,4,5)))))</f>
        <v>4</v>
      </c>
      <c r="DG98" s="39" t="str">
        <f t="shared" ref="DG98:DG129" si="181">IF(DF98="-","",IF(DF98=1,"Developed",IF(DF98=2,"Functioning",IF(DF98=3,"Functional flaws",IF(DF98=4,"Poorly functioning","Rudimentary")))))</f>
        <v>Poorly functioning</v>
      </c>
      <c r="DH98" s="42">
        <f t="shared" ref="DH98:DH131" si="182">IF(OR(ISERROR(AVERAGE(BA98)),ISERROR(AVERAGE(BH98))),"-",ROUND(BH98*(1+(BA98-1)*(0.25/9))*10/12.5,2))</f>
        <v>4.43</v>
      </c>
      <c r="DI98" s="40">
        <f t="shared" ref="DI98:DI129" si="183">IF(DH98="-","-",IF(DH98&gt;=7,1,IF(DH98&gt;=5.6,2,IF(DH98&gt;=4.3,3,IF(DH98&gt;=3,4,5)))))</f>
        <v>3</v>
      </c>
      <c r="DJ98" s="39" t="str">
        <f t="shared" ref="DJ98:DJ129" si="184">IF(DI98="-","",IF(DI98=1,"Very good",IF(DI98=2,"Good",IF(DI98=3,"Moderate",IF(DI98=4,"Weak","Failed")))))</f>
        <v>Moderate</v>
      </c>
      <c r="DK98" s="41">
        <f t="shared" ref="DK98:DK131" si="185">IF(ISERROR(IF(BA98="-","-",ROUND(BA98,1))),"-",IF(BA98="-","-",ROUND(BA98,1)))</f>
        <v>8.1</v>
      </c>
      <c r="DL98" s="40">
        <f t="shared" ref="DL98:DL129" si="186">IF(DK98="-","-",IF(DK98&gt;=8.5,1,IF(DK98&gt;=6.5,2,IF(DK98&gt;=4.5,3,IF(DK98&gt;=2.5,4,5)))))</f>
        <v>2</v>
      </c>
      <c r="DM98" s="39" t="str">
        <f t="shared" ref="DM98:DM129" si="187">IF(DL98="-","",IF(DL98=1,"Massive",IF(DL98=2,"Substantial",IF(DL98=3,"Moderate",IF(DL98=4,"Minor","Negligible")))))</f>
        <v>Substantial</v>
      </c>
    </row>
    <row r="99" spans="1:117">
      <c r="A99" s="61" t="s">
        <v>197</v>
      </c>
      <c r="B99" s="60">
        <v>4</v>
      </c>
      <c r="C99" s="59">
        <f>IF(D99="-","?",RANK(D99,D2:D131,0))</f>
        <v>93</v>
      </c>
      <c r="D99" s="45">
        <f t="shared" si="141"/>
        <v>4</v>
      </c>
      <c r="E99" s="44">
        <f t="shared" si="142"/>
        <v>2.5666666666666669</v>
      </c>
      <c r="F99" s="58">
        <f t="shared" si="143"/>
        <v>5.75</v>
      </c>
      <c r="G99" s="47">
        <v>8</v>
      </c>
      <c r="H99" s="47">
        <v>6</v>
      </c>
      <c r="I99" s="47">
        <v>2</v>
      </c>
      <c r="J99" s="47">
        <v>7</v>
      </c>
      <c r="K99" s="58">
        <f t="shared" si="144"/>
        <v>1.5</v>
      </c>
      <c r="L99" s="47">
        <v>1</v>
      </c>
      <c r="M99" s="47">
        <v>1</v>
      </c>
      <c r="N99" s="47">
        <v>2</v>
      </c>
      <c r="O99" s="47">
        <v>2</v>
      </c>
      <c r="P99" s="58">
        <f t="shared" si="145"/>
        <v>2.25</v>
      </c>
      <c r="Q99" s="47">
        <v>1</v>
      </c>
      <c r="R99" s="47">
        <v>2</v>
      </c>
      <c r="S99" s="47">
        <v>3</v>
      </c>
      <c r="T99" s="47">
        <v>3</v>
      </c>
      <c r="U99" s="58">
        <f t="shared" si="146"/>
        <v>1</v>
      </c>
      <c r="V99" s="47">
        <v>1</v>
      </c>
      <c r="W99" s="47">
        <v>1</v>
      </c>
      <c r="X99" s="58">
        <f t="shared" si="147"/>
        <v>2.3333333333333335</v>
      </c>
      <c r="Y99" s="47">
        <v>1</v>
      </c>
      <c r="Z99" s="47">
        <v>2</v>
      </c>
      <c r="AA99" s="47" t="s">
        <v>100</v>
      </c>
      <c r="AB99" s="47">
        <v>4</v>
      </c>
      <c r="AC99" s="43">
        <f t="shared" si="148"/>
        <v>5.4285714285714288</v>
      </c>
      <c r="AD99" s="57">
        <f t="shared" si="149"/>
        <v>4</v>
      </c>
      <c r="AE99" s="47">
        <v>4</v>
      </c>
      <c r="AF99" s="57">
        <f t="shared" si="150"/>
        <v>6</v>
      </c>
      <c r="AG99" s="47">
        <v>6</v>
      </c>
      <c r="AH99" s="47">
        <v>4</v>
      </c>
      <c r="AI99" s="47">
        <v>7</v>
      </c>
      <c r="AJ99" s="47">
        <v>7</v>
      </c>
      <c r="AK99" s="57">
        <f t="shared" si="151"/>
        <v>7</v>
      </c>
      <c r="AL99" s="47">
        <v>9</v>
      </c>
      <c r="AM99" s="47">
        <v>5</v>
      </c>
      <c r="AN99" s="57">
        <f t="shared" si="152"/>
        <v>6</v>
      </c>
      <c r="AO99" s="47">
        <v>6</v>
      </c>
      <c r="AP99" s="47">
        <v>6</v>
      </c>
      <c r="AQ99" s="57">
        <f t="shared" si="153"/>
        <v>5</v>
      </c>
      <c r="AR99" s="47">
        <v>7</v>
      </c>
      <c r="AS99" s="47">
        <v>3</v>
      </c>
      <c r="AT99" s="57">
        <f t="shared" si="154"/>
        <v>6</v>
      </c>
      <c r="AU99" s="47">
        <v>6</v>
      </c>
      <c r="AV99" s="57">
        <f t="shared" si="155"/>
        <v>4</v>
      </c>
      <c r="AW99" s="47">
        <v>3</v>
      </c>
      <c r="AX99" s="47">
        <v>5</v>
      </c>
      <c r="AY99" s="56">
        <f>IF(AZ99="-","?",RANK(AZ99,AZ2:AZ131,0))</f>
        <v>90</v>
      </c>
      <c r="AZ99" s="42">
        <f t="shared" si="156"/>
        <v>3.64</v>
      </c>
      <c r="BA99" s="41">
        <f t="shared" si="157"/>
        <v>5.333333333333333</v>
      </c>
      <c r="BB99" s="47">
        <v>4</v>
      </c>
      <c r="BC99" s="47">
        <v>10</v>
      </c>
      <c r="BD99" s="47">
        <v>4</v>
      </c>
      <c r="BE99" s="47">
        <v>2</v>
      </c>
      <c r="BF99" s="47">
        <v>5</v>
      </c>
      <c r="BG99" s="55">
        <f t="shared" si="158"/>
        <v>7</v>
      </c>
      <c r="BH99" s="54">
        <f t="shared" si="159"/>
        <v>4.0666666666666664</v>
      </c>
      <c r="BI99" s="41">
        <f t="shared" si="160"/>
        <v>3.6666666666666665</v>
      </c>
      <c r="BJ99" s="47">
        <v>4</v>
      </c>
      <c r="BK99" s="47">
        <v>3</v>
      </c>
      <c r="BL99" s="47">
        <v>4</v>
      </c>
      <c r="BM99" s="41">
        <f t="shared" si="161"/>
        <v>3.3333333333333335</v>
      </c>
      <c r="BN99" s="47">
        <v>3</v>
      </c>
      <c r="BO99" s="47">
        <v>4</v>
      </c>
      <c r="BP99" s="47">
        <v>3</v>
      </c>
      <c r="BQ99" s="41">
        <f t="shared" si="162"/>
        <v>3.6</v>
      </c>
      <c r="BR99" s="47">
        <v>4</v>
      </c>
      <c r="BS99" s="47">
        <v>1</v>
      </c>
      <c r="BT99" s="47">
        <v>7</v>
      </c>
      <c r="BU99" s="47">
        <v>3</v>
      </c>
      <c r="BV99" s="47">
        <v>3</v>
      </c>
      <c r="BW99" s="47" t="s">
        <v>100</v>
      </c>
      <c r="BX99" s="41">
        <f t="shared" si="163"/>
        <v>5.666666666666667</v>
      </c>
      <c r="BY99" s="47">
        <v>4</v>
      </c>
      <c r="BZ99" s="47">
        <v>6</v>
      </c>
      <c r="CA99" s="47">
        <v>7</v>
      </c>
      <c r="CB99" s="47" t="s">
        <v>78</v>
      </c>
      <c r="CC99" s="46" t="s">
        <v>78</v>
      </c>
      <c r="CD99" s="52" t="s">
        <v>208</v>
      </c>
      <c r="CE99" s="52">
        <f t="shared" si="164"/>
        <v>2.5666666666666669</v>
      </c>
      <c r="CF99" s="44" t="str">
        <f t="shared" si="165"/>
        <v>-</v>
      </c>
      <c r="CG99" s="53" t="str">
        <f t="shared" si="166"/>
        <v/>
      </c>
      <c r="CH99" s="52" t="s">
        <v>208</v>
      </c>
      <c r="CI99" s="52">
        <f t="shared" si="167"/>
        <v>5.4285714285714288</v>
      </c>
      <c r="CJ99" s="43" t="str">
        <f t="shared" si="168"/>
        <v>-</v>
      </c>
      <c r="CK99" s="51" t="str">
        <f t="shared" si="169"/>
        <v/>
      </c>
      <c r="CL99" s="47" t="s">
        <v>78</v>
      </c>
      <c r="CM99" s="46" t="s">
        <v>78</v>
      </c>
      <c r="CN99" s="50">
        <v>1</v>
      </c>
      <c r="CO99" s="50">
        <v>1</v>
      </c>
      <c r="CP99" s="50">
        <v>2</v>
      </c>
      <c r="CQ99" s="50">
        <v>2</v>
      </c>
      <c r="CR99" s="50">
        <v>1</v>
      </c>
      <c r="CS99" s="47">
        <v>3</v>
      </c>
      <c r="CT99" s="49">
        <f t="shared" si="170"/>
        <v>7.5</v>
      </c>
      <c r="CU99" s="48">
        <f t="shared" si="171"/>
        <v>5</v>
      </c>
      <c r="CV99" s="44" t="str">
        <f t="shared" si="172"/>
        <v>Aut.</v>
      </c>
      <c r="CW99" s="47" t="s">
        <v>78</v>
      </c>
      <c r="CX99" s="46" t="s">
        <v>78</v>
      </c>
      <c r="CY99" s="45">
        <f t="shared" si="173"/>
        <v>4</v>
      </c>
      <c r="CZ99" s="40">
        <f t="shared" si="174"/>
        <v>4</v>
      </c>
      <c r="DA99" s="39" t="str">
        <f t="shared" si="175"/>
        <v>Very limited</v>
      </c>
      <c r="DB99" s="44">
        <f t="shared" si="176"/>
        <v>2.57</v>
      </c>
      <c r="DC99" s="40">
        <f t="shared" si="177"/>
        <v>5</v>
      </c>
      <c r="DD99" s="39" t="str">
        <f t="shared" si="178"/>
        <v>Hard-line autocracies</v>
      </c>
      <c r="DE99" s="43">
        <f t="shared" si="179"/>
        <v>5.43</v>
      </c>
      <c r="DF99" s="40">
        <f t="shared" si="180"/>
        <v>3</v>
      </c>
      <c r="DG99" s="39" t="str">
        <f t="shared" si="181"/>
        <v>Functional flaws</v>
      </c>
      <c r="DH99" s="42">
        <f t="shared" si="182"/>
        <v>3.64</v>
      </c>
      <c r="DI99" s="40">
        <f t="shared" si="183"/>
        <v>4</v>
      </c>
      <c r="DJ99" s="39" t="str">
        <f t="shared" si="184"/>
        <v>Weak</v>
      </c>
      <c r="DK99" s="41">
        <f t="shared" si="185"/>
        <v>5.3</v>
      </c>
      <c r="DL99" s="40">
        <f t="shared" si="186"/>
        <v>3</v>
      </c>
      <c r="DM99" s="39" t="str">
        <f t="shared" si="187"/>
        <v>Moderate</v>
      </c>
    </row>
    <row r="100" spans="1:117">
      <c r="A100" s="61" t="s">
        <v>198</v>
      </c>
      <c r="B100" s="60">
        <v>3</v>
      </c>
      <c r="C100" s="59">
        <f>IF(D100="-","?",RANK(D100,D2:D131,0))</f>
        <v>35</v>
      </c>
      <c r="D100" s="45">
        <f t="shared" si="141"/>
        <v>6.64</v>
      </c>
      <c r="E100" s="44">
        <f t="shared" si="142"/>
        <v>7.75</v>
      </c>
      <c r="F100" s="58">
        <f t="shared" si="143"/>
        <v>8</v>
      </c>
      <c r="G100" s="47">
        <v>8</v>
      </c>
      <c r="H100" s="47">
        <v>9</v>
      </c>
      <c r="I100" s="47">
        <v>9</v>
      </c>
      <c r="J100" s="47">
        <v>6</v>
      </c>
      <c r="K100" s="58">
        <f t="shared" si="144"/>
        <v>9</v>
      </c>
      <c r="L100" s="47">
        <v>9</v>
      </c>
      <c r="M100" s="47">
        <v>9</v>
      </c>
      <c r="N100" s="47">
        <v>9</v>
      </c>
      <c r="O100" s="47">
        <v>9</v>
      </c>
      <c r="P100" s="58">
        <f t="shared" si="145"/>
        <v>6.75</v>
      </c>
      <c r="Q100" s="47">
        <v>6</v>
      </c>
      <c r="R100" s="47">
        <v>6</v>
      </c>
      <c r="S100" s="47">
        <v>6</v>
      </c>
      <c r="T100" s="47">
        <v>9</v>
      </c>
      <c r="U100" s="58">
        <f t="shared" si="146"/>
        <v>8.5</v>
      </c>
      <c r="V100" s="47">
        <v>7</v>
      </c>
      <c r="W100" s="47">
        <v>10</v>
      </c>
      <c r="X100" s="58">
        <f t="shared" si="147"/>
        <v>6.5</v>
      </c>
      <c r="Y100" s="47">
        <v>5</v>
      </c>
      <c r="Z100" s="47">
        <v>5</v>
      </c>
      <c r="AA100" s="47">
        <v>9</v>
      </c>
      <c r="AB100" s="47">
        <v>7</v>
      </c>
      <c r="AC100" s="43">
        <f t="shared" si="148"/>
        <v>5.5357142857142856</v>
      </c>
      <c r="AD100" s="57">
        <f t="shared" si="149"/>
        <v>2</v>
      </c>
      <c r="AE100" s="47">
        <v>2</v>
      </c>
      <c r="AF100" s="57">
        <f t="shared" si="150"/>
        <v>5.25</v>
      </c>
      <c r="AG100" s="47">
        <v>4</v>
      </c>
      <c r="AH100" s="47">
        <v>6</v>
      </c>
      <c r="AI100" s="47">
        <v>6</v>
      </c>
      <c r="AJ100" s="47">
        <v>5</v>
      </c>
      <c r="AK100" s="57">
        <f t="shared" si="151"/>
        <v>8.5</v>
      </c>
      <c r="AL100" s="47">
        <v>10</v>
      </c>
      <c r="AM100" s="47">
        <v>7</v>
      </c>
      <c r="AN100" s="57">
        <f t="shared" si="152"/>
        <v>7</v>
      </c>
      <c r="AO100" s="47">
        <v>8</v>
      </c>
      <c r="AP100" s="47">
        <v>6</v>
      </c>
      <c r="AQ100" s="57">
        <f t="shared" si="153"/>
        <v>5.5</v>
      </c>
      <c r="AR100" s="47">
        <v>5</v>
      </c>
      <c r="AS100" s="47">
        <v>6</v>
      </c>
      <c r="AT100" s="57">
        <f t="shared" si="154"/>
        <v>7</v>
      </c>
      <c r="AU100" s="47">
        <v>7</v>
      </c>
      <c r="AV100" s="57">
        <f t="shared" si="155"/>
        <v>3.5</v>
      </c>
      <c r="AW100" s="47">
        <v>4</v>
      </c>
      <c r="AX100" s="47">
        <v>3</v>
      </c>
      <c r="AY100" s="56">
        <f>IF(AZ100="-","?",RANK(AZ100,AZ2:AZ131,0))</f>
        <v>17</v>
      </c>
      <c r="AZ100" s="42">
        <f t="shared" si="156"/>
        <v>6.76</v>
      </c>
      <c r="BA100" s="41">
        <f t="shared" si="157"/>
        <v>6.270833333333333</v>
      </c>
      <c r="BB100" s="47">
        <v>7</v>
      </c>
      <c r="BC100" s="47">
        <v>5</v>
      </c>
      <c r="BD100" s="47">
        <v>3</v>
      </c>
      <c r="BE100" s="47">
        <v>9</v>
      </c>
      <c r="BF100" s="47">
        <v>10</v>
      </c>
      <c r="BG100" s="55">
        <f t="shared" si="158"/>
        <v>3.625</v>
      </c>
      <c r="BH100" s="54">
        <f t="shared" si="159"/>
        <v>7.375</v>
      </c>
      <c r="BI100" s="41">
        <f t="shared" si="160"/>
        <v>6.333333333333333</v>
      </c>
      <c r="BJ100" s="47">
        <v>5</v>
      </c>
      <c r="BK100" s="47">
        <v>7</v>
      </c>
      <c r="BL100" s="47">
        <v>7</v>
      </c>
      <c r="BM100" s="41">
        <f t="shared" si="161"/>
        <v>6</v>
      </c>
      <c r="BN100" s="47">
        <v>6</v>
      </c>
      <c r="BO100" s="47">
        <v>7</v>
      </c>
      <c r="BP100" s="47">
        <v>5</v>
      </c>
      <c r="BQ100" s="41">
        <f t="shared" si="162"/>
        <v>8.1666666666666661</v>
      </c>
      <c r="BR100" s="47">
        <v>9</v>
      </c>
      <c r="BS100" s="47">
        <v>9</v>
      </c>
      <c r="BT100" s="47">
        <v>9</v>
      </c>
      <c r="BU100" s="47">
        <v>7</v>
      </c>
      <c r="BV100" s="47">
        <v>6</v>
      </c>
      <c r="BW100" s="47">
        <v>9</v>
      </c>
      <c r="BX100" s="41">
        <f t="shared" si="163"/>
        <v>9</v>
      </c>
      <c r="BY100" s="47">
        <v>9</v>
      </c>
      <c r="BZ100" s="47">
        <v>9</v>
      </c>
      <c r="CA100" s="47">
        <v>9</v>
      </c>
      <c r="CB100" s="47" t="s">
        <v>78</v>
      </c>
      <c r="CC100" s="46" t="s">
        <v>78</v>
      </c>
      <c r="CD100" s="52" t="s">
        <v>208</v>
      </c>
      <c r="CE100" s="52">
        <f t="shared" si="164"/>
        <v>7.75</v>
      </c>
      <c r="CF100" s="44" t="str">
        <f t="shared" si="165"/>
        <v>-</v>
      </c>
      <c r="CG100" s="53" t="str">
        <f t="shared" si="166"/>
        <v/>
      </c>
      <c r="CH100" s="52" t="s">
        <v>208</v>
      </c>
      <c r="CI100" s="52">
        <f t="shared" si="167"/>
        <v>5.5357142857142856</v>
      </c>
      <c r="CJ100" s="43" t="str">
        <f t="shared" si="168"/>
        <v>-</v>
      </c>
      <c r="CK100" s="51" t="str">
        <f t="shared" si="169"/>
        <v/>
      </c>
      <c r="CL100" s="47" t="s">
        <v>78</v>
      </c>
      <c r="CM100" s="46" t="s">
        <v>78</v>
      </c>
      <c r="CN100" s="47">
        <v>9</v>
      </c>
      <c r="CO100" s="47">
        <v>9</v>
      </c>
      <c r="CP100" s="47">
        <v>9</v>
      </c>
      <c r="CQ100" s="47">
        <v>9</v>
      </c>
      <c r="CR100" s="47">
        <v>6</v>
      </c>
      <c r="CS100" s="47">
        <v>9</v>
      </c>
      <c r="CT100" s="49">
        <f t="shared" si="170"/>
        <v>7</v>
      </c>
      <c r="CU100" s="48">
        <f t="shared" si="171"/>
        <v>0</v>
      </c>
      <c r="CV100" s="44" t="str">
        <f t="shared" si="172"/>
        <v>Dem.</v>
      </c>
      <c r="CW100" s="47" t="s">
        <v>78</v>
      </c>
      <c r="CX100" s="46" t="s">
        <v>78</v>
      </c>
      <c r="CY100" s="45">
        <f t="shared" si="173"/>
        <v>6.64</v>
      </c>
      <c r="CZ100" s="40">
        <f t="shared" si="174"/>
        <v>3</v>
      </c>
      <c r="DA100" s="39" t="str">
        <f t="shared" si="175"/>
        <v>Limited</v>
      </c>
      <c r="DB100" s="44">
        <f t="shared" si="176"/>
        <v>7.75</v>
      </c>
      <c r="DC100" s="40">
        <f t="shared" si="177"/>
        <v>2</v>
      </c>
      <c r="DD100" s="39" t="str">
        <f t="shared" si="178"/>
        <v>Defective democracies</v>
      </c>
      <c r="DE100" s="43">
        <f t="shared" si="179"/>
        <v>5.54</v>
      </c>
      <c r="DF100" s="40">
        <f t="shared" si="180"/>
        <v>3</v>
      </c>
      <c r="DG100" s="39" t="str">
        <f t="shared" si="181"/>
        <v>Functional flaws</v>
      </c>
      <c r="DH100" s="42">
        <f t="shared" si="182"/>
        <v>6.76</v>
      </c>
      <c r="DI100" s="40">
        <f t="shared" si="183"/>
        <v>2</v>
      </c>
      <c r="DJ100" s="39" t="str">
        <f t="shared" si="184"/>
        <v>Good</v>
      </c>
      <c r="DK100" s="41">
        <f t="shared" si="185"/>
        <v>6.3</v>
      </c>
      <c r="DL100" s="40">
        <f t="shared" si="186"/>
        <v>3</v>
      </c>
      <c r="DM100" s="39" t="str">
        <f t="shared" si="187"/>
        <v>Moderate</v>
      </c>
    </row>
    <row r="101" spans="1:117">
      <c r="A101" s="61" t="s">
        <v>199</v>
      </c>
      <c r="B101" s="60">
        <v>1</v>
      </c>
      <c r="C101" s="59" t="str">
        <f>IF(D101="-","?",RANK(D101,D2:D131,0))</f>
        <v>?</v>
      </c>
      <c r="D101" s="45" t="str">
        <f t="shared" si="141"/>
        <v>-</v>
      </c>
      <c r="E101" s="44" t="str">
        <f t="shared" si="142"/>
        <v>-</v>
      </c>
      <c r="F101" s="58" t="str">
        <f t="shared" si="143"/>
        <v>-</v>
      </c>
      <c r="G101" s="47" t="s">
        <v>208</v>
      </c>
      <c r="H101" s="47" t="s">
        <v>208</v>
      </c>
      <c r="I101" s="47" t="s">
        <v>208</v>
      </c>
      <c r="J101" s="47" t="s">
        <v>208</v>
      </c>
      <c r="K101" s="58" t="str">
        <f t="shared" si="144"/>
        <v>-</v>
      </c>
      <c r="L101" s="47" t="s">
        <v>208</v>
      </c>
      <c r="M101" s="47" t="s">
        <v>208</v>
      </c>
      <c r="N101" s="47" t="s">
        <v>208</v>
      </c>
      <c r="O101" s="47" t="s">
        <v>208</v>
      </c>
      <c r="P101" s="58" t="str">
        <f t="shared" si="145"/>
        <v>-</v>
      </c>
      <c r="Q101" s="47" t="s">
        <v>208</v>
      </c>
      <c r="R101" s="47" t="s">
        <v>208</v>
      </c>
      <c r="S101" s="47" t="s">
        <v>208</v>
      </c>
      <c r="T101" s="47" t="s">
        <v>208</v>
      </c>
      <c r="U101" s="58" t="str">
        <f t="shared" si="146"/>
        <v>-</v>
      </c>
      <c r="V101" s="47" t="s">
        <v>208</v>
      </c>
      <c r="W101" s="47" t="s">
        <v>208</v>
      </c>
      <c r="X101" s="58" t="str">
        <f t="shared" si="147"/>
        <v>-</v>
      </c>
      <c r="Y101" s="47" t="s">
        <v>208</v>
      </c>
      <c r="Z101" s="47" t="s">
        <v>208</v>
      </c>
      <c r="AA101" s="47" t="s">
        <v>208</v>
      </c>
      <c r="AB101" s="47" t="s">
        <v>208</v>
      </c>
      <c r="AC101" s="43" t="str">
        <f t="shared" si="148"/>
        <v>-</v>
      </c>
      <c r="AD101" s="57" t="str">
        <f t="shared" si="149"/>
        <v>-</v>
      </c>
      <c r="AE101" s="47" t="s">
        <v>208</v>
      </c>
      <c r="AF101" s="57" t="str">
        <f t="shared" si="150"/>
        <v>-</v>
      </c>
      <c r="AG101" s="47" t="s">
        <v>208</v>
      </c>
      <c r="AH101" s="47" t="s">
        <v>208</v>
      </c>
      <c r="AI101" s="47" t="s">
        <v>208</v>
      </c>
      <c r="AJ101" s="47" t="s">
        <v>208</v>
      </c>
      <c r="AK101" s="57" t="str">
        <f t="shared" si="151"/>
        <v>-</v>
      </c>
      <c r="AL101" s="47" t="s">
        <v>208</v>
      </c>
      <c r="AM101" s="47" t="s">
        <v>208</v>
      </c>
      <c r="AN101" s="57" t="str">
        <f t="shared" si="152"/>
        <v>-</v>
      </c>
      <c r="AO101" s="47" t="s">
        <v>208</v>
      </c>
      <c r="AP101" s="47" t="s">
        <v>208</v>
      </c>
      <c r="AQ101" s="57" t="str">
        <f t="shared" si="153"/>
        <v>-</v>
      </c>
      <c r="AR101" s="47" t="s">
        <v>208</v>
      </c>
      <c r="AS101" s="47" t="s">
        <v>208</v>
      </c>
      <c r="AT101" s="57" t="str">
        <f t="shared" si="154"/>
        <v>-</v>
      </c>
      <c r="AU101" s="47" t="s">
        <v>208</v>
      </c>
      <c r="AV101" s="57" t="str">
        <f t="shared" si="155"/>
        <v>-</v>
      </c>
      <c r="AW101" s="47" t="s">
        <v>208</v>
      </c>
      <c r="AX101" s="47" t="s">
        <v>208</v>
      </c>
      <c r="AY101" s="56" t="str">
        <f>IF(AZ101="-","?",RANK(AZ101,AZ2:AZ131,0))</f>
        <v>?</v>
      </c>
      <c r="AZ101" s="42" t="str">
        <f t="shared" si="156"/>
        <v>-</v>
      </c>
      <c r="BA101" s="41" t="str">
        <f t="shared" si="157"/>
        <v>-</v>
      </c>
      <c r="BB101" s="47" t="s">
        <v>208</v>
      </c>
      <c r="BC101" s="47" t="s">
        <v>208</v>
      </c>
      <c r="BD101" s="47" t="s">
        <v>208</v>
      </c>
      <c r="BE101" s="47" t="s">
        <v>208</v>
      </c>
      <c r="BF101" s="47" t="s">
        <v>208</v>
      </c>
      <c r="BG101" s="55" t="str">
        <f t="shared" si="158"/>
        <v>-</v>
      </c>
      <c r="BH101" s="54" t="str">
        <f t="shared" si="159"/>
        <v>-</v>
      </c>
      <c r="BI101" s="41" t="str">
        <f t="shared" si="160"/>
        <v>-</v>
      </c>
      <c r="BJ101" s="47" t="s">
        <v>208</v>
      </c>
      <c r="BK101" s="47" t="s">
        <v>208</v>
      </c>
      <c r="BL101" s="47" t="s">
        <v>208</v>
      </c>
      <c r="BM101" s="41" t="str">
        <f t="shared" si="161"/>
        <v>-</v>
      </c>
      <c r="BN101" s="47" t="s">
        <v>208</v>
      </c>
      <c r="BO101" s="47" t="s">
        <v>208</v>
      </c>
      <c r="BP101" s="47" t="s">
        <v>208</v>
      </c>
      <c r="BQ101" s="41" t="str">
        <f t="shared" si="162"/>
        <v>-</v>
      </c>
      <c r="BR101" s="47" t="s">
        <v>208</v>
      </c>
      <c r="BS101" s="47" t="s">
        <v>208</v>
      </c>
      <c r="BT101" s="47" t="s">
        <v>208</v>
      </c>
      <c r="BU101" s="47" t="s">
        <v>208</v>
      </c>
      <c r="BV101" s="47" t="s">
        <v>208</v>
      </c>
      <c r="BW101" s="47" t="s">
        <v>208</v>
      </c>
      <c r="BX101" s="41" t="str">
        <f t="shared" si="163"/>
        <v>-</v>
      </c>
      <c r="BY101" s="47" t="s">
        <v>208</v>
      </c>
      <c r="BZ101" s="47" t="s">
        <v>208</v>
      </c>
      <c r="CA101" s="47" t="s">
        <v>208</v>
      </c>
      <c r="CB101" s="47" t="s">
        <v>78</v>
      </c>
      <c r="CC101" s="46" t="s">
        <v>78</v>
      </c>
      <c r="CD101" s="52" t="s">
        <v>208</v>
      </c>
      <c r="CE101" s="52" t="str">
        <f t="shared" si="164"/>
        <v>-</v>
      </c>
      <c r="CF101" s="44" t="str">
        <f t="shared" si="165"/>
        <v>-</v>
      </c>
      <c r="CG101" s="53" t="str">
        <f t="shared" si="166"/>
        <v/>
      </c>
      <c r="CH101" s="52" t="s">
        <v>208</v>
      </c>
      <c r="CI101" s="52" t="str">
        <f t="shared" si="167"/>
        <v>-</v>
      </c>
      <c r="CJ101" s="43" t="str">
        <f t="shared" si="168"/>
        <v>-</v>
      </c>
      <c r="CK101" s="51" t="str">
        <f t="shared" si="169"/>
        <v/>
      </c>
      <c r="CL101" s="47" t="s">
        <v>78</v>
      </c>
      <c r="CM101" s="46" t="s">
        <v>78</v>
      </c>
      <c r="CN101" s="47" t="s">
        <v>208</v>
      </c>
      <c r="CO101" s="47" t="s">
        <v>208</v>
      </c>
      <c r="CP101" s="47" t="s">
        <v>208</v>
      </c>
      <c r="CQ101" s="47" t="s">
        <v>208</v>
      </c>
      <c r="CR101" s="47" t="s">
        <v>208</v>
      </c>
      <c r="CS101" s="47" t="s">
        <v>208</v>
      </c>
      <c r="CT101" s="49" t="str">
        <f t="shared" si="170"/>
        <v>-</v>
      </c>
      <c r="CU101" s="48" t="str">
        <f t="shared" si="171"/>
        <v>-</v>
      </c>
      <c r="CV101" s="44" t="str">
        <f t="shared" si="172"/>
        <v/>
      </c>
      <c r="CW101" s="47" t="s">
        <v>78</v>
      </c>
      <c r="CX101" s="46" t="s">
        <v>78</v>
      </c>
      <c r="CY101" s="45" t="str">
        <f t="shared" si="173"/>
        <v>-</v>
      </c>
      <c r="CZ101" s="40" t="str">
        <f t="shared" si="174"/>
        <v>-</v>
      </c>
      <c r="DA101" s="39" t="str">
        <f t="shared" si="175"/>
        <v/>
      </c>
      <c r="DB101" s="44" t="str">
        <f t="shared" si="176"/>
        <v>-</v>
      </c>
      <c r="DC101" s="40" t="str">
        <f t="shared" si="177"/>
        <v>-</v>
      </c>
      <c r="DD101" s="39" t="str">
        <f t="shared" si="178"/>
        <v/>
      </c>
      <c r="DE101" s="43" t="str">
        <f t="shared" si="179"/>
        <v>-</v>
      </c>
      <c r="DF101" s="40" t="str">
        <f t="shared" si="180"/>
        <v>-</v>
      </c>
      <c r="DG101" s="39" t="str">
        <f t="shared" si="181"/>
        <v/>
      </c>
      <c r="DH101" s="42" t="str">
        <f t="shared" si="182"/>
        <v>-</v>
      </c>
      <c r="DI101" s="40" t="str">
        <f t="shared" si="183"/>
        <v>-</v>
      </c>
      <c r="DJ101" s="39" t="str">
        <f t="shared" si="184"/>
        <v/>
      </c>
      <c r="DK101" s="41" t="str">
        <f t="shared" si="185"/>
        <v>-</v>
      </c>
      <c r="DL101" s="40" t="str">
        <f t="shared" si="186"/>
        <v>-</v>
      </c>
      <c r="DM101" s="39" t="str">
        <f t="shared" si="187"/>
        <v/>
      </c>
    </row>
    <row r="102" spans="1:117">
      <c r="A102" s="61" t="s">
        <v>200</v>
      </c>
      <c r="B102" s="60">
        <v>3</v>
      </c>
      <c r="C102" s="59">
        <f>IF(D102="-","?",RANK(D102,D2:D131,0))</f>
        <v>70</v>
      </c>
      <c r="D102" s="45">
        <f t="shared" si="141"/>
        <v>5.27</v>
      </c>
      <c r="E102" s="44">
        <f t="shared" si="142"/>
        <v>6.15</v>
      </c>
      <c r="F102" s="58">
        <f t="shared" si="143"/>
        <v>7.5</v>
      </c>
      <c r="G102" s="47">
        <v>7</v>
      </c>
      <c r="H102" s="47">
        <v>9</v>
      </c>
      <c r="I102" s="47">
        <v>9</v>
      </c>
      <c r="J102" s="47">
        <v>5</v>
      </c>
      <c r="K102" s="58">
        <f t="shared" si="144"/>
        <v>7.5</v>
      </c>
      <c r="L102" s="47">
        <v>9</v>
      </c>
      <c r="M102" s="47">
        <v>7</v>
      </c>
      <c r="N102" s="47">
        <v>8</v>
      </c>
      <c r="O102" s="47">
        <v>6</v>
      </c>
      <c r="P102" s="58">
        <f t="shared" si="145"/>
        <v>4.75</v>
      </c>
      <c r="Q102" s="47">
        <v>4</v>
      </c>
      <c r="R102" s="47">
        <v>4</v>
      </c>
      <c r="S102" s="47">
        <v>4</v>
      </c>
      <c r="T102" s="47">
        <v>7</v>
      </c>
      <c r="U102" s="58">
        <f t="shared" si="146"/>
        <v>6</v>
      </c>
      <c r="V102" s="47">
        <v>5</v>
      </c>
      <c r="W102" s="47">
        <v>7</v>
      </c>
      <c r="X102" s="58">
        <f t="shared" si="147"/>
        <v>5</v>
      </c>
      <c r="Y102" s="47">
        <v>6</v>
      </c>
      <c r="Z102" s="47">
        <v>5</v>
      </c>
      <c r="AA102" s="47" t="s">
        <v>100</v>
      </c>
      <c r="AB102" s="47">
        <v>4</v>
      </c>
      <c r="AC102" s="43">
        <f t="shared" si="148"/>
        <v>4.3928571428571432</v>
      </c>
      <c r="AD102" s="57">
        <f t="shared" si="149"/>
        <v>1</v>
      </c>
      <c r="AE102" s="47">
        <v>1</v>
      </c>
      <c r="AF102" s="57">
        <f t="shared" si="150"/>
        <v>5.75</v>
      </c>
      <c r="AG102" s="47">
        <v>4</v>
      </c>
      <c r="AH102" s="47">
        <v>8</v>
      </c>
      <c r="AI102" s="47">
        <v>7</v>
      </c>
      <c r="AJ102" s="47">
        <v>4</v>
      </c>
      <c r="AK102" s="57">
        <f t="shared" si="151"/>
        <v>5.5</v>
      </c>
      <c r="AL102" s="47">
        <v>6</v>
      </c>
      <c r="AM102" s="47">
        <v>5</v>
      </c>
      <c r="AN102" s="57">
        <f t="shared" si="152"/>
        <v>5.5</v>
      </c>
      <c r="AO102" s="47">
        <v>4</v>
      </c>
      <c r="AP102" s="47">
        <v>7</v>
      </c>
      <c r="AQ102" s="57">
        <f t="shared" si="153"/>
        <v>3.5</v>
      </c>
      <c r="AR102" s="47">
        <v>4</v>
      </c>
      <c r="AS102" s="47">
        <v>3</v>
      </c>
      <c r="AT102" s="57">
        <f t="shared" si="154"/>
        <v>6</v>
      </c>
      <c r="AU102" s="47">
        <v>6</v>
      </c>
      <c r="AV102" s="57">
        <f t="shared" si="155"/>
        <v>3.5</v>
      </c>
      <c r="AW102" s="47">
        <v>4</v>
      </c>
      <c r="AX102" s="47">
        <v>3</v>
      </c>
      <c r="AY102" s="56">
        <f>IF(AZ102="-","?",RANK(AZ102,AZ2:AZ131,0))</f>
        <v>37</v>
      </c>
      <c r="AZ102" s="42">
        <f t="shared" si="156"/>
        <v>5.73</v>
      </c>
      <c r="BA102" s="41">
        <f t="shared" si="157"/>
        <v>7.645833333333333</v>
      </c>
      <c r="BB102" s="47">
        <v>10</v>
      </c>
      <c r="BC102" s="47">
        <v>7</v>
      </c>
      <c r="BD102" s="47">
        <v>4</v>
      </c>
      <c r="BE102" s="47">
        <v>10</v>
      </c>
      <c r="BF102" s="47">
        <v>10</v>
      </c>
      <c r="BG102" s="55">
        <f t="shared" si="158"/>
        <v>4.875</v>
      </c>
      <c r="BH102" s="54">
        <f t="shared" si="159"/>
        <v>6.0416666666666661</v>
      </c>
      <c r="BI102" s="41">
        <f t="shared" si="160"/>
        <v>5</v>
      </c>
      <c r="BJ102" s="47">
        <v>4</v>
      </c>
      <c r="BK102" s="47">
        <v>7</v>
      </c>
      <c r="BL102" s="47">
        <v>4</v>
      </c>
      <c r="BM102" s="41">
        <f t="shared" si="161"/>
        <v>4.333333333333333</v>
      </c>
      <c r="BN102" s="47">
        <v>4</v>
      </c>
      <c r="BO102" s="47">
        <v>6</v>
      </c>
      <c r="BP102" s="47">
        <v>3</v>
      </c>
      <c r="BQ102" s="41">
        <f t="shared" si="162"/>
        <v>6.833333333333333</v>
      </c>
      <c r="BR102" s="47">
        <v>7</v>
      </c>
      <c r="BS102" s="47">
        <v>7</v>
      </c>
      <c r="BT102" s="47">
        <v>7</v>
      </c>
      <c r="BU102" s="47">
        <v>7</v>
      </c>
      <c r="BV102" s="47">
        <v>5</v>
      </c>
      <c r="BW102" s="47">
        <v>8</v>
      </c>
      <c r="BX102" s="41">
        <f t="shared" si="163"/>
        <v>8</v>
      </c>
      <c r="BY102" s="47">
        <v>8</v>
      </c>
      <c r="BZ102" s="47">
        <v>8</v>
      </c>
      <c r="CA102" s="47">
        <v>8</v>
      </c>
      <c r="CB102" s="47" t="s">
        <v>78</v>
      </c>
      <c r="CC102" s="46" t="s">
        <v>78</v>
      </c>
      <c r="CD102" s="52" t="s">
        <v>208</v>
      </c>
      <c r="CE102" s="52">
        <f t="shared" si="164"/>
        <v>6.15</v>
      </c>
      <c r="CF102" s="44" t="str">
        <f t="shared" si="165"/>
        <v>-</v>
      </c>
      <c r="CG102" s="53" t="str">
        <f t="shared" si="166"/>
        <v/>
      </c>
      <c r="CH102" s="52" t="s">
        <v>208</v>
      </c>
      <c r="CI102" s="52">
        <f t="shared" si="167"/>
        <v>4.3928571428571432</v>
      </c>
      <c r="CJ102" s="43" t="str">
        <f t="shared" si="168"/>
        <v>-</v>
      </c>
      <c r="CK102" s="51" t="str">
        <f t="shared" si="169"/>
        <v/>
      </c>
      <c r="CL102" s="47" t="s">
        <v>78</v>
      </c>
      <c r="CM102" s="46" t="s">
        <v>78</v>
      </c>
      <c r="CN102" s="47">
        <v>9</v>
      </c>
      <c r="CO102" s="47">
        <v>7</v>
      </c>
      <c r="CP102" s="47">
        <v>8</v>
      </c>
      <c r="CQ102" s="47">
        <v>6</v>
      </c>
      <c r="CR102" s="47">
        <v>4</v>
      </c>
      <c r="CS102" s="47">
        <v>7</v>
      </c>
      <c r="CT102" s="49">
        <f t="shared" si="170"/>
        <v>6</v>
      </c>
      <c r="CU102" s="48">
        <f t="shared" si="171"/>
        <v>0</v>
      </c>
      <c r="CV102" s="44" t="str">
        <f t="shared" si="172"/>
        <v>Dem.</v>
      </c>
      <c r="CW102" s="47" t="s">
        <v>78</v>
      </c>
      <c r="CX102" s="46" t="s">
        <v>78</v>
      </c>
      <c r="CY102" s="45">
        <f t="shared" si="173"/>
        <v>5.27</v>
      </c>
      <c r="CZ102" s="40">
        <f t="shared" si="174"/>
        <v>4</v>
      </c>
      <c r="DA102" s="39" t="str">
        <f t="shared" si="175"/>
        <v>Very limited</v>
      </c>
      <c r="DB102" s="44">
        <f t="shared" si="176"/>
        <v>6.15</v>
      </c>
      <c r="DC102" s="40">
        <f t="shared" si="177"/>
        <v>2</v>
      </c>
      <c r="DD102" s="39" t="str">
        <f t="shared" si="178"/>
        <v>Defective democracies</v>
      </c>
      <c r="DE102" s="43">
        <f t="shared" si="179"/>
        <v>4.3899999999999997</v>
      </c>
      <c r="DF102" s="40">
        <f t="shared" si="180"/>
        <v>4</v>
      </c>
      <c r="DG102" s="39" t="str">
        <f t="shared" si="181"/>
        <v>Poorly functioning</v>
      </c>
      <c r="DH102" s="42">
        <f t="shared" si="182"/>
        <v>5.73</v>
      </c>
      <c r="DI102" s="40">
        <f t="shared" si="183"/>
        <v>2</v>
      </c>
      <c r="DJ102" s="39" t="str">
        <f t="shared" si="184"/>
        <v>Good</v>
      </c>
      <c r="DK102" s="41">
        <f t="shared" si="185"/>
        <v>7.6</v>
      </c>
      <c r="DL102" s="40">
        <f t="shared" si="186"/>
        <v>2</v>
      </c>
      <c r="DM102" s="39" t="str">
        <f t="shared" si="187"/>
        <v>Substantial</v>
      </c>
    </row>
    <row r="103" spans="1:117">
      <c r="A103" s="61" t="s">
        <v>201</v>
      </c>
      <c r="B103" s="60">
        <v>7</v>
      </c>
      <c r="C103" s="59">
        <f>IF(D103="-","?",RANK(D103,D2:D131,0))</f>
        <v>22</v>
      </c>
      <c r="D103" s="45">
        <f t="shared" si="141"/>
        <v>7.28</v>
      </c>
      <c r="E103" s="44">
        <f t="shared" si="142"/>
        <v>5.35</v>
      </c>
      <c r="F103" s="58">
        <f t="shared" si="143"/>
        <v>10</v>
      </c>
      <c r="G103" s="47">
        <v>10</v>
      </c>
      <c r="H103" s="47">
        <v>10</v>
      </c>
      <c r="I103" s="47">
        <v>10</v>
      </c>
      <c r="J103" s="47">
        <v>10</v>
      </c>
      <c r="K103" s="58">
        <f t="shared" si="144"/>
        <v>3.75</v>
      </c>
      <c r="L103" s="47">
        <v>5</v>
      </c>
      <c r="M103" s="47">
        <v>2</v>
      </c>
      <c r="N103" s="47">
        <v>4</v>
      </c>
      <c r="O103" s="47">
        <v>4</v>
      </c>
      <c r="P103" s="58">
        <f t="shared" si="145"/>
        <v>6</v>
      </c>
      <c r="Q103" s="47">
        <v>4</v>
      </c>
      <c r="R103" s="47">
        <v>5</v>
      </c>
      <c r="S103" s="47">
        <v>9</v>
      </c>
      <c r="T103" s="47">
        <v>6</v>
      </c>
      <c r="U103" s="58">
        <f t="shared" si="146"/>
        <v>2</v>
      </c>
      <c r="V103" s="47">
        <v>2</v>
      </c>
      <c r="W103" s="47">
        <v>2</v>
      </c>
      <c r="X103" s="58">
        <f t="shared" si="147"/>
        <v>5</v>
      </c>
      <c r="Y103" s="47">
        <v>7</v>
      </c>
      <c r="Z103" s="47">
        <v>4</v>
      </c>
      <c r="AA103" s="47" t="s">
        <v>100</v>
      </c>
      <c r="AB103" s="47">
        <v>4</v>
      </c>
      <c r="AC103" s="43">
        <f t="shared" si="148"/>
        <v>9.2142857142857135</v>
      </c>
      <c r="AD103" s="57">
        <f t="shared" si="149"/>
        <v>9</v>
      </c>
      <c r="AE103" s="47">
        <v>9</v>
      </c>
      <c r="AF103" s="57">
        <f t="shared" si="150"/>
        <v>9.5</v>
      </c>
      <c r="AG103" s="47">
        <v>9</v>
      </c>
      <c r="AH103" s="47">
        <v>9</v>
      </c>
      <c r="AI103" s="47">
        <v>10</v>
      </c>
      <c r="AJ103" s="47">
        <v>10</v>
      </c>
      <c r="AK103" s="57">
        <f t="shared" si="151"/>
        <v>9.5</v>
      </c>
      <c r="AL103" s="47">
        <v>10</v>
      </c>
      <c r="AM103" s="47">
        <v>9</v>
      </c>
      <c r="AN103" s="57">
        <f t="shared" si="152"/>
        <v>9</v>
      </c>
      <c r="AO103" s="47">
        <v>10</v>
      </c>
      <c r="AP103" s="47">
        <v>8</v>
      </c>
      <c r="AQ103" s="57">
        <f t="shared" si="153"/>
        <v>8</v>
      </c>
      <c r="AR103" s="47">
        <v>8</v>
      </c>
      <c r="AS103" s="47">
        <v>8</v>
      </c>
      <c r="AT103" s="57">
        <f t="shared" si="154"/>
        <v>10</v>
      </c>
      <c r="AU103" s="47">
        <v>10</v>
      </c>
      <c r="AV103" s="57">
        <f t="shared" si="155"/>
        <v>9.5</v>
      </c>
      <c r="AW103" s="47">
        <v>9</v>
      </c>
      <c r="AX103" s="47">
        <v>10</v>
      </c>
      <c r="AY103" s="56">
        <f>IF(AZ103="-","?",RANK(AZ103,AZ2:AZ131,0))</f>
        <v>36</v>
      </c>
      <c r="AZ103" s="42">
        <f t="shared" si="156"/>
        <v>5.78</v>
      </c>
      <c r="BA103" s="41">
        <f t="shared" si="157"/>
        <v>2.3333333333333335</v>
      </c>
      <c r="BB103" s="47">
        <v>1</v>
      </c>
      <c r="BC103" s="47">
        <v>6</v>
      </c>
      <c r="BD103" s="47">
        <v>2</v>
      </c>
      <c r="BE103" s="47">
        <v>1</v>
      </c>
      <c r="BF103" s="47">
        <v>1</v>
      </c>
      <c r="BG103" s="55">
        <f t="shared" si="158"/>
        <v>3</v>
      </c>
      <c r="BH103" s="54">
        <f t="shared" si="159"/>
        <v>6.9666666666666668</v>
      </c>
      <c r="BI103" s="41">
        <f t="shared" si="160"/>
        <v>5</v>
      </c>
      <c r="BJ103" s="47">
        <v>5</v>
      </c>
      <c r="BK103" s="47">
        <v>5</v>
      </c>
      <c r="BL103" s="47">
        <v>5</v>
      </c>
      <c r="BM103" s="41">
        <f t="shared" si="161"/>
        <v>9.6666666666666661</v>
      </c>
      <c r="BN103" s="47">
        <v>10</v>
      </c>
      <c r="BO103" s="47">
        <v>10</v>
      </c>
      <c r="BP103" s="47">
        <v>9</v>
      </c>
      <c r="BQ103" s="41">
        <f t="shared" si="162"/>
        <v>5.2</v>
      </c>
      <c r="BR103" s="47">
        <v>7</v>
      </c>
      <c r="BS103" s="47">
        <v>2</v>
      </c>
      <c r="BT103" s="47">
        <v>8</v>
      </c>
      <c r="BU103" s="47">
        <v>5</v>
      </c>
      <c r="BV103" s="47">
        <v>4</v>
      </c>
      <c r="BW103" s="47" t="s">
        <v>100</v>
      </c>
      <c r="BX103" s="41">
        <f t="shared" si="163"/>
        <v>8</v>
      </c>
      <c r="BY103" s="47">
        <v>5</v>
      </c>
      <c r="BZ103" s="47">
        <v>10</v>
      </c>
      <c r="CA103" s="47">
        <v>9</v>
      </c>
      <c r="CB103" s="47" t="s">
        <v>78</v>
      </c>
      <c r="CC103" s="46" t="s">
        <v>78</v>
      </c>
      <c r="CD103" s="52" t="s">
        <v>208</v>
      </c>
      <c r="CE103" s="52">
        <f t="shared" si="164"/>
        <v>5.35</v>
      </c>
      <c r="CF103" s="44" t="str">
        <f t="shared" si="165"/>
        <v>-</v>
      </c>
      <c r="CG103" s="53" t="str">
        <f t="shared" si="166"/>
        <v/>
      </c>
      <c r="CH103" s="52" t="s">
        <v>208</v>
      </c>
      <c r="CI103" s="52">
        <f t="shared" si="167"/>
        <v>9.2142857142857135</v>
      </c>
      <c r="CJ103" s="43" t="str">
        <f t="shared" si="168"/>
        <v>-</v>
      </c>
      <c r="CK103" s="51" t="str">
        <f t="shared" si="169"/>
        <v/>
      </c>
      <c r="CL103" s="47" t="s">
        <v>78</v>
      </c>
      <c r="CM103" s="46" t="s">
        <v>78</v>
      </c>
      <c r="CN103" s="50">
        <v>5</v>
      </c>
      <c r="CO103" s="50">
        <v>2</v>
      </c>
      <c r="CP103" s="47">
        <v>4</v>
      </c>
      <c r="CQ103" s="47">
        <v>4</v>
      </c>
      <c r="CR103" s="47">
        <v>4</v>
      </c>
      <c r="CS103" s="47">
        <v>6</v>
      </c>
      <c r="CT103" s="49">
        <f t="shared" si="170"/>
        <v>10</v>
      </c>
      <c r="CU103" s="48">
        <f t="shared" si="171"/>
        <v>2</v>
      </c>
      <c r="CV103" s="44" t="str">
        <f t="shared" si="172"/>
        <v>Aut.</v>
      </c>
      <c r="CW103" s="47" t="s">
        <v>78</v>
      </c>
      <c r="CX103" s="46" t="s">
        <v>78</v>
      </c>
      <c r="CY103" s="45">
        <f t="shared" si="173"/>
        <v>7.28</v>
      </c>
      <c r="CZ103" s="40">
        <f t="shared" si="174"/>
        <v>2</v>
      </c>
      <c r="DA103" s="39" t="str">
        <f t="shared" si="175"/>
        <v>Advanced</v>
      </c>
      <c r="DB103" s="44">
        <f t="shared" si="176"/>
        <v>5.35</v>
      </c>
      <c r="DC103" s="40">
        <f t="shared" si="177"/>
        <v>4</v>
      </c>
      <c r="DD103" s="39" t="str">
        <f t="shared" si="178"/>
        <v>Moderate autocracies</v>
      </c>
      <c r="DE103" s="43">
        <f t="shared" si="179"/>
        <v>9.2100000000000009</v>
      </c>
      <c r="DF103" s="40">
        <f t="shared" si="180"/>
        <v>1</v>
      </c>
      <c r="DG103" s="39" t="str">
        <f t="shared" si="181"/>
        <v>Developed</v>
      </c>
      <c r="DH103" s="42">
        <f t="shared" si="182"/>
        <v>5.78</v>
      </c>
      <c r="DI103" s="40">
        <f t="shared" si="183"/>
        <v>2</v>
      </c>
      <c r="DJ103" s="39" t="str">
        <f t="shared" si="184"/>
        <v>Good</v>
      </c>
      <c r="DK103" s="41">
        <f t="shared" si="185"/>
        <v>2.2999999999999998</v>
      </c>
      <c r="DL103" s="40">
        <f t="shared" si="186"/>
        <v>5</v>
      </c>
      <c r="DM103" s="39" t="str">
        <f t="shared" si="187"/>
        <v>Negligible</v>
      </c>
    </row>
    <row r="104" spans="1:117">
      <c r="A104" s="61" t="s">
        <v>202</v>
      </c>
      <c r="B104" s="60">
        <v>1</v>
      </c>
      <c r="C104" s="59">
        <f>IF(D104="-","?",RANK(D104,D2:D131,0))</f>
        <v>6</v>
      </c>
      <c r="D104" s="45">
        <f t="shared" si="141"/>
        <v>9.06</v>
      </c>
      <c r="E104" s="44">
        <f t="shared" si="142"/>
        <v>9.1999999999999993</v>
      </c>
      <c r="F104" s="58">
        <f t="shared" si="143"/>
        <v>10</v>
      </c>
      <c r="G104" s="47">
        <v>10</v>
      </c>
      <c r="H104" s="47">
        <v>10</v>
      </c>
      <c r="I104" s="47">
        <v>10</v>
      </c>
      <c r="J104" s="47">
        <v>10</v>
      </c>
      <c r="K104" s="58">
        <f t="shared" si="144"/>
        <v>10</v>
      </c>
      <c r="L104" s="47">
        <v>10</v>
      </c>
      <c r="M104" s="47">
        <v>10</v>
      </c>
      <c r="N104" s="47">
        <v>10</v>
      </c>
      <c r="O104" s="47">
        <v>10</v>
      </c>
      <c r="P104" s="58">
        <f t="shared" si="145"/>
        <v>9</v>
      </c>
      <c r="Q104" s="47">
        <v>10</v>
      </c>
      <c r="R104" s="47">
        <v>9</v>
      </c>
      <c r="S104" s="47">
        <v>8</v>
      </c>
      <c r="T104" s="47">
        <v>9</v>
      </c>
      <c r="U104" s="58">
        <f t="shared" si="146"/>
        <v>9.5</v>
      </c>
      <c r="V104" s="47">
        <v>9</v>
      </c>
      <c r="W104" s="47">
        <v>10</v>
      </c>
      <c r="X104" s="58">
        <f t="shared" si="147"/>
        <v>7.5</v>
      </c>
      <c r="Y104" s="47">
        <v>6</v>
      </c>
      <c r="Z104" s="47">
        <v>8</v>
      </c>
      <c r="AA104" s="47">
        <v>8</v>
      </c>
      <c r="AB104" s="47">
        <v>8</v>
      </c>
      <c r="AC104" s="43">
        <f t="shared" si="148"/>
        <v>8.9285714285714288</v>
      </c>
      <c r="AD104" s="57">
        <f t="shared" si="149"/>
        <v>9</v>
      </c>
      <c r="AE104" s="47">
        <v>9</v>
      </c>
      <c r="AF104" s="57">
        <f t="shared" si="150"/>
        <v>9</v>
      </c>
      <c r="AG104" s="47">
        <v>9</v>
      </c>
      <c r="AH104" s="47">
        <v>9</v>
      </c>
      <c r="AI104" s="47">
        <v>10</v>
      </c>
      <c r="AJ104" s="47">
        <v>8</v>
      </c>
      <c r="AK104" s="57">
        <f t="shared" si="151"/>
        <v>9.5</v>
      </c>
      <c r="AL104" s="47">
        <v>9</v>
      </c>
      <c r="AM104" s="47">
        <v>10</v>
      </c>
      <c r="AN104" s="57">
        <f t="shared" si="152"/>
        <v>10</v>
      </c>
      <c r="AO104" s="47">
        <v>10</v>
      </c>
      <c r="AP104" s="47">
        <v>10</v>
      </c>
      <c r="AQ104" s="57">
        <f t="shared" si="153"/>
        <v>8</v>
      </c>
      <c r="AR104" s="47">
        <v>8</v>
      </c>
      <c r="AS104" s="47">
        <v>8</v>
      </c>
      <c r="AT104" s="57">
        <f t="shared" si="154"/>
        <v>9</v>
      </c>
      <c r="AU104" s="47">
        <v>9</v>
      </c>
      <c r="AV104" s="57">
        <f t="shared" si="155"/>
        <v>8</v>
      </c>
      <c r="AW104" s="47">
        <v>8</v>
      </c>
      <c r="AX104" s="47">
        <v>8</v>
      </c>
      <c r="AY104" s="56">
        <f>IF(AZ104="-","?",RANK(AZ104,AZ2:AZ131,0))</f>
        <v>6</v>
      </c>
      <c r="AZ104" s="42">
        <f t="shared" si="156"/>
        <v>7.32</v>
      </c>
      <c r="BA104" s="41">
        <f t="shared" si="157"/>
        <v>1.4166666666666667</v>
      </c>
      <c r="BB104" s="47">
        <v>1</v>
      </c>
      <c r="BC104" s="47">
        <v>2</v>
      </c>
      <c r="BD104" s="47">
        <v>2</v>
      </c>
      <c r="BE104" s="47">
        <v>1</v>
      </c>
      <c r="BF104" s="47">
        <v>1</v>
      </c>
      <c r="BG104" s="55">
        <f t="shared" si="158"/>
        <v>1.5</v>
      </c>
      <c r="BH104" s="54">
        <f t="shared" si="159"/>
        <v>9.0416666666666679</v>
      </c>
      <c r="BI104" s="41">
        <f t="shared" si="160"/>
        <v>9.3333333333333339</v>
      </c>
      <c r="BJ104" s="47">
        <v>10</v>
      </c>
      <c r="BK104" s="47">
        <v>9</v>
      </c>
      <c r="BL104" s="47">
        <v>9</v>
      </c>
      <c r="BM104" s="41">
        <f t="shared" si="161"/>
        <v>8</v>
      </c>
      <c r="BN104" s="47">
        <v>8</v>
      </c>
      <c r="BO104" s="47">
        <v>9</v>
      </c>
      <c r="BP104" s="47">
        <v>7</v>
      </c>
      <c r="BQ104" s="41">
        <f t="shared" si="162"/>
        <v>8.8333333333333339</v>
      </c>
      <c r="BR104" s="47">
        <v>10</v>
      </c>
      <c r="BS104" s="47">
        <v>10</v>
      </c>
      <c r="BT104" s="47">
        <v>9</v>
      </c>
      <c r="BU104" s="47">
        <v>8</v>
      </c>
      <c r="BV104" s="47">
        <v>9</v>
      </c>
      <c r="BW104" s="47">
        <v>7</v>
      </c>
      <c r="BX104" s="41">
        <f t="shared" si="163"/>
        <v>10</v>
      </c>
      <c r="BY104" s="47">
        <v>10</v>
      </c>
      <c r="BZ104" s="47">
        <v>10</v>
      </c>
      <c r="CA104" s="47">
        <v>10</v>
      </c>
      <c r="CB104" s="47" t="s">
        <v>78</v>
      </c>
      <c r="CC104" s="46" t="s">
        <v>78</v>
      </c>
      <c r="CD104" s="52" t="s">
        <v>208</v>
      </c>
      <c r="CE104" s="52">
        <f t="shared" si="164"/>
        <v>9.1999999999999993</v>
      </c>
      <c r="CF104" s="44" t="str">
        <f t="shared" si="165"/>
        <v>-</v>
      </c>
      <c r="CG104" s="53" t="str">
        <f t="shared" si="166"/>
        <v/>
      </c>
      <c r="CH104" s="52" t="s">
        <v>208</v>
      </c>
      <c r="CI104" s="52">
        <f t="shared" si="167"/>
        <v>8.9285714285714288</v>
      </c>
      <c r="CJ104" s="43" t="str">
        <f t="shared" si="168"/>
        <v>-</v>
      </c>
      <c r="CK104" s="51" t="str">
        <f t="shared" si="169"/>
        <v/>
      </c>
      <c r="CL104" s="47" t="s">
        <v>78</v>
      </c>
      <c r="CM104" s="46" t="s">
        <v>78</v>
      </c>
      <c r="CN104" s="47">
        <v>10</v>
      </c>
      <c r="CO104" s="47">
        <v>10</v>
      </c>
      <c r="CP104" s="47">
        <v>10</v>
      </c>
      <c r="CQ104" s="47">
        <v>10</v>
      </c>
      <c r="CR104" s="47">
        <v>10</v>
      </c>
      <c r="CS104" s="47">
        <v>9</v>
      </c>
      <c r="CT104" s="49">
        <f t="shared" si="170"/>
        <v>10</v>
      </c>
      <c r="CU104" s="48">
        <f t="shared" si="171"/>
        <v>0</v>
      </c>
      <c r="CV104" s="44" t="str">
        <f t="shared" si="172"/>
        <v>Dem.</v>
      </c>
      <c r="CW104" s="47" t="s">
        <v>78</v>
      </c>
      <c r="CX104" s="46" t="s">
        <v>78</v>
      </c>
      <c r="CY104" s="45">
        <f t="shared" si="173"/>
        <v>9.06</v>
      </c>
      <c r="CZ104" s="40">
        <f t="shared" si="174"/>
        <v>1</v>
      </c>
      <c r="DA104" s="39" t="str">
        <f t="shared" si="175"/>
        <v>Highly advanced</v>
      </c>
      <c r="DB104" s="44">
        <f t="shared" si="176"/>
        <v>9.1999999999999993</v>
      </c>
      <c r="DC104" s="40">
        <f t="shared" si="177"/>
        <v>1</v>
      </c>
      <c r="DD104" s="39" t="str">
        <f t="shared" si="178"/>
        <v>Democracies in consolidation</v>
      </c>
      <c r="DE104" s="43">
        <f t="shared" si="179"/>
        <v>8.93</v>
      </c>
      <c r="DF104" s="40">
        <f t="shared" si="180"/>
        <v>1</v>
      </c>
      <c r="DG104" s="39" t="str">
        <f t="shared" si="181"/>
        <v>Developed</v>
      </c>
      <c r="DH104" s="42">
        <f t="shared" si="182"/>
        <v>7.32</v>
      </c>
      <c r="DI104" s="40">
        <f t="shared" si="183"/>
        <v>1</v>
      </c>
      <c r="DJ104" s="39" t="str">
        <f t="shared" si="184"/>
        <v>Very good</v>
      </c>
      <c r="DK104" s="41">
        <f t="shared" si="185"/>
        <v>1.4</v>
      </c>
      <c r="DL104" s="40">
        <f t="shared" si="186"/>
        <v>5</v>
      </c>
      <c r="DM104" s="39" t="str">
        <f t="shared" si="187"/>
        <v>Negligible</v>
      </c>
    </row>
    <row r="105" spans="1:117">
      <c r="A105" s="61" t="s">
        <v>203</v>
      </c>
      <c r="B105" s="60">
        <v>1</v>
      </c>
      <c r="C105" s="59">
        <f>IF(D105="-","?",RANK(D105,D2:D131,0))</f>
        <v>1</v>
      </c>
      <c r="D105" s="45">
        <f t="shared" si="141"/>
        <v>9.4499999999999993</v>
      </c>
      <c r="E105" s="44">
        <f t="shared" si="142"/>
        <v>9.5500000000000007</v>
      </c>
      <c r="F105" s="58">
        <f t="shared" si="143"/>
        <v>9.75</v>
      </c>
      <c r="G105" s="47">
        <v>10</v>
      </c>
      <c r="H105" s="47">
        <v>10</v>
      </c>
      <c r="I105" s="47">
        <v>9</v>
      </c>
      <c r="J105" s="47">
        <v>10</v>
      </c>
      <c r="K105" s="58">
        <f t="shared" si="144"/>
        <v>10</v>
      </c>
      <c r="L105" s="47">
        <v>10</v>
      </c>
      <c r="M105" s="47">
        <v>10</v>
      </c>
      <c r="N105" s="47">
        <v>10</v>
      </c>
      <c r="O105" s="47">
        <v>10</v>
      </c>
      <c r="P105" s="58">
        <f t="shared" si="145"/>
        <v>9.5</v>
      </c>
      <c r="Q105" s="47">
        <v>10</v>
      </c>
      <c r="R105" s="47">
        <v>10</v>
      </c>
      <c r="S105" s="47">
        <v>9</v>
      </c>
      <c r="T105" s="47">
        <v>9</v>
      </c>
      <c r="U105" s="58">
        <f t="shared" si="146"/>
        <v>9.5</v>
      </c>
      <c r="V105" s="47">
        <v>9</v>
      </c>
      <c r="W105" s="47">
        <v>10</v>
      </c>
      <c r="X105" s="58">
        <f t="shared" si="147"/>
        <v>9</v>
      </c>
      <c r="Y105" s="47">
        <v>8</v>
      </c>
      <c r="Z105" s="47">
        <v>9</v>
      </c>
      <c r="AA105" s="47">
        <v>10</v>
      </c>
      <c r="AB105" s="47">
        <v>9</v>
      </c>
      <c r="AC105" s="43">
        <f t="shared" si="148"/>
        <v>9.3571428571428577</v>
      </c>
      <c r="AD105" s="57">
        <f t="shared" si="149"/>
        <v>10</v>
      </c>
      <c r="AE105" s="47">
        <v>10</v>
      </c>
      <c r="AF105" s="57">
        <f t="shared" si="150"/>
        <v>9</v>
      </c>
      <c r="AG105" s="47">
        <v>9</v>
      </c>
      <c r="AH105" s="47">
        <v>9</v>
      </c>
      <c r="AI105" s="47">
        <v>10</v>
      </c>
      <c r="AJ105" s="47">
        <v>8</v>
      </c>
      <c r="AK105" s="57">
        <f t="shared" si="151"/>
        <v>10</v>
      </c>
      <c r="AL105" s="47">
        <v>10</v>
      </c>
      <c r="AM105" s="47">
        <v>10</v>
      </c>
      <c r="AN105" s="57">
        <f t="shared" si="152"/>
        <v>9.5</v>
      </c>
      <c r="AO105" s="47">
        <v>10</v>
      </c>
      <c r="AP105" s="47">
        <v>9</v>
      </c>
      <c r="AQ105" s="57">
        <f t="shared" si="153"/>
        <v>9.5</v>
      </c>
      <c r="AR105" s="47">
        <v>9</v>
      </c>
      <c r="AS105" s="47">
        <v>10</v>
      </c>
      <c r="AT105" s="57">
        <f t="shared" si="154"/>
        <v>8</v>
      </c>
      <c r="AU105" s="47">
        <v>8</v>
      </c>
      <c r="AV105" s="57">
        <f t="shared" si="155"/>
        <v>9.5</v>
      </c>
      <c r="AW105" s="47">
        <v>9</v>
      </c>
      <c r="AX105" s="47">
        <v>10</v>
      </c>
      <c r="AY105" s="56">
        <f>IF(AZ105="-","?",RANK(AZ105,AZ2:AZ131,0))</f>
        <v>4</v>
      </c>
      <c r="AZ105" s="42">
        <f t="shared" si="156"/>
        <v>7.41</v>
      </c>
      <c r="BA105" s="41">
        <f t="shared" si="157"/>
        <v>1.2291666666666667</v>
      </c>
      <c r="BB105" s="47">
        <v>1</v>
      </c>
      <c r="BC105" s="47">
        <v>2</v>
      </c>
      <c r="BD105" s="47">
        <v>1</v>
      </c>
      <c r="BE105" s="47">
        <v>1</v>
      </c>
      <c r="BF105" s="47">
        <v>1</v>
      </c>
      <c r="BG105" s="55">
        <f t="shared" si="158"/>
        <v>1.375</v>
      </c>
      <c r="BH105" s="54">
        <f t="shared" si="159"/>
        <v>9.2083333333333339</v>
      </c>
      <c r="BI105" s="41">
        <f t="shared" si="160"/>
        <v>9</v>
      </c>
      <c r="BJ105" s="47">
        <v>9</v>
      </c>
      <c r="BK105" s="47">
        <v>9</v>
      </c>
      <c r="BL105" s="47">
        <v>9</v>
      </c>
      <c r="BM105" s="41">
        <f t="shared" si="161"/>
        <v>9</v>
      </c>
      <c r="BN105" s="47">
        <v>9</v>
      </c>
      <c r="BO105" s="47">
        <v>9</v>
      </c>
      <c r="BP105" s="47">
        <v>9</v>
      </c>
      <c r="BQ105" s="41">
        <f t="shared" si="162"/>
        <v>9.5</v>
      </c>
      <c r="BR105" s="47">
        <v>10</v>
      </c>
      <c r="BS105" s="47">
        <v>10</v>
      </c>
      <c r="BT105" s="47">
        <v>9</v>
      </c>
      <c r="BU105" s="47">
        <v>9</v>
      </c>
      <c r="BV105" s="47">
        <v>9</v>
      </c>
      <c r="BW105" s="47">
        <v>10</v>
      </c>
      <c r="BX105" s="41">
        <f t="shared" si="163"/>
        <v>9.3333333333333339</v>
      </c>
      <c r="BY105" s="47">
        <v>10</v>
      </c>
      <c r="BZ105" s="47">
        <v>9</v>
      </c>
      <c r="CA105" s="47">
        <v>9</v>
      </c>
      <c r="CB105" s="47" t="s">
        <v>78</v>
      </c>
      <c r="CC105" s="46" t="s">
        <v>78</v>
      </c>
      <c r="CD105" s="52" t="s">
        <v>208</v>
      </c>
      <c r="CE105" s="52">
        <f t="shared" si="164"/>
        <v>9.5500000000000007</v>
      </c>
      <c r="CF105" s="44" t="str">
        <f t="shared" si="165"/>
        <v>-</v>
      </c>
      <c r="CG105" s="53" t="str">
        <f t="shared" si="166"/>
        <v/>
      </c>
      <c r="CH105" s="52" t="s">
        <v>208</v>
      </c>
      <c r="CI105" s="52">
        <f t="shared" si="167"/>
        <v>9.3571428571428577</v>
      </c>
      <c r="CJ105" s="43" t="str">
        <f t="shared" si="168"/>
        <v>-</v>
      </c>
      <c r="CK105" s="51" t="str">
        <f t="shared" si="169"/>
        <v/>
      </c>
      <c r="CL105" s="47" t="s">
        <v>78</v>
      </c>
      <c r="CM105" s="46" t="s">
        <v>78</v>
      </c>
      <c r="CN105" s="47">
        <v>10</v>
      </c>
      <c r="CO105" s="47">
        <v>10</v>
      </c>
      <c r="CP105" s="47">
        <v>10</v>
      </c>
      <c r="CQ105" s="47">
        <v>10</v>
      </c>
      <c r="CR105" s="47">
        <v>10</v>
      </c>
      <c r="CS105" s="47">
        <v>9</v>
      </c>
      <c r="CT105" s="49">
        <f t="shared" si="170"/>
        <v>10</v>
      </c>
      <c r="CU105" s="48">
        <f t="shared" si="171"/>
        <v>0</v>
      </c>
      <c r="CV105" s="44" t="str">
        <f t="shared" si="172"/>
        <v>Dem.</v>
      </c>
      <c r="CW105" s="47" t="s">
        <v>78</v>
      </c>
      <c r="CX105" s="46" t="s">
        <v>78</v>
      </c>
      <c r="CY105" s="45">
        <f t="shared" si="173"/>
        <v>9.4499999999999993</v>
      </c>
      <c r="CZ105" s="40">
        <f t="shared" si="174"/>
        <v>1</v>
      </c>
      <c r="DA105" s="39" t="str">
        <f t="shared" si="175"/>
        <v>Highly advanced</v>
      </c>
      <c r="DB105" s="44">
        <f t="shared" si="176"/>
        <v>9.5500000000000007</v>
      </c>
      <c r="DC105" s="40">
        <f t="shared" si="177"/>
        <v>1</v>
      </c>
      <c r="DD105" s="39" t="str">
        <f t="shared" si="178"/>
        <v>Democracies in consolidation</v>
      </c>
      <c r="DE105" s="43">
        <f t="shared" si="179"/>
        <v>9.36</v>
      </c>
      <c r="DF105" s="40">
        <f t="shared" si="180"/>
        <v>1</v>
      </c>
      <c r="DG105" s="39" t="str">
        <f t="shared" si="181"/>
        <v>Developed</v>
      </c>
      <c r="DH105" s="42">
        <f t="shared" si="182"/>
        <v>7.41</v>
      </c>
      <c r="DI105" s="40">
        <f t="shared" si="183"/>
        <v>1</v>
      </c>
      <c r="DJ105" s="39" t="str">
        <f t="shared" si="184"/>
        <v>Very good</v>
      </c>
      <c r="DK105" s="41">
        <f t="shared" si="185"/>
        <v>1.2</v>
      </c>
      <c r="DL105" s="40">
        <f t="shared" si="186"/>
        <v>5</v>
      </c>
      <c r="DM105" s="39" t="str">
        <f t="shared" si="187"/>
        <v>Negligible</v>
      </c>
    </row>
    <row r="106" spans="1:117">
      <c r="A106" s="61" t="s">
        <v>204</v>
      </c>
      <c r="B106" s="60">
        <v>5</v>
      </c>
      <c r="C106" s="59">
        <f>IF(D106="-","?",RANK(D106,D2:D131,0))</f>
        <v>119</v>
      </c>
      <c r="D106" s="45">
        <f t="shared" si="141"/>
        <v>1.36</v>
      </c>
      <c r="E106" s="44">
        <f t="shared" si="142"/>
        <v>1.5833333333333335</v>
      </c>
      <c r="F106" s="58">
        <f t="shared" si="143"/>
        <v>2.25</v>
      </c>
      <c r="G106" s="47">
        <v>1</v>
      </c>
      <c r="H106" s="47">
        <v>4</v>
      </c>
      <c r="I106" s="47">
        <v>3</v>
      </c>
      <c r="J106" s="47">
        <v>1</v>
      </c>
      <c r="K106" s="58">
        <f t="shared" si="144"/>
        <v>2</v>
      </c>
      <c r="L106" s="47">
        <v>1</v>
      </c>
      <c r="M106" s="47">
        <v>1</v>
      </c>
      <c r="N106" s="47">
        <v>3</v>
      </c>
      <c r="O106" s="47">
        <v>3</v>
      </c>
      <c r="P106" s="58">
        <f t="shared" si="145"/>
        <v>1</v>
      </c>
      <c r="Q106" s="47">
        <v>1</v>
      </c>
      <c r="R106" s="47">
        <v>1</v>
      </c>
      <c r="S106" s="47">
        <v>1</v>
      </c>
      <c r="T106" s="47">
        <v>1</v>
      </c>
      <c r="U106" s="58">
        <f t="shared" si="146"/>
        <v>1</v>
      </c>
      <c r="V106" s="47">
        <v>1</v>
      </c>
      <c r="W106" s="47">
        <v>1</v>
      </c>
      <c r="X106" s="58">
        <f t="shared" si="147"/>
        <v>1.6666666666666667</v>
      </c>
      <c r="Y106" s="47">
        <v>1</v>
      </c>
      <c r="Z106" s="47">
        <v>1</v>
      </c>
      <c r="AA106" s="47" t="s">
        <v>100</v>
      </c>
      <c r="AB106" s="47">
        <v>3</v>
      </c>
      <c r="AC106" s="43">
        <f t="shared" si="148"/>
        <v>1.1428571428571428</v>
      </c>
      <c r="AD106" s="57">
        <f t="shared" si="149"/>
        <v>1</v>
      </c>
      <c r="AE106" s="47">
        <v>1</v>
      </c>
      <c r="AF106" s="57">
        <f t="shared" si="150"/>
        <v>1.5</v>
      </c>
      <c r="AG106" s="47">
        <v>3</v>
      </c>
      <c r="AH106" s="47">
        <v>1</v>
      </c>
      <c r="AI106" s="47">
        <v>1</v>
      </c>
      <c r="AJ106" s="47">
        <v>1</v>
      </c>
      <c r="AK106" s="57">
        <f t="shared" si="151"/>
        <v>1</v>
      </c>
      <c r="AL106" s="47">
        <v>1</v>
      </c>
      <c r="AM106" s="47">
        <v>1</v>
      </c>
      <c r="AN106" s="57">
        <f t="shared" si="152"/>
        <v>1.5</v>
      </c>
      <c r="AO106" s="47">
        <v>1</v>
      </c>
      <c r="AP106" s="47">
        <v>2</v>
      </c>
      <c r="AQ106" s="57">
        <f t="shared" si="153"/>
        <v>1</v>
      </c>
      <c r="AR106" s="47">
        <v>1</v>
      </c>
      <c r="AS106" s="47">
        <v>1</v>
      </c>
      <c r="AT106" s="57">
        <f t="shared" si="154"/>
        <v>1</v>
      </c>
      <c r="AU106" s="47">
        <v>1</v>
      </c>
      <c r="AV106" s="57">
        <f t="shared" si="155"/>
        <v>1</v>
      </c>
      <c r="AW106" s="47">
        <v>1</v>
      </c>
      <c r="AX106" s="47">
        <v>1</v>
      </c>
      <c r="AY106" s="56">
        <f>IF(AZ106="-","?",RANK(AZ106,AZ2:AZ131,0))</f>
        <v>118</v>
      </c>
      <c r="AZ106" s="42">
        <f t="shared" si="156"/>
        <v>1.55</v>
      </c>
      <c r="BA106" s="41">
        <f t="shared" si="157"/>
        <v>9.0625</v>
      </c>
      <c r="BB106" s="47">
        <v>10</v>
      </c>
      <c r="BC106" s="47">
        <v>8</v>
      </c>
      <c r="BD106" s="47">
        <v>7</v>
      </c>
      <c r="BE106" s="47">
        <v>10</v>
      </c>
      <c r="BF106" s="47">
        <v>10</v>
      </c>
      <c r="BG106" s="55">
        <f t="shared" si="158"/>
        <v>9.375</v>
      </c>
      <c r="BH106" s="54">
        <f t="shared" si="159"/>
        <v>1.5833333333333335</v>
      </c>
      <c r="BI106" s="41">
        <f t="shared" si="160"/>
        <v>1</v>
      </c>
      <c r="BJ106" s="47">
        <v>1</v>
      </c>
      <c r="BK106" s="47">
        <v>1</v>
      </c>
      <c r="BL106" s="47">
        <v>1</v>
      </c>
      <c r="BM106" s="41">
        <f t="shared" si="161"/>
        <v>1</v>
      </c>
      <c r="BN106" s="47">
        <v>1</v>
      </c>
      <c r="BO106" s="47">
        <v>1</v>
      </c>
      <c r="BP106" s="47">
        <v>1</v>
      </c>
      <c r="BQ106" s="41">
        <f t="shared" si="162"/>
        <v>1.6666666666666667</v>
      </c>
      <c r="BR106" s="47">
        <v>2</v>
      </c>
      <c r="BS106" s="47">
        <v>1</v>
      </c>
      <c r="BT106" s="47">
        <v>1</v>
      </c>
      <c r="BU106" s="47">
        <v>1</v>
      </c>
      <c r="BV106" s="47">
        <v>2</v>
      </c>
      <c r="BW106" s="47">
        <v>3</v>
      </c>
      <c r="BX106" s="41">
        <f t="shared" si="163"/>
        <v>2.6666666666666665</v>
      </c>
      <c r="BY106" s="47">
        <v>3</v>
      </c>
      <c r="BZ106" s="47">
        <v>1</v>
      </c>
      <c r="CA106" s="47">
        <v>4</v>
      </c>
      <c r="CB106" s="47" t="s">
        <v>78</v>
      </c>
      <c r="CC106" s="46" t="s">
        <v>78</v>
      </c>
      <c r="CD106" s="52" t="s">
        <v>208</v>
      </c>
      <c r="CE106" s="52">
        <f t="shared" si="164"/>
        <v>1.5833333333333335</v>
      </c>
      <c r="CF106" s="44" t="str">
        <f t="shared" si="165"/>
        <v>-</v>
      </c>
      <c r="CG106" s="53" t="str">
        <f t="shared" si="166"/>
        <v/>
      </c>
      <c r="CH106" s="52" t="s">
        <v>208</v>
      </c>
      <c r="CI106" s="52">
        <f t="shared" si="167"/>
        <v>1.1428571428571428</v>
      </c>
      <c r="CJ106" s="43" t="str">
        <f t="shared" si="168"/>
        <v>-</v>
      </c>
      <c r="CK106" s="51" t="str">
        <f t="shared" si="169"/>
        <v/>
      </c>
      <c r="CL106" s="47" t="s">
        <v>78</v>
      </c>
      <c r="CM106" s="46" t="s">
        <v>78</v>
      </c>
      <c r="CN106" s="50">
        <v>1</v>
      </c>
      <c r="CO106" s="50">
        <v>1</v>
      </c>
      <c r="CP106" s="47">
        <v>3</v>
      </c>
      <c r="CQ106" s="47">
        <v>3</v>
      </c>
      <c r="CR106" s="50">
        <v>1</v>
      </c>
      <c r="CS106" s="50">
        <v>1</v>
      </c>
      <c r="CT106" s="50">
        <f t="shared" si="170"/>
        <v>1</v>
      </c>
      <c r="CU106" s="48">
        <f t="shared" si="171"/>
        <v>5</v>
      </c>
      <c r="CV106" s="44" t="str">
        <f t="shared" si="172"/>
        <v>Aut.</v>
      </c>
      <c r="CW106" s="47" t="s">
        <v>78</v>
      </c>
      <c r="CX106" s="46" t="s">
        <v>78</v>
      </c>
      <c r="CY106" s="45">
        <f t="shared" si="173"/>
        <v>1.36</v>
      </c>
      <c r="CZ106" s="40">
        <f t="shared" si="174"/>
        <v>5</v>
      </c>
      <c r="DA106" s="39" t="str">
        <f t="shared" si="175"/>
        <v>Failed</v>
      </c>
      <c r="DB106" s="44">
        <f t="shared" si="176"/>
        <v>1.58</v>
      </c>
      <c r="DC106" s="40">
        <f t="shared" si="177"/>
        <v>5</v>
      </c>
      <c r="DD106" s="39" t="str">
        <f t="shared" si="178"/>
        <v>Hard-line autocracies</v>
      </c>
      <c r="DE106" s="43">
        <f t="shared" si="179"/>
        <v>1.1399999999999999</v>
      </c>
      <c r="DF106" s="40">
        <f t="shared" si="180"/>
        <v>5</v>
      </c>
      <c r="DG106" s="39" t="str">
        <f t="shared" si="181"/>
        <v>Rudimentary</v>
      </c>
      <c r="DH106" s="42">
        <f t="shared" si="182"/>
        <v>1.55</v>
      </c>
      <c r="DI106" s="40">
        <f t="shared" si="183"/>
        <v>5</v>
      </c>
      <c r="DJ106" s="39" t="str">
        <f t="shared" si="184"/>
        <v>Failed</v>
      </c>
      <c r="DK106" s="41">
        <f t="shared" si="185"/>
        <v>9.1</v>
      </c>
      <c r="DL106" s="40">
        <f t="shared" si="186"/>
        <v>1</v>
      </c>
      <c r="DM106" s="39" t="str">
        <f t="shared" si="187"/>
        <v>Massive</v>
      </c>
    </row>
    <row r="107" spans="1:117">
      <c r="A107" s="61" t="s">
        <v>205</v>
      </c>
      <c r="B107" s="60">
        <v>5</v>
      </c>
      <c r="C107" s="59">
        <f>IF(D107="-","?",RANK(D107,D2:D131,0))</f>
        <v>16</v>
      </c>
      <c r="D107" s="45">
        <f t="shared" si="141"/>
        <v>7.98</v>
      </c>
      <c r="E107" s="44">
        <f t="shared" si="142"/>
        <v>8.6999999999999993</v>
      </c>
      <c r="F107" s="58">
        <f t="shared" si="143"/>
        <v>9</v>
      </c>
      <c r="G107" s="47">
        <v>9</v>
      </c>
      <c r="H107" s="47">
        <v>10</v>
      </c>
      <c r="I107" s="47">
        <v>9</v>
      </c>
      <c r="J107" s="47">
        <v>8</v>
      </c>
      <c r="K107" s="58">
        <f t="shared" si="144"/>
        <v>9.75</v>
      </c>
      <c r="L107" s="47">
        <v>10</v>
      </c>
      <c r="M107" s="47">
        <v>10</v>
      </c>
      <c r="N107" s="47">
        <v>9</v>
      </c>
      <c r="O107" s="47">
        <v>10</v>
      </c>
      <c r="P107" s="58">
        <f t="shared" si="145"/>
        <v>8</v>
      </c>
      <c r="Q107" s="47">
        <v>9</v>
      </c>
      <c r="R107" s="47">
        <v>9</v>
      </c>
      <c r="S107" s="47">
        <v>7</v>
      </c>
      <c r="T107" s="47">
        <v>7</v>
      </c>
      <c r="U107" s="58">
        <f t="shared" si="146"/>
        <v>9</v>
      </c>
      <c r="V107" s="47">
        <v>9</v>
      </c>
      <c r="W107" s="47">
        <v>9</v>
      </c>
      <c r="X107" s="58">
        <f t="shared" si="147"/>
        <v>7.75</v>
      </c>
      <c r="Y107" s="47">
        <v>7</v>
      </c>
      <c r="Z107" s="47">
        <v>10</v>
      </c>
      <c r="AA107" s="47">
        <v>7</v>
      </c>
      <c r="AB107" s="47">
        <v>7</v>
      </c>
      <c r="AC107" s="43">
        <f t="shared" si="148"/>
        <v>7.25</v>
      </c>
      <c r="AD107" s="57">
        <f t="shared" si="149"/>
        <v>5</v>
      </c>
      <c r="AE107" s="47">
        <v>5</v>
      </c>
      <c r="AF107" s="57">
        <f t="shared" si="150"/>
        <v>8.75</v>
      </c>
      <c r="AG107" s="47">
        <v>8</v>
      </c>
      <c r="AH107" s="47">
        <v>9</v>
      </c>
      <c r="AI107" s="47">
        <v>8</v>
      </c>
      <c r="AJ107" s="47">
        <v>10</v>
      </c>
      <c r="AK107" s="57">
        <f t="shared" si="151"/>
        <v>9</v>
      </c>
      <c r="AL107" s="47">
        <v>9</v>
      </c>
      <c r="AM107" s="47">
        <v>9</v>
      </c>
      <c r="AN107" s="57">
        <f t="shared" si="152"/>
        <v>8</v>
      </c>
      <c r="AO107" s="47">
        <v>9</v>
      </c>
      <c r="AP107" s="47">
        <v>7</v>
      </c>
      <c r="AQ107" s="57">
        <f t="shared" si="153"/>
        <v>6</v>
      </c>
      <c r="AR107" s="47">
        <v>6</v>
      </c>
      <c r="AS107" s="47">
        <v>6</v>
      </c>
      <c r="AT107" s="57">
        <f t="shared" si="154"/>
        <v>7</v>
      </c>
      <c r="AU107" s="47">
        <v>7</v>
      </c>
      <c r="AV107" s="57">
        <f t="shared" si="155"/>
        <v>7</v>
      </c>
      <c r="AW107" s="47">
        <v>8</v>
      </c>
      <c r="AX107" s="47">
        <v>6</v>
      </c>
      <c r="AY107" s="56">
        <f>IF(AZ107="-","?",RANK(AZ107,AZ2:AZ131,0))</f>
        <v>11</v>
      </c>
      <c r="AZ107" s="42">
        <f t="shared" si="156"/>
        <v>6.92</v>
      </c>
      <c r="BA107" s="41">
        <f t="shared" si="157"/>
        <v>3.75</v>
      </c>
      <c r="BB107" s="47">
        <v>6</v>
      </c>
      <c r="BC107" s="47">
        <v>3</v>
      </c>
      <c r="BD107" s="47">
        <v>5</v>
      </c>
      <c r="BE107" s="47">
        <v>3</v>
      </c>
      <c r="BF107" s="47">
        <v>3</v>
      </c>
      <c r="BG107" s="55">
        <f t="shared" si="158"/>
        <v>2.5</v>
      </c>
      <c r="BH107" s="54">
        <f t="shared" si="159"/>
        <v>8.0416666666666661</v>
      </c>
      <c r="BI107" s="41">
        <f t="shared" si="160"/>
        <v>8</v>
      </c>
      <c r="BJ107" s="47">
        <v>9</v>
      </c>
      <c r="BK107" s="47">
        <v>7</v>
      </c>
      <c r="BL107" s="47">
        <v>8</v>
      </c>
      <c r="BM107" s="41">
        <f t="shared" si="161"/>
        <v>7</v>
      </c>
      <c r="BN107" s="47">
        <v>7</v>
      </c>
      <c r="BO107" s="47">
        <v>8</v>
      </c>
      <c r="BP107" s="47">
        <v>6</v>
      </c>
      <c r="BQ107" s="41">
        <f t="shared" si="162"/>
        <v>8.1666666666666661</v>
      </c>
      <c r="BR107" s="47">
        <v>9</v>
      </c>
      <c r="BS107" s="47">
        <v>9</v>
      </c>
      <c r="BT107" s="47">
        <v>8</v>
      </c>
      <c r="BU107" s="47">
        <v>7</v>
      </c>
      <c r="BV107" s="47">
        <v>7</v>
      </c>
      <c r="BW107" s="47">
        <v>9</v>
      </c>
      <c r="BX107" s="41">
        <f t="shared" si="163"/>
        <v>9</v>
      </c>
      <c r="BY107" s="47">
        <v>8</v>
      </c>
      <c r="BZ107" s="47">
        <v>9</v>
      </c>
      <c r="CA107" s="47">
        <v>10</v>
      </c>
      <c r="CB107" s="47" t="s">
        <v>78</v>
      </c>
      <c r="CC107" s="46" t="s">
        <v>78</v>
      </c>
      <c r="CD107" s="52" t="s">
        <v>208</v>
      </c>
      <c r="CE107" s="52">
        <f t="shared" si="164"/>
        <v>8.6999999999999993</v>
      </c>
      <c r="CF107" s="44" t="str">
        <f t="shared" si="165"/>
        <v>-</v>
      </c>
      <c r="CG107" s="53" t="str">
        <f t="shared" si="166"/>
        <v/>
      </c>
      <c r="CH107" s="52" t="s">
        <v>208</v>
      </c>
      <c r="CI107" s="52">
        <f t="shared" si="167"/>
        <v>7.25</v>
      </c>
      <c r="CJ107" s="43" t="str">
        <f t="shared" si="168"/>
        <v>-</v>
      </c>
      <c r="CK107" s="51" t="str">
        <f t="shared" si="169"/>
        <v/>
      </c>
      <c r="CL107" s="47" t="s">
        <v>78</v>
      </c>
      <c r="CM107" s="46" t="s">
        <v>78</v>
      </c>
      <c r="CN107" s="47">
        <v>10</v>
      </c>
      <c r="CO107" s="47">
        <v>10</v>
      </c>
      <c r="CP107" s="47">
        <v>9</v>
      </c>
      <c r="CQ107" s="47">
        <v>10</v>
      </c>
      <c r="CR107" s="47">
        <v>9</v>
      </c>
      <c r="CS107" s="47">
        <v>7</v>
      </c>
      <c r="CT107" s="49">
        <f t="shared" si="170"/>
        <v>8.5</v>
      </c>
      <c r="CU107" s="48">
        <f t="shared" si="171"/>
        <v>0</v>
      </c>
      <c r="CV107" s="44" t="str">
        <f t="shared" si="172"/>
        <v>Dem.</v>
      </c>
      <c r="CW107" s="47" t="s">
        <v>78</v>
      </c>
      <c r="CX107" s="46" t="s">
        <v>78</v>
      </c>
      <c r="CY107" s="45">
        <f t="shared" si="173"/>
        <v>7.98</v>
      </c>
      <c r="CZ107" s="40">
        <f t="shared" si="174"/>
        <v>2</v>
      </c>
      <c r="DA107" s="39" t="str">
        <f t="shared" si="175"/>
        <v>Advanced</v>
      </c>
      <c r="DB107" s="44">
        <f t="shared" si="176"/>
        <v>8.6999999999999993</v>
      </c>
      <c r="DC107" s="40">
        <f t="shared" si="177"/>
        <v>1</v>
      </c>
      <c r="DD107" s="39" t="str">
        <f t="shared" si="178"/>
        <v>Democracies in consolidation</v>
      </c>
      <c r="DE107" s="43">
        <f t="shared" si="179"/>
        <v>7.25</v>
      </c>
      <c r="DF107" s="40">
        <f t="shared" si="180"/>
        <v>2</v>
      </c>
      <c r="DG107" s="39" t="str">
        <f t="shared" si="181"/>
        <v>Functioning</v>
      </c>
      <c r="DH107" s="42">
        <f t="shared" si="182"/>
        <v>6.92</v>
      </c>
      <c r="DI107" s="40">
        <f t="shared" si="183"/>
        <v>2</v>
      </c>
      <c r="DJ107" s="39" t="str">
        <f t="shared" si="184"/>
        <v>Good</v>
      </c>
      <c r="DK107" s="41">
        <f t="shared" si="185"/>
        <v>3.8</v>
      </c>
      <c r="DL107" s="40">
        <f t="shared" si="186"/>
        <v>4</v>
      </c>
      <c r="DM107" s="39" t="str">
        <f t="shared" si="187"/>
        <v>Minor</v>
      </c>
    </row>
    <row r="108" spans="1:117">
      <c r="A108" s="61" t="s">
        <v>206</v>
      </c>
      <c r="B108" s="60">
        <v>7</v>
      </c>
      <c r="C108" s="59">
        <f>IF(D108="-","?",RANK(D108,D2:D131,0))</f>
        <v>8</v>
      </c>
      <c r="D108" s="45">
        <f t="shared" si="141"/>
        <v>8.99</v>
      </c>
      <c r="E108" s="44">
        <f t="shared" si="142"/>
        <v>8.9</v>
      </c>
      <c r="F108" s="58">
        <f t="shared" si="143"/>
        <v>10</v>
      </c>
      <c r="G108" s="47">
        <v>10</v>
      </c>
      <c r="H108" s="47">
        <v>10</v>
      </c>
      <c r="I108" s="47">
        <v>10</v>
      </c>
      <c r="J108" s="47">
        <v>10</v>
      </c>
      <c r="K108" s="58">
        <f t="shared" si="144"/>
        <v>9.25</v>
      </c>
      <c r="L108" s="47">
        <v>10</v>
      </c>
      <c r="M108" s="47">
        <v>10</v>
      </c>
      <c r="N108" s="47">
        <v>8</v>
      </c>
      <c r="O108" s="47">
        <v>9</v>
      </c>
      <c r="P108" s="58">
        <f t="shared" si="145"/>
        <v>8.5</v>
      </c>
      <c r="Q108" s="47">
        <v>8</v>
      </c>
      <c r="R108" s="47">
        <v>9</v>
      </c>
      <c r="S108" s="47">
        <v>8</v>
      </c>
      <c r="T108" s="47">
        <v>9</v>
      </c>
      <c r="U108" s="58">
        <f t="shared" si="146"/>
        <v>8.5</v>
      </c>
      <c r="V108" s="47">
        <v>8</v>
      </c>
      <c r="W108" s="47">
        <v>9</v>
      </c>
      <c r="X108" s="58">
        <f t="shared" si="147"/>
        <v>8.25</v>
      </c>
      <c r="Y108" s="47">
        <v>7</v>
      </c>
      <c r="Z108" s="47">
        <v>8</v>
      </c>
      <c r="AA108" s="47">
        <v>10</v>
      </c>
      <c r="AB108" s="47">
        <v>8</v>
      </c>
      <c r="AC108" s="43">
        <f t="shared" si="148"/>
        <v>9.0714285714285712</v>
      </c>
      <c r="AD108" s="57">
        <f t="shared" si="149"/>
        <v>10</v>
      </c>
      <c r="AE108" s="47">
        <v>10</v>
      </c>
      <c r="AF108" s="57">
        <f t="shared" si="150"/>
        <v>8.5</v>
      </c>
      <c r="AG108" s="47">
        <v>9</v>
      </c>
      <c r="AH108" s="47">
        <v>8</v>
      </c>
      <c r="AI108" s="47">
        <v>9</v>
      </c>
      <c r="AJ108" s="47">
        <v>8</v>
      </c>
      <c r="AK108" s="57">
        <f t="shared" si="151"/>
        <v>9.5</v>
      </c>
      <c r="AL108" s="47">
        <v>9</v>
      </c>
      <c r="AM108" s="47">
        <v>10</v>
      </c>
      <c r="AN108" s="57">
        <f t="shared" si="152"/>
        <v>8.5</v>
      </c>
      <c r="AO108" s="47">
        <v>10</v>
      </c>
      <c r="AP108" s="47">
        <v>7</v>
      </c>
      <c r="AQ108" s="57">
        <f t="shared" si="153"/>
        <v>9</v>
      </c>
      <c r="AR108" s="47">
        <v>8</v>
      </c>
      <c r="AS108" s="47">
        <v>10</v>
      </c>
      <c r="AT108" s="57">
        <f t="shared" si="154"/>
        <v>9</v>
      </c>
      <c r="AU108" s="47">
        <v>9</v>
      </c>
      <c r="AV108" s="57">
        <f t="shared" si="155"/>
        <v>9</v>
      </c>
      <c r="AW108" s="47">
        <v>8</v>
      </c>
      <c r="AX108" s="47">
        <v>10</v>
      </c>
      <c r="AY108" s="56">
        <f>IF(AZ108="-","?",RANK(AZ108,AZ2:AZ131,0))</f>
        <v>8</v>
      </c>
      <c r="AZ108" s="42">
        <f t="shared" si="156"/>
        <v>7.25</v>
      </c>
      <c r="BA108" s="41">
        <f t="shared" si="157"/>
        <v>2.125</v>
      </c>
      <c r="BB108" s="47">
        <v>1</v>
      </c>
      <c r="BC108" s="47">
        <v>6</v>
      </c>
      <c r="BD108" s="47">
        <v>2</v>
      </c>
      <c r="BE108" s="47">
        <v>1</v>
      </c>
      <c r="BF108" s="47">
        <v>1</v>
      </c>
      <c r="BG108" s="55">
        <f t="shared" si="158"/>
        <v>1.75</v>
      </c>
      <c r="BH108" s="54">
        <f t="shared" si="159"/>
        <v>8.7916666666666679</v>
      </c>
      <c r="BI108" s="41">
        <f t="shared" si="160"/>
        <v>8.3333333333333339</v>
      </c>
      <c r="BJ108" s="47">
        <v>9</v>
      </c>
      <c r="BK108" s="47">
        <v>9</v>
      </c>
      <c r="BL108" s="47">
        <v>7</v>
      </c>
      <c r="BM108" s="41">
        <f t="shared" si="161"/>
        <v>8</v>
      </c>
      <c r="BN108" s="47">
        <v>9</v>
      </c>
      <c r="BO108" s="47">
        <v>7</v>
      </c>
      <c r="BP108" s="47">
        <v>8</v>
      </c>
      <c r="BQ108" s="41">
        <f t="shared" si="162"/>
        <v>8.8333333333333339</v>
      </c>
      <c r="BR108" s="47">
        <v>10</v>
      </c>
      <c r="BS108" s="47">
        <v>10</v>
      </c>
      <c r="BT108" s="47">
        <v>8</v>
      </c>
      <c r="BU108" s="47">
        <v>8</v>
      </c>
      <c r="BV108" s="47">
        <v>9</v>
      </c>
      <c r="BW108" s="47">
        <v>8</v>
      </c>
      <c r="BX108" s="41">
        <f t="shared" si="163"/>
        <v>10</v>
      </c>
      <c r="BY108" s="47">
        <v>10</v>
      </c>
      <c r="BZ108" s="47">
        <v>10</v>
      </c>
      <c r="CA108" s="47">
        <v>10</v>
      </c>
      <c r="CB108" s="47" t="s">
        <v>78</v>
      </c>
      <c r="CC108" s="46" t="s">
        <v>78</v>
      </c>
      <c r="CD108" s="52" t="s">
        <v>208</v>
      </c>
      <c r="CE108" s="52">
        <f t="shared" si="164"/>
        <v>8.9</v>
      </c>
      <c r="CF108" s="44" t="str">
        <f t="shared" si="165"/>
        <v>-</v>
      </c>
      <c r="CG108" s="53" t="str">
        <f t="shared" si="166"/>
        <v/>
      </c>
      <c r="CH108" s="52" t="s">
        <v>208</v>
      </c>
      <c r="CI108" s="52">
        <f t="shared" si="167"/>
        <v>9.0714285714285712</v>
      </c>
      <c r="CJ108" s="43" t="str">
        <f t="shared" si="168"/>
        <v>-</v>
      </c>
      <c r="CK108" s="51" t="str">
        <f t="shared" si="169"/>
        <v/>
      </c>
      <c r="CL108" s="47" t="s">
        <v>78</v>
      </c>
      <c r="CM108" s="46" t="s">
        <v>78</v>
      </c>
      <c r="CN108" s="47">
        <v>10</v>
      </c>
      <c r="CO108" s="47">
        <v>10</v>
      </c>
      <c r="CP108" s="47">
        <v>8</v>
      </c>
      <c r="CQ108" s="47">
        <v>9</v>
      </c>
      <c r="CR108" s="47">
        <v>8</v>
      </c>
      <c r="CS108" s="47">
        <v>9</v>
      </c>
      <c r="CT108" s="49">
        <f t="shared" si="170"/>
        <v>10</v>
      </c>
      <c r="CU108" s="48">
        <f t="shared" si="171"/>
        <v>0</v>
      </c>
      <c r="CV108" s="44" t="str">
        <f t="shared" si="172"/>
        <v>Dem.</v>
      </c>
      <c r="CW108" s="47" t="s">
        <v>78</v>
      </c>
      <c r="CX108" s="46" t="s">
        <v>78</v>
      </c>
      <c r="CY108" s="45">
        <f t="shared" si="173"/>
        <v>8.99</v>
      </c>
      <c r="CZ108" s="40">
        <f t="shared" si="174"/>
        <v>1</v>
      </c>
      <c r="DA108" s="39" t="str">
        <f t="shared" si="175"/>
        <v>Highly advanced</v>
      </c>
      <c r="DB108" s="44">
        <f t="shared" si="176"/>
        <v>8.9</v>
      </c>
      <c r="DC108" s="40">
        <f t="shared" si="177"/>
        <v>1</v>
      </c>
      <c r="DD108" s="39" t="str">
        <f t="shared" si="178"/>
        <v>Democracies in consolidation</v>
      </c>
      <c r="DE108" s="43">
        <f t="shared" si="179"/>
        <v>9.07</v>
      </c>
      <c r="DF108" s="40">
        <f t="shared" si="180"/>
        <v>1</v>
      </c>
      <c r="DG108" s="39" t="str">
        <f t="shared" si="181"/>
        <v>Developed</v>
      </c>
      <c r="DH108" s="42">
        <f t="shared" si="182"/>
        <v>7.25</v>
      </c>
      <c r="DI108" s="40">
        <f t="shared" si="183"/>
        <v>1</v>
      </c>
      <c r="DJ108" s="39" t="str">
        <f t="shared" si="184"/>
        <v>Very good</v>
      </c>
      <c r="DK108" s="41">
        <f t="shared" si="185"/>
        <v>2.1</v>
      </c>
      <c r="DL108" s="40">
        <f t="shared" si="186"/>
        <v>5</v>
      </c>
      <c r="DM108" s="39" t="str">
        <f t="shared" si="187"/>
        <v>Negligible</v>
      </c>
    </row>
    <row r="109" spans="1:117">
      <c r="A109" s="61" t="s">
        <v>207</v>
      </c>
      <c r="B109" s="60">
        <v>5</v>
      </c>
      <c r="C109" s="59" t="str">
        <f>IF(D109="-","?",RANK(D109,D2:D131,0))</f>
        <v>?</v>
      </c>
      <c r="D109" s="45" t="str">
        <f t="shared" si="141"/>
        <v>-</v>
      </c>
      <c r="E109" s="44" t="str">
        <f t="shared" si="142"/>
        <v>-</v>
      </c>
      <c r="F109" s="58" t="str">
        <f t="shared" si="143"/>
        <v>-</v>
      </c>
      <c r="G109" s="47" t="s">
        <v>208</v>
      </c>
      <c r="H109" s="47" t="s">
        <v>208</v>
      </c>
      <c r="I109" s="47" t="s">
        <v>208</v>
      </c>
      <c r="J109" s="47" t="s">
        <v>208</v>
      </c>
      <c r="K109" s="58" t="str">
        <f t="shared" si="144"/>
        <v>-</v>
      </c>
      <c r="L109" s="47" t="s">
        <v>208</v>
      </c>
      <c r="M109" s="47" t="s">
        <v>208</v>
      </c>
      <c r="N109" s="47" t="s">
        <v>208</v>
      </c>
      <c r="O109" s="47" t="s">
        <v>208</v>
      </c>
      <c r="P109" s="58" t="str">
        <f t="shared" si="145"/>
        <v>-</v>
      </c>
      <c r="Q109" s="47" t="s">
        <v>208</v>
      </c>
      <c r="R109" s="47" t="s">
        <v>208</v>
      </c>
      <c r="S109" s="47" t="s">
        <v>208</v>
      </c>
      <c r="T109" s="47" t="s">
        <v>208</v>
      </c>
      <c r="U109" s="58" t="str">
        <f t="shared" si="146"/>
        <v>-</v>
      </c>
      <c r="V109" s="47" t="s">
        <v>208</v>
      </c>
      <c r="W109" s="47" t="s">
        <v>208</v>
      </c>
      <c r="X109" s="58" t="str">
        <f t="shared" si="147"/>
        <v>-</v>
      </c>
      <c r="Y109" s="47" t="s">
        <v>208</v>
      </c>
      <c r="Z109" s="47" t="s">
        <v>208</v>
      </c>
      <c r="AA109" s="47" t="s">
        <v>208</v>
      </c>
      <c r="AB109" s="47" t="s">
        <v>208</v>
      </c>
      <c r="AC109" s="43" t="str">
        <f t="shared" si="148"/>
        <v>-</v>
      </c>
      <c r="AD109" s="57" t="str">
        <f t="shared" si="149"/>
        <v>-</v>
      </c>
      <c r="AE109" s="47" t="s">
        <v>208</v>
      </c>
      <c r="AF109" s="57" t="str">
        <f t="shared" si="150"/>
        <v>-</v>
      </c>
      <c r="AG109" s="47" t="s">
        <v>208</v>
      </c>
      <c r="AH109" s="47" t="s">
        <v>208</v>
      </c>
      <c r="AI109" s="47" t="s">
        <v>208</v>
      </c>
      <c r="AJ109" s="47" t="s">
        <v>208</v>
      </c>
      <c r="AK109" s="57" t="str">
        <f t="shared" si="151"/>
        <v>-</v>
      </c>
      <c r="AL109" s="47" t="s">
        <v>208</v>
      </c>
      <c r="AM109" s="47" t="s">
        <v>208</v>
      </c>
      <c r="AN109" s="57" t="str">
        <f t="shared" si="152"/>
        <v>-</v>
      </c>
      <c r="AO109" s="47" t="s">
        <v>208</v>
      </c>
      <c r="AP109" s="47" t="s">
        <v>208</v>
      </c>
      <c r="AQ109" s="57" t="str">
        <f t="shared" si="153"/>
        <v>-</v>
      </c>
      <c r="AR109" s="47" t="s">
        <v>208</v>
      </c>
      <c r="AS109" s="47" t="s">
        <v>208</v>
      </c>
      <c r="AT109" s="57" t="str">
        <f t="shared" si="154"/>
        <v>-</v>
      </c>
      <c r="AU109" s="47" t="s">
        <v>208</v>
      </c>
      <c r="AV109" s="57" t="str">
        <f t="shared" si="155"/>
        <v>-</v>
      </c>
      <c r="AW109" s="47" t="s">
        <v>208</v>
      </c>
      <c r="AX109" s="47" t="s">
        <v>208</v>
      </c>
      <c r="AY109" s="56" t="str">
        <f>IF(AZ109="-","?",RANK(AZ109,AZ2:AZ131,0))</f>
        <v>?</v>
      </c>
      <c r="AZ109" s="42" t="str">
        <f t="shared" si="156"/>
        <v>-</v>
      </c>
      <c r="BA109" s="41" t="str">
        <f t="shared" si="157"/>
        <v>-</v>
      </c>
      <c r="BB109" s="47" t="s">
        <v>208</v>
      </c>
      <c r="BC109" s="47" t="s">
        <v>208</v>
      </c>
      <c r="BD109" s="47" t="s">
        <v>208</v>
      </c>
      <c r="BE109" s="47" t="s">
        <v>208</v>
      </c>
      <c r="BF109" s="47" t="s">
        <v>208</v>
      </c>
      <c r="BG109" s="55" t="str">
        <f t="shared" si="158"/>
        <v>-</v>
      </c>
      <c r="BH109" s="54" t="str">
        <f t="shared" si="159"/>
        <v>-</v>
      </c>
      <c r="BI109" s="41" t="str">
        <f t="shared" si="160"/>
        <v>-</v>
      </c>
      <c r="BJ109" s="47" t="s">
        <v>208</v>
      </c>
      <c r="BK109" s="47" t="s">
        <v>208</v>
      </c>
      <c r="BL109" s="47" t="s">
        <v>208</v>
      </c>
      <c r="BM109" s="41" t="str">
        <f t="shared" si="161"/>
        <v>-</v>
      </c>
      <c r="BN109" s="47" t="s">
        <v>208</v>
      </c>
      <c r="BO109" s="47" t="s">
        <v>208</v>
      </c>
      <c r="BP109" s="47" t="s">
        <v>208</v>
      </c>
      <c r="BQ109" s="41" t="str">
        <f t="shared" si="162"/>
        <v>-</v>
      </c>
      <c r="BR109" s="47" t="s">
        <v>208</v>
      </c>
      <c r="BS109" s="47" t="s">
        <v>208</v>
      </c>
      <c r="BT109" s="47" t="s">
        <v>208</v>
      </c>
      <c r="BU109" s="47" t="s">
        <v>208</v>
      </c>
      <c r="BV109" s="47" t="s">
        <v>208</v>
      </c>
      <c r="BW109" s="47" t="s">
        <v>208</v>
      </c>
      <c r="BX109" s="41" t="str">
        <f t="shared" si="163"/>
        <v>-</v>
      </c>
      <c r="BY109" s="47" t="s">
        <v>208</v>
      </c>
      <c r="BZ109" s="47" t="s">
        <v>208</v>
      </c>
      <c r="CA109" s="47" t="s">
        <v>208</v>
      </c>
      <c r="CB109" s="47" t="s">
        <v>78</v>
      </c>
      <c r="CC109" s="46" t="s">
        <v>78</v>
      </c>
      <c r="CD109" s="52" t="s">
        <v>208</v>
      </c>
      <c r="CE109" s="52" t="str">
        <f t="shared" si="164"/>
        <v>-</v>
      </c>
      <c r="CF109" s="44" t="str">
        <f t="shared" si="165"/>
        <v>-</v>
      </c>
      <c r="CG109" s="53" t="str">
        <f t="shared" si="166"/>
        <v/>
      </c>
      <c r="CH109" s="52" t="s">
        <v>208</v>
      </c>
      <c r="CI109" s="52" t="str">
        <f t="shared" si="167"/>
        <v>-</v>
      </c>
      <c r="CJ109" s="43" t="str">
        <f t="shared" si="168"/>
        <v>-</v>
      </c>
      <c r="CK109" s="51" t="str">
        <f t="shared" si="169"/>
        <v/>
      </c>
      <c r="CL109" s="47" t="s">
        <v>78</v>
      </c>
      <c r="CM109" s="46" t="s">
        <v>78</v>
      </c>
      <c r="CN109" s="47" t="s">
        <v>208</v>
      </c>
      <c r="CO109" s="47" t="s">
        <v>208</v>
      </c>
      <c r="CP109" s="47" t="s">
        <v>208</v>
      </c>
      <c r="CQ109" s="47" t="s">
        <v>208</v>
      </c>
      <c r="CR109" s="47" t="s">
        <v>208</v>
      </c>
      <c r="CS109" s="47" t="s">
        <v>208</v>
      </c>
      <c r="CT109" s="49" t="str">
        <f t="shared" si="170"/>
        <v>-</v>
      </c>
      <c r="CU109" s="48" t="str">
        <f t="shared" si="171"/>
        <v>-</v>
      </c>
      <c r="CV109" s="44" t="str">
        <f t="shared" si="172"/>
        <v/>
      </c>
      <c r="CW109" s="47" t="s">
        <v>78</v>
      </c>
      <c r="CX109" s="46" t="s">
        <v>78</v>
      </c>
      <c r="CY109" s="45" t="str">
        <f t="shared" si="173"/>
        <v>-</v>
      </c>
      <c r="CZ109" s="40" t="str">
        <f t="shared" si="174"/>
        <v>-</v>
      </c>
      <c r="DA109" s="39" t="str">
        <f t="shared" si="175"/>
        <v/>
      </c>
      <c r="DB109" s="44" t="str">
        <f t="shared" si="176"/>
        <v>-</v>
      </c>
      <c r="DC109" s="40" t="str">
        <f t="shared" si="177"/>
        <v>-</v>
      </c>
      <c r="DD109" s="39" t="str">
        <f t="shared" si="178"/>
        <v/>
      </c>
      <c r="DE109" s="43" t="str">
        <f t="shared" si="179"/>
        <v>-</v>
      </c>
      <c r="DF109" s="40" t="str">
        <f t="shared" si="180"/>
        <v>-</v>
      </c>
      <c r="DG109" s="39" t="str">
        <f t="shared" si="181"/>
        <v/>
      </c>
      <c r="DH109" s="42" t="str">
        <f t="shared" si="182"/>
        <v>-</v>
      </c>
      <c r="DI109" s="40" t="str">
        <f t="shared" si="183"/>
        <v>-</v>
      </c>
      <c r="DJ109" s="39" t="str">
        <f t="shared" si="184"/>
        <v/>
      </c>
      <c r="DK109" s="41" t="str">
        <f t="shared" si="185"/>
        <v>-</v>
      </c>
      <c r="DL109" s="40" t="str">
        <f t="shared" si="186"/>
        <v>-</v>
      </c>
      <c r="DM109" s="39" t="str">
        <f t="shared" si="187"/>
        <v/>
      </c>
    </row>
    <row r="110" spans="1:117">
      <c r="A110" s="61" t="s">
        <v>209</v>
      </c>
      <c r="B110" s="60">
        <v>7</v>
      </c>
      <c r="C110" s="59">
        <f>IF(D110="-","?",RANK(D110,D2:D131,0))</f>
        <v>36</v>
      </c>
      <c r="D110" s="45">
        <f t="shared" si="141"/>
        <v>6.63</v>
      </c>
      <c r="E110" s="44">
        <f t="shared" si="142"/>
        <v>6</v>
      </c>
      <c r="F110" s="58">
        <f t="shared" si="143"/>
        <v>5.25</v>
      </c>
      <c r="G110" s="47">
        <v>5</v>
      </c>
      <c r="H110" s="47">
        <v>5</v>
      </c>
      <c r="I110" s="47">
        <v>6</v>
      </c>
      <c r="J110" s="47">
        <v>5</v>
      </c>
      <c r="K110" s="58">
        <f t="shared" si="144"/>
        <v>6.75</v>
      </c>
      <c r="L110" s="47">
        <v>7</v>
      </c>
      <c r="M110" s="47">
        <v>6</v>
      </c>
      <c r="N110" s="47">
        <v>7</v>
      </c>
      <c r="O110" s="47">
        <v>7</v>
      </c>
      <c r="P110" s="58">
        <f t="shared" si="145"/>
        <v>6</v>
      </c>
      <c r="Q110" s="47">
        <v>7</v>
      </c>
      <c r="R110" s="47">
        <v>6</v>
      </c>
      <c r="S110" s="47">
        <v>6</v>
      </c>
      <c r="T110" s="47">
        <v>5</v>
      </c>
      <c r="U110" s="58">
        <f t="shared" si="146"/>
        <v>6</v>
      </c>
      <c r="V110" s="47">
        <v>6</v>
      </c>
      <c r="W110" s="47">
        <v>6</v>
      </c>
      <c r="X110" s="58">
        <f t="shared" si="147"/>
        <v>6</v>
      </c>
      <c r="Y110" s="47">
        <v>6</v>
      </c>
      <c r="Z110" s="47">
        <v>6</v>
      </c>
      <c r="AA110" s="47">
        <v>7</v>
      </c>
      <c r="AB110" s="47">
        <v>5</v>
      </c>
      <c r="AC110" s="43">
        <f t="shared" si="148"/>
        <v>7.25</v>
      </c>
      <c r="AD110" s="57">
        <f t="shared" si="149"/>
        <v>6</v>
      </c>
      <c r="AE110" s="47">
        <v>6</v>
      </c>
      <c r="AF110" s="57">
        <f t="shared" si="150"/>
        <v>8.25</v>
      </c>
      <c r="AG110" s="47">
        <v>8</v>
      </c>
      <c r="AH110" s="47">
        <v>9</v>
      </c>
      <c r="AI110" s="47">
        <v>8</v>
      </c>
      <c r="AJ110" s="47">
        <v>8</v>
      </c>
      <c r="AK110" s="57">
        <f t="shared" si="151"/>
        <v>7.5</v>
      </c>
      <c r="AL110" s="47">
        <v>8</v>
      </c>
      <c r="AM110" s="47">
        <v>7</v>
      </c>
      <c r="AN110" s="57">
        <f t="shared" si="152"/>
        <v>8</v>
      </c>
      <c r="AO110" s="47">
        <v>8</v>
      </c>
      <c r="AP110" s="47">
        <v>8</v>
      </c>
      <c r="AQ110" s="57">
        <f t="shared" si="153"/>
        <v>6</v>
      </c>
      <c r="AR110" s="47">
        <v>6</v>
      </c>
      <c r="AS110" s="47">
        <v>6</v>
      </c>
      <c r="AT110" s="57">
        <f t="shared" si="154"/>
        <v>9</v>
      </c>
      <c r="AU110" s="47">
        <v>9</v>
      </c>
      <c r="AV110" s="57">
        <f t="shared" si="155"/>
        <v>6</v>
      </c>
      <c r="AW110" s="47">
        <v>6</v>
      </c>
      <c r="AX110" s="47">
        <v>6</v>
      </c>
      <c r="AY110" s="56">
        <f>IF(AZ110="-","?",RANK(AZ110,AZ2:AZ131,0))</f>
        <v>45</v>
      </c>
      <c r="AZ110" s="42">
        <f t="shared" si="156"/>
        <v>5.32</v>
      </c>
      <c r="BA110" s="41">
        <f t="shared" si="157"/>
        <v>5.729166666666667</v>
      </c>
      <c r="BB110" s="47">
        <v>6</v>
      </c>
      <c r="BC110" s="47">
        <v>5</v>
      </c>
      <c r="BD110" s="47">
        <v>7</v>
      </c>
      <c r="BE110" s="47">
        <v>8</v>
      </c>
      <c r="BF110" s="47">
        <v>3</v>
      </c>
      <c r="BG110" s="55">
        <f t="shared" si="158"/>
        <v>5.375</v>
      </c>
      <c r="BH110" s="54">
        <f t="shared" si="159"/>
        <v>5.875</v>
      </c>
      <c r="BI110" s="41">
        <f t="shared" si="160"/>
        <v>5</v>
      </c>
      <c r="BJ110" s="47">
        <v>5</v>
      </c>
      <c r="BK110" s="47">
        <v>5</v>
      </c>
      <c r="BL110" s="47">
        <v>5</v>
      </c>
      <c r="BM110" s="41">
        <f t="shared" si="161"/>
        <v>5.333333333333333</v>
      </c>
      <c r="BN110" s="47">
        <v>5</v>
      </c>
      <c r="BO110" s="47">
        <v>5</v>
      </c>
      <c r="BP110" s="47">
        <v>6</v>
      </c>
      <c r="BQ110" s="41">
        <f t="shared" si="162"/>
        <v>5.5</v>
      </c>
      <c r="BR110" s="47">
        <v>6</v>
      </c>
      <c r="BS110" s="47">
        <v>5</v>
      </c>
      <c r="BT110" s="47">
        <v>5</v>
      </c>
      <c r="BU110" s="47">
        <v>5</v>
      </c>
      <c r="BV110" s="47">
        <v>6</v>
      </c>
      <c r="BW110" s="47">
        <v>6</v>
      </c>
      <c r="BX110" s="41">
        <f t="shared" si="163"/>
        <v>7.666666666666667</v>
      </c>
      <c r="BY110" s="47">
        <v>7</v>
      </c>
      <c r="BZ110" s="47">
        <v>7</v>
      </c>
      <c r="CA110" s="47">
        <v>9</v>
      </c>
      <c r="CB110" s="47" t="s">
        <v>78</v>
      </c>
      <c r="CC110" s="46" t="s">
        <v>78</v>
      </c>
      <c r="CD110" s="52" t="s">
        <v>208</v>
      </c>
      <c r="CE110" s="52">
        <f t="shared" si="164"/>
        <v>6</v>
      </c>
      <c r="CF110" s="44" t="str">
        <f t="shared" si="165"/>
        <v>-</v>
      </c>
      <c r="CG110" s="53" t="str">
        <f t="shared" si="166"/>
        <v/>
      </c>
      <c r="CH110" s="52" t="s">
        <v>208</v>
      </c>
      <c r="CI110" s="52">
        <f t="shared" si="167"/>
        <v>7.25</v>
      </c>
      <c r="CJ110" s="43" t="str">
        <f t="shared" si="168"/>
        <v>-</v>
      </c>
      <c r="CK110" s="51" t="str">
        <f t="shared" si="169"/>
        <v/>
      </c>
      <c r="CL110" s="47" t="s">
        <v>78</v>
      </c>
      <c r="CM110" s="46" t="s">
        <v>78</v>
      </c>
      <c r="CN110" s="47">
        <v>7</v>
      </c>
      <c r="CO110" s="47">
        <v>6</v>
      </c>
      <c r="CP110" s="47">
        <v>7</v>
      </c>
      <c r="CQ110" s="47">
        <v>7</v>
      </c>
      <c r="CR110" s="47">
        <v>7</v>
      </c>
      <c r="CS110" s="47">
        <v>5</v>
      </c>
      <c r="CT110" s="49">
        <f t="shared" si="170"/>
        <v>5</v>
      </c>
      <c r="CU110" s="48">
        <f t="shared" si="171"/>
        <v>0</v>
      </c>
      <c r="CV110" s="44" t="str">
        <f t="shared" si="172"/>
        <v>Dem.</v>
      </c>
      <c r="CW110" s="47" t="s">
        <v>78</v>
      </c>
      <c r="CX110" s="46" t="s">
        <v>78</v>
      </c>
      <c r="CY110" s="45">
        <f t="shared" si="173"/>
        <v>6.63</v>
      </c>
      <c r="CZ110" s="40">
        <f t="shared" si="174"/>
        <v>3</v>
      </c>
      <c r="DA110" s="39" t="str">
        <f t="shared" si="175"/>
        <v>Limited</v>
      </c>
      <c r="DB110" s="44">
        <f t="shared" si="176"/>
        <v>6</v>
      </c>
      <c r="DC110" s="40">
        <f t="shared" si="177"/>
        <v>2</v>
      </c>
      <c r="DD110" s="39" t="str">
        <f t="shared" si="178"/>
        <v>Defective democracies</v>
      </c>
      <c r="DE110" s="43">
        <f t="shared" si="179"/>
        <v>7.25</v>
      </c>
      <c r="DF110" s="40">
        <f t="shared" si="180"/>
        <v>2</v>
      </c>
      <c r="DG110" s="39" t="str">
        <f t="shared" si="181"/>
        <v>Functioning</v>
      </c>
      <c r="DH110" s="42">
        <f t="shared" si="182"/>
        <v>5.32</v>
      </c>
      <c r="DI110" s="40">
        <f t="shared" si="183"/>
        <v>3</v>
      </c>
      <c r="DJ110" s="39" t="str">
        <f t="shared" si="184"/>
        <v>Moderate</v>
      </c>
      <c r="DK110" s="41">
        <f t="shared" si="185"/>
        <v>5.7</v>
      </c>
      <c r="DL110" s="40">
        <f t="shared" si="186"/>
        <v>3</v>
      </c>
      <c r="DM110" s="39" t="str">
        <f t="shared" si="187"/>
        <v>Moderate</v>
      </c>
    </row>
    <row r="111" spans="1:117">
      <c r="A111" s="61" t="s">
        <v>210</v>
      </c>
      <c r="B111" s="60">
        <v>4</v>
      </c>
      <c r="C111" s="59">
        <f>IF(D111="-","?",RANK(D111,D2:D131,0))</f>
        <v>110</v>
      </c>
      <c r="D111" s="45">
        <f t="shared" si="141"/>
        <v>3.17</v>
      </c>
      <c r="E111" s="44">
        <f t="shared" si="142"/>
        <v>2.2999999999999998</v>
      </c>
      <c r="F111" s="58">
        <f t="shared" si="143"/>
        <v>3</v>
      </c>
      <c r="G111" s="47">
        <v>3</v>
      </c>
      <c r="H111" s="47">
        <v>4</v>
      </c>
      <c r="I111" s="47">
        <v>3</v>
      </c>
      <c r="J111" s="47">
        <v>2</v>
      </c>
      <c r="K111" s="58">
        <f t="shared" si="144"/>
        <v>2</v>
      </c>
      <c r="L111" s="47">
        <v>2</v>
      </c>
      <c r="M111" s="47">
        <v>1</v>
      </c>
      <c r="N111" s="47">
        <v>3</v>
      </c>
      <c r="O111" s="47">
        <v>2</v>
      </c>
      <c r="P111" s="58">
        <f t="shared" si="145"/>
        <v>2.5</v>
      </c>
      <c r="Q111" s="47">
        <v>3</v>
      </c>
      <c r="R111" s="47">
        <v>2</v>
      </c>
      <c r="S111" s="47">
        <v>3</v>
      </c>
      <c r="T111" s="47">
        <v>2</v>
      </c>
      <c r="U111" s="58">
        <f t="shared" si="146"/>
        <v>1</v>
      </c>
      <c r="V111" s="47">
        <v>1</v>
      </c>
      <c r="W111" s="47">
        <v>1</v>
      </c>
      <c r="X111" s="58">
        <f t="shared" si="147"/>
        <v>3</v>
      </c>
      <c r="Y111" s="47">
        <v>4</v>
      </c>
      <c r="Z111" s="47">
        <v>2</v>
      </c>
      <c r="AA111" s="47" t="s">
        <v>100</v>
      </c>
      <c r="AB111" s="47">
        <v>3</v>
      </c>
      <c r="AC111" s="43">
        <f t="shared" si="148"/>
        <v>4.0357142857142856</v>
      </c>
      <c r="AD111" s="57">
        <f t="shared" si="149"/>
        <v>2</v>
      </c>
      <c r="AE111" s="47">
        <v>2</v>
      </c>
      <c r="AF111" s="57">
        <f t="shared" si="150"/>
        <v>3.75</v>
      </c>
      <c r="AG111" s="47">
        <v>4</v>
      </c>
      <c r="AH111" s="47">
        <v>2</v>
      </c>
      <c r="AI111" s="47">
        <v>6</v>
      </c>
      <c r="AJ111" s="47">
        <v>3</v>
      </c>
      <c r="AK111" s="57">
        <f t="shared" si="151"/>
        <v>7</v>
      </c>
      <c r="AL111" s="47">
        <v>7</v>
      </c>
      <c r="AM111" s="47">
        <v>7</v>
      </c>
      <c r="AN111" s="57">
        <f t="shared" si="152"/>
        <v>4.5</v>
      </c>
      <c r="AO111" s="47">
        <v>4</v>
      </c>
      <c r="AP111" s="47">
        <v>5</v>
      </c>
      <c r="AQ111" s="57">
        <f t="shared" si="153"/>
        <v>2</v>
      </c>
      <c r="AR111" s="47">
        <v>2</v>
      </c>
      <c r="AS111" s="47">
        <v>2</v>
      </c>
      <c r="AT111" s="57">
        <f t="shared" si="154"/>
        <v>7</v>
      </c>
      <c r="AU111" s="47">
        <v>7</v>
      </c>
      <c r="AV111" s="57">
        <f t="shared" si="155"/>
        <v>2</v>
      </c>
      <c r="AW111" s="47">
        <v>2</v>
      </c>
      <c r="AX111" s="47">
        <v>2</v>
      </c>
      <c r="AY111" s="56">
        <f>IF(AZ111="-","?",RANK(AZ111,AZ2:AZ131,0))</f>
        <v>98</v>
      </c>
      <c r="AZ111" s="42">
        <f t="shared" si="156"/>
        <v>3.43</v>
      </c>
      <c r="BA111" s="41">
        <f t="shared" si="157"/>
        <v>9.0416666666666661</v>
      </c>
      <c r="BB111" s="47">
        <v>10</v>
      </c>
      <c r="BC111" s="47">
        <v>8</v>
      </c>
      <c r="BD111" s="47">
        <v>10</v>
      </c>
      <c r="BE111" s="47">
        <v>9</v>
      </c>
      <c r="BF111" s="47">
        <v>9</v>
      </c>
      <c r="BG111" s="55">
        <f t="shared" si="158"/>
        <v>8.25</v>
      </c>
      <c r="BH111" s="54">
        <f t="shared" si="159"/>
        <v>3.5</v>
      </c>
      <c r="BI111" s="41">
        <f t="shared" si="160"/>
        <v>3.6666666666666665</v>
      </c>
      <c r="BJ111" s="47">
        <v>4</v>
      </c>
      <c r="BK111" s="47">
        <v>3</v>
      </c>
      <c r="BL111" s="47">
        <v>4</v>
      </c>
      <c r="BM111" s="41">
        <f t="shared" si="161"/>
        <v>2.3333333333333335</v>
      </c>
      <c r="BN111" s="47">
        <v>2</v>
      </c>
      <c r="BO111" s="47">
        <v>3</v>
      </c>
      <c r="BP111" s="47">
        <v>2</v>
      </c>
      <c r="BQ111" s="41">
        <f t="shared" si="162"/>
        <v>3</v>
      </c>
      <c r="BR111" s="47">
        <v>4</v>
      </c>
      <c r="BS111" s="47">
        <v>2</v>
      </c>
      <c r="BT111" s="47">
        <v>4</v>
      </c>
      <c r="BU111" s="47">
        <v>2</v>
      </c>
      <c r="BV111" s="47">
        <v>2</v>
      </c>
      <c r="BW111" s="47">
        <v>4</v>
      </c>
      <c r="BX111" s="41">
        <f t="shared" si="163"/>
        <v>5</v>
      </c>
      <c r="BY111" s="47">
        <v>5</v>
      </c>
      <c r="BZ111" s="47">
        <v>5</v>
      </c>
      <c r="CA111" s="47">
        <v>5</v>
      </c>
      <c r="CB111" s="47" t="s">
        <v>78</v>
      </c>
      <c r="CC111" s="46" t="s">
        <v>78</v>
      </c>
      <c r="CD111" s="52" t="s">
        <v>208</v>
      </c>
      <c r="CE111" s="52">
        <f t="shared" si="164"/>
        <v>2.2999999999999998</v>
      </c>
      <c r="CF111" s="44" t="str">
        <f t="shared" si="165"/>
        <v>-</v>
      </c>
      <c r="CG111" s="53" t="str">
        <f t="shared" si="166"/>
        <v/>
      </c>
      <c r="CH111" s="52" t="s">
        <v>208</v>
      </c>
      <c r="CI111" s="52">
        <f t="shared" si="167"/>
        <v>4.0357142857142856</v>
      </c>
      <c r="CJ111" s="43" t="str">
        <f t="shared" si="168"/>
        <v>-</v>
      </c>
      <c r="CK111" s="51" t="str">
        <f t="shared" si="169"/>
        <v/>
      </c>
      <c r="CL111" s="47" t="s">
        <v>78</v>
      </c>
      <c r="CM111" s="46" t="s">
        <v>78</v>
      </c>
      <c r="CN111" s="50">
        <v>2</v>
      </c>
      <c r="CO111" s="50">
        <v>1</v>
      </c>
      <c r="CP111" s="47">
        <v>3</v>
      </c>
      <c r="CQ111" s="50">
        <v>2</v>
      </c>
      <c r="CR111" s="47">
        <v>3</v>
      </c>
      <c r="CS111" s="50">
        <v>2</v>
      </c>
      <c r="CT111" s="50">
        <f t="shared" si="170"/>
        <v>2.5</v>
      </c>
      <c r="CU111" s="48">
        <f t="shared" si="171"/>
        <v>5</v>
      </c>
      <c r="CV111" s="44" t="str">
        <f t="shared" si="172"/>
        <v>Aut.</v>
      </c>
      <c r="CW111" s="47" t="s">
        <v>78</v>
      </c>
      <c r="CX111" s="46" t="s">
        <v>78</v>
      </c>
      <c r="CY111" s="45">
        <f t="shared" si="173"/>
        <v>3.17</v>
      </c>
      <c r="CZ111" s="40">
        <f t="shared" si="174"/>
        <v>5</v>
      </c>
      <c r="DA111" s="39" t="str">
        <f t="shared" si="175"/>
        <v>Failed</v>
      </c>
      <c r="DB111" s="44">
        <f t="shared" si="176"/>
        <v>2.2999999999999998</v>
      </c>
      <c r="DC111" s="40">
        <f t="shared" si="177"/>
        <v>5</v>
      </c>
      <c r="DD111" s="39" t="str">
        <f t="shared" si="178"/>
        <v>Hard-line autocracies</v>
      </c>
      <c r="DE111" s="43">
        <f t="shared" si="179"/>
        <v>4.04</v>
      </c>
      <c r="DF111" s="40">
        <f t="shared" si="180"/>
        <v>4</v>
      </c>
      <c r="DG111" s="39" t="str">
        <f t="shared" si="181"/>
        <v>Poorly functioning</v>
      </c>
      <c r="DH111" s="42">
        <f t="shared" si="182"/>
        <v>3.43</v>
      </c>
      <c r="DI111" s="40">
        <f t="shared" si="183"/>
        <v>4</v>
      </c>
      <c r="DJ111" s="39" t="str">
        <f t="shared" si="184"/>
        <v>Weak</v>
      </c>
      <c r="DK111" s="41">
        <f t="shared" si="185"/>
        <v>9</v>
      </c>
      <c r="DL111" s="40">
        <f t="shared" si="186"/>
        <v>1</v>
      </c>
      <c r="DM111" s="39" t="str">
        <f t="shared" si="187"/>
        <v>Massive</v>
      </c>
    </row>
    <row r="112" spans="1:117">
      <c r="A112" s="61" t="s">
        <v>211</v>
      </c>
      <c r="B112" s="60">
        <v>4</v>
      </c>
      <c r="C112" s="59">
        <f>IF(D112="-","?",RANK(D112,D2:D131,0))</f>
        <v>100</v>
      </c>
      <c r="D112" s="45">
        <f t="shared" si="141"/>
        <v>3.63</v>
      </c>
      <c r="E112" s="44">
        <f t="shared" si="142"/>
        <v>3</v>
      </c>
      <c r="F112" s="58">
        <f t="shared" si="143"/>
        <v>7</v>
      </c>
      <c r="G112" s="47">
        <v>8</v>
      </c>
      <c r="H112" s="47">
        <v>7</v>
      </c>
      <c r="I112" s="47">
        <v>7</v>
      </c>
      <c r="J112" s="47">
        <v>6</v>
      </c>
      <c r="K112" s="58">
        <f t="shared" si="144"/>
        <v>1.5</v>
      </c>
      <c r="L112" s="47">
        <v>2</v>
      </c>
      <c r="M112" s="47">
        <v>1</v>
      </c>
      <c r="N112" s="47">
        <v>2</v>
      </c>
      <c r="O112" s="47">
        <v>1</v>
      </c>
      <c r="P112" s="58">
        <f t="shared" si="145"/>
        <v>2.5</v>
      </c>
      <c r="Q112" s="47">
        <v>2</v>
      </c>
      <c r="R112" s="47">
        <v>2</v>
      </c>
      <c r="S112" s="47">
        <v>3</v>
      </c>
      <c r="T112" s="47">
        <v>3</v>
      </c>
      <c r="U112" s="58">
        <f t="shared" si="146"/>
        <v>1</v>
      </c>
      <c r="V112" s="47">
        <v>1</v>
      </c>
      <c r="W112" s="47">
        <v>1</v>
      </c>
      <c r="X112" s="58">
        <f t="shared" si="147"/>
        <v>3</v>
      </c>
      <c r="Y112" s="47">
        <v>3</v>
      </c>
      <c r="Z112" s="47">
        <v>3</v>
      </c>
      <c r="AA112" s="47" t="s">
        <v>100</v>
      </c>
      <c r="AB112" s="47">
        <v>3</v>
      </c>
      <c r="AC112" s="43">
        <f t="shared" si="148"/>
        <v>4.25</v>
      </c>
      <c r="AD112" s="57">
        <f t="shared" si="149"/>
        <v>4</v>
      </c>
      <c r="AE112" s="47">
        <v>4</v>
      </c>
      <c r="AF112" s="57">
        <f t="shared" si="150"/>
        <v>2.75</v>
      </c>
      <c r="AG112" s="47">
        <v>3</v>
      </c>
      <c r="AH112" s="47">
        <v>3</v>
      </c>
      <c r="AI112" s="47">
        <v>3</v>
      </c>
      <c r="AJ112" s="47">
        <v>2</v>
      </c>
      <c r="AK112" s="57">
        <f t="shared" si="151"/>
        <v>6.5</v>
      </c>
      <c r="AL112" s="47">
        <v>7</v>
      </c>
      <c r="AM112" s="47">
        <v>6</v>
      </c>
      <c r="AN112" s="57">
        <f t="shared" si="152"/>
        <v>4</v>
      </c>
      <c r="AO112" s="47">
        <v>4</v>
      </c>
      <c r="AP112" s="47">
        <v>4</v>
      </c>
      <c r="AQ112" s="57">
        <f t="shared" si="153"/>
        <v>4.5</v>
      </c>
      <c r="AR112" s="47">
        <v>4</v>
      </c>
      <c r="AS112" s="47">
        <v>5</v>
      </c>
      <c r="AT112" s="57">
        <f t="shared" si="154"/>
        <v>5</v>
      </c>
      <c r="AU112" s="47">
        <v>5</v>
      </c>
      <c r="AV112" s="57">
        <f t="shared" si="155"/>
        <v>3</v>
      </c>
      <c r="AW112" s="47">
        <v>3</v>
      </c>
      <c r="AX112" s="47">
        <v>3</v>
      </c>
      <c r="AY112" s="56">
        <f>IF(AZ112="-","?",RANK(AZ112,AZ2:AZ131,0))</f>
        <v>104</v>
      </c>
      <c r="AZ112" s="42">
        <f t="shared" si="156"/>
        <v>2.85</v>
      </c>
      <c r="BA112" s="41">
        <f t="shared" si="157"/>
        <v>6.541666666666667</v>
      </c>
      <c r="BB112" s="47">
        <v>6</v>
      </c>
      <c r="BC112" s="47">
        <v>9</v>
      </c>
      <c r="BD112" s="47">
        <v>5</v>
      </c>
      <c r="BE112" s="47">
        <v>8</v>
      </c>
      <c r="BF112" s="47">
        <v>5</v>
      </c>
      <c r="BG112" s="55">
        <f t="shared" si="158"/>
        <v>6.25</v>
      </c>
      <c r="BH112" s="54">
        <f t="shared" si="159"/>
        <v>3.0833333333333335</v>
      </c>
      <c r="BI112" s="41">
        <f t="shared" si="160"/>
        <v>2.3333333333333335</v>
      </c>
      <c r="BJ112" s="47">
        <v>2</v>
      </c>
      <c r="BK112" s="47">
        <v>2</v>
      </c>
      <c r="BL112" s="47">
        <v>3</v>
      </c>
      <c r="BM112" s="41">
        <f t="shared" si="161"/>
        <v>3.3333333333333335</v>
      </c>
      <c r="BN112" s="47">
        <v>3</v>
      </c>
      <c r="BO112" s="47">
        <v>4</v>
      </c>
      <c r="BP112" s="47">
        <v>3</v>
      </c>
      <c r="BQ112" s="41">
        <f t="shared" si="162"/>
        <v>3</v>
      </c>
      <c r="BR112" s="47">
        <v>3</v>
      </c>
      <c r="BS112" s="47">
        <v>1</v>
      </c>
      <c r="BT112" s="47">
        <v>6</v>
      </c>
      <c r="BU112" s="47">
        <v>3</v>
      </c>
      <c r="BV112" s="47">
        <v>2</v>
      </c>
      <c r="BW112" s="47">
        <v>3</v>
      </c>
      <c r="BX112" s="41">
        <f t="shared" si="163"/>
        <v>3.6666666666666665</v>
      </c>
      <c r="BY112" s="47">
        <v>2</v>
      </c>
      <c r="BZ112" s="47">
        <v>4</v>
      </c>
      <c r="CA112" s="47">
        <v>5</v>
      </c>
      <c r="CB112" s="47" t="s">
        <v>78</v>
      </c>
      <c r="CC112" s="46" t="s">
        <v>78</v>
      </c>
      <c r="CD112" s="52" t="s">
        <v>208</v>
      </c>
      <c r="CE112" s="52">
        <f t="shared" si="164"/>
        <v>3</v>
      </c>
      <c r="CF112" s="44" t="str">
        <f t="shared" si="165"/>
        <v>-</v>
      </c>
      <c r="CG112" s="53" t="str">
        <f t="shared" si="166"/>
        <v/>
      </c>
      <c r="CH112" s="52" t="s">
        <v>208</v>
      </c>
      <c r="CI112" s="52">
        <f t="shared" si="167"/>
        <v>4.25</v>
      </c>
      <c r="CJ112" s="43" t="str">
        <f t="shared" si="168"/>
        <v>-</v>
      </c>
      <c r="CK112" s="51" t="str">
        <f t="shared" si="169"/>
        <v/>
      </c>
      <c r="CL112" s="47" t="s">
        <v>78</v>
      </c>
      <c r="CM112" s="46" t="s">
        <v>78</v>
      </c>
      <c r="CN112" s="50">
        <v>2</v>
      </c>
      <c r="CO112" s="50">
        <v>1</v>
      </c>
      <c r="CP112" s="50">
        <v>2</v>
      </c>
      <c r="CQ112" s="50">
        <v>1</v>
      </c>
      <c r="CR112" s="50">
        <v>2</v>
      </c>
      <c r="CS112" s="47">
        <v>3</v>
      </c>
      <c r="CT112" s="49">
        <f t="shared" si="170"/>
        <v>7</v>
      </c>
      <c r="CU112" s="48">
        <f t="shared" si="171"/>
        <v>5</v>
      </c>
      <c r="CV112" s="44" t="str">
        <f t="shared" si="172"/>
        <v>Aut.</v>
      </c>
      <c r="CW112" s="47" t="s">
        <v>78</v>
      </c>
      <c r="CX112" s="46" t="s">
        <v>78</v>
      </c>
      <c r="CY112" s="45">
        <f t="shared" si="173"/>
        <v>3.63</v>
      </c>
      <c r="CZ112" s="40">
        <f t="shared" si="174"/>
        <v>5</v>
      </c>
      <c r="DA112" s="39" t="str">
        <f t="shared" si="175"/>
        <v>Failed</v>
      </c>
      <c r="DB112" s="44">
        <f t="shared" si="176"/>
        <v>3</v>
      </c>
      <c r="DC112" s="40">
        <f t="shared" si="177"/>
        <v>5</v>
      </c>
      <c r="DD112" s="39" t="str">
        <f t="shared" si="178"/>
        <v>Hard-line autocracies</v>
      </c>
      <c r="DE112" s="43">
        <f t="shared" si="179"/>
        <v>4.25</v>
      </c>
      <c r="DF112" s="40">
        <f t="shared" si="180"/>
        <v>4</v>
      </c>
      <c r="DG112" s="39" t="str">
        <f t="shared" si="181"/>
        <v>Poorly functioning</v>
      </c>
      <c r="DH112" s="42">
        <f t="shared" si="182"/>
        <v>2.85</v>
      </c>
      <c r="DI112" s="40">
        <f t="shared" si="183"/>
        <v>5</v>
      </c>
      <c r="DJ112" s="39" t="str">
        <f t="shared" si="184"/>
        <v>Failed</v>
      </c>
      <c r="DK112" s="41">
        <f t="shared" si="185"/>
        <v>6.5</v>
      </c>
      <c r="DL112" s="40">
        <f t="shared" si="186"/>
        <v>2</v>
      </c>
      <c r="DM112" s="39" t="str">
        <f t="shared" si="187"/>
        <v>Substantial</v>
      </c>
    </row>
    <row r="113" spans="1:117">
      <c r="A113" s="61" t="s">
        <v>212</v>
      </c>
      <c r="B113" s="60">
        <v>7</v>
      </c>
      <c r="C113" s="59">
        <f>IF(D113="-","?",RANK(D113,D2:D131,0))</f>
        <v>4</v>
      </c>
      <c r="D113" s="45">
        <f t="shared" si="141"/>
        <v>9.18</v>
      </c>
      <c r="E113" s="44">
        <f t="shared" si="142"/>
        <v>9.35</v>
      </c>
      <c r="F113" s="58">
        <f t="shared" si="143"/>
        <v>10</v>
      </c>
      <c r="G113" s="47">
        <v>10</v>
      </c>
      <c r="H113" s="47">
        <v>10</v>
      </c>
      <c r="I113" s="47">
        <v>10</v>
      </c>
      <c r="J113" s="47">
        <v>10</v>
      </c>
      <c r="K113" s="58">
        <f t="shared" si="144"/>
        <v>10</v>
      </c>
      <c r="L113" s="47">
        <v>10</v>
      </c>
      <c r="M113" s="47">
        <v>10</v>
      </c>
      <c r="N113" s="47">
        <v>10</v>
      </c>
      <c r="O113" s="47">
        <v>10</v>
      </c>
      <c r="P113" s="58">
        <f t="shared" si="145"/>
        <v>9.75</v>
      </c>
      <c r="Q113" s="47">
        <v>10</v>
      </c>
      <c r="R113" s="47">
        <v>9</v>
      </c>
      <c r="S113" s="47">
        <v>10</v>
      </c>
      <c r="T113" s="47">
        <v>10</v>
      </c>
      <c r="U113" s="58">
        <f t="shared" si="146"/>
        <v>8.5</v>
      </c>
      <c r="V113" s="47">
        <v>8</v>
      </c>
      <c r="W113" s="47">
        <v>9</v>
      </c>
      <c r="X113" s="58">
        <f t="shared" si="147"/>
        <v>8.5</v>
      </c>
      <c r="Y113" s="47">
        <v>8</v>
      </c>
      <c r="Z113" s="47">
        <v>9</v>
      </c>
      <c r="AA113" s="47">
        <v>9</v>
      </c>
      <c r="AB113" s="47">
        <v>8</v>
      </c>
      <c r="AC113" s="43">
        <f t="shared" si="148"/>
        <v>9</v>
      </c>
      <c r="AD113" s="57">
        <f t="shared" si="149"/>
        <v>10</v>
      </c>
      <c r="AE113" s="47">
        <v>10</v>
      </c>
      <c r="AF113" s="57">
        <f t="shared" si="150"/>
        <v>9</v>
      </c>
      <c r="AG113" s="47">
        <v>9</v>
      </c>
      <c r="AH113" s="47">
        <v>8</v>
      </c>
      <c r="AI113" s="47">
        <v>10</v>
      </c>
      <c r="AJ113" s="47">
        <v>9</v>
      </c>
      <c r="AK113" s="57">
        <f t="shared" si="151"/>
        <v>9.5</v>
      </c>
      <c r="AL113" s="47">
        <v>10</v>
      </c>
      <c r="AM113" s="47">
        <v>9</v>
      </c>
      <c r="AN113" s="57">
        <f t="shared" si="152"/>
        <v>9.5</v>
      </c>
      <c r="AO113" s="47">
        <v>10</v>
      </c>
      <c r="AP113" s="47">
        <v>9</v>
      </c>
      <c r="AQ113" s="57">
        <f t="shared" si="153"/>
        <v>8</v>
      </c>
      <c r="AR113" s="47">
        <v>8</v>
      </c>
      <c r="AS113" s="47">
        <v>8</v>
      </c>
      <c r="AT113" s="57">
        <f t="shared" si="154"/>
        <v>8</v>
      </c>
      <c r="AU113" s="47">
        <v>8</v>
      </c>
      <c r="AV113" s="57">
        <f t="shared" si="155"/>
        <v>9</v>
      </c>
      <c r="AW113" s="47">
        <v>8</v>
      </c>
      <c r="AX113" s="47">
        <v>10</v>
      </c>
      <c r="AY113" s="56">
        <f>IF(AZ113="-","?",RANK(AZ113,AZ2:AZ131,0))</f>
        <v>5</v>
      </c>
      <c r="AZ113" s="42">
        <f t="shared" si="156"/>
        <v>7.37</v>
      </c>
      <c r="BA113" s="41">
        <f t="shared" si="157"/>
        <v>2.3541666666666665</v>
      </c>
      <c r="BB113" s="47">
        <v>2</v>
      </c>
      <c r="BC113" s="47">
        <v>5</v>
      </c>
      <c r="BD113" s="47">
        <v>4</v>
      </c>
      <c r="BE113" s="47">
        <v>1</v>
      </c>
      <c r="BF113" s="47">
        <v>1</v>
      </c>
      <c r="BG113" s="55">
        <f t="shared" si="158"/>
        <v>1.125</v>
      </c>
      <c r="BH113" s="54">
        <f t="shared" si="159"/>
        <v>8.875</v>
      </c>
      <c r="BI113" s="41">
        <f t="shared" si="160"/>
        <v>8.6666666666666661</v>
      </c>
      <c r="BJ113" s="47">
        <v>9</v>
      </c>
      <c r="BK113" s="47">
        <v>9</v>
      </c>
      <c r="BL113" s="47">
        <v>8</v>
      </c>
      <c r="BM113" s="41">
        <f t="shared" si="161"/>
        <v>8.6666666666666661</v>
      </c>
      <c r="BN113" s="47">
        <v>9</v>
      </c>
      <c r="BO113" s="47">
        <v>8</v>
      </c>
      <c r="BP113" s="47">
        <v>9</v>
      </c>
      <c r="BQ113" s="41">
        <f t="shared" si="162"/>
        <v>8.8333333333333339</v>
      </c>
      <c r="BR113" s="47">
        <v>10</v>
      </c>
      <c r="BS113" s="47">
        <v>10</v>
      </c>
      <c r="BT113" s="47">
        <v>8</v>
      </c>
      <c r="BU113" s="47">
        <v>8</v>
      </c>
      <c r="BV113" s="47">
        <v>9</v>
      </c>
      <c r="BW113" s="47">
        <v>8</v>
      </c>
      <c r="BX113" s="41">
        <f t="shared" si="163"/>
        <v>9.3333333333333339</v>
      </c>
      <c r="BY113" s="47">
        <v>10</v>
      </c>
      <c r="BZ113" s="47">
        <v>8</v>
      </c>
      <c r="CA113" s="47">
        <v>10</v>
      </c>
      <c r="CB113" s="47" t="s">
        <v>78</v>
      </c>
      <c r="CC113" s="46" t="s">
        <v>78</v>
      </c>
      <c r="CD113" s="52" t="s">
        <v>208</v>
      </c>
      <c r="CE113" s="52">
        <f t="shared" si="164"/>
        <v>9.35</v>
      </c>
      <c r="CF113" s="44" t="str">
        <f t="shared" si="165"/>
        <v>-</v>
      </c>
      <c r="CG113" s="53" t="str">
        <f t="shared" si="166"/>
        <v/>
      </c>
      <c r="CH113" s="52" t="s">
        <v>208</v>
      </c>
      <c r="CI113" s="52">
        <f t="shared" si="167"/>
        <v>9</v>
      </c>
      <c r="CJ113" s="43" t="str">
        <f t="shared" si="168"/>
        <v>-</v>
      </c>
      <c r="CK113" s="51" t="str">
        <f t="shared" si="169"/>
        <v/>
      </c>
      <c r="CL113" s="47" t="s">
        <v>78</v>
      </c>
      <c r="CM113" s="46" t="s">
        <v>78</v>
      </c>
      <c r="CN113" s="47">
        <v>10</v>
      </c>
      <c r="CO113" s="47">
        <v>10</v>
      </c>
      <c r="CP113" s="47">
        <v>10</v>
      </c>
      <c r="CQ113" s="47">
        <v>10</v>
      </c>
      <c r="CR113" s="47">
        <v>10</v>
      </c>
      <c r="CS113" s="47">
        <v>10</v>
      </c>
      <c r="CT113" s="49">
        <f t="shared" si="170"/>
        <v>10</v>
      </c>
      <c r="CU113" s="48">
        <f t="shared" si="171"/>
        <v>0</v>
      </c>
      <c r="CV113" s="44" t="str">
        <f t="shared" si="172"/>
        <v>Dem.</v>
      </c>
      <c r="CW113" s="47" t="s">
        <v>78</v>
      </c>
      <c r="CX113" s="46" t="s">
        <v>78</v>
      </c>
      <c r="CY113" s="45">
        <f t="shared" si="173"/>
        <v>9.18</v>
      </c>
      <c r="CZ113" s="40">
        <f t="shared" si="174"/>
        <v>1</v>
      </c>
      <c r="DA113" s="39" t="str">
        <f t="shared" si="175"/>
        <v>Highly advanced</v>
      </c>
      <c r="DB113" s="44">
        <f t="shared" si="176"/>
        <v>9.35</v>
      </c>
      <c r="DC113" s="40">
        <f t="shared" si="177"/>
        <v>1</v>
      </c>
      <c r="DD113" s="39" t="str">
        <f t="shared" si="178"/>
        <v>Democracies in consolidation</v>
      </c>
      <c r="DE113" s="43">
        <f t="shared" si="179"/>
        <v>9</v>
      </c>
      <c r="DF113" s="40">
        <f t="shared" si="180"/>
        <v>1</v>
      </c>
      <c r="DG113" s="39" t="str">
        <f t="shared" si="181"/>
        <v>Developed</v>
      </c>
      <c r="DH113" s="42">
        <f t="shared" si="182"/>
        <v>7.37</v>
      </c>
      <c r="DI113" s="40">
        <f t="shared" si="183"/>
        <v>1</v>
      </c>
      <c r="DJ113" s="39" t="str">
        <f t="shared" si="184"/>
        <v>Very good</v>
      </c>
      <c r="DK113" s="41">
        <f t="shared" si="185"/>
        <v>2.4</v>
      </c>
      <c r="DL113" s="40">
        <f t="shared" si="186"/>
        <v>5</v>
      </c>
      <c r="DM113" s="39" t="str">
        <f t="shared" si="187"/>
        <v>Negligible</v>
      </c>
    </row>
    <row r="114" spans="1:117">
      <c r="A114" s="75" t="s">
        <v>213</v>
      </c>
      <c r="B114" s="60">
        <v>6</v>
      </c>
      <c r="C114" s="59">
        <f>IF(D114="-","?",RANK(D114,D2:D131,0))</f>
        <v>102</v>
      </c>
      <c r="D114" s="45">
        <f t="shared" si="141"/>
        <v>3.5</v>
      </c>
      <c r="E114" s="44">
        <f t="shared" si="142"/>
        <v>3.6</v>
      </c>
      <c r="F114" s="58">
        <f t="shared" si="143"/>
        <v>5.75</v>
      </c>
      <c r="G114" s="47">
        <v>4</v>
      </c>
      <c r="H114" s="47">
        <v>7</v>
      </c>
      <c r="I114" s="47">
        <v>9</v>
      </c>
      <c r="J114" s="47">
        <v>3</v>
      </c>
      <c r="K114" s="58">
        <f t="shared" si="144"/>
        <v>2.75</v>
      </c>
      <c r="L114" s="47">
        <v>3</v>
      </c>
      <c r="M114" s="47">
        <v>1</v>
      </c>
      <c r="N114" s="47">
        <v>3</v>
      </c>
      <c r="O114" s="47">
        <v>4</v>
      </c>
      <c r="P114" s="58">
        <f t="shared" si="145"/>
        <v>3.5</v>
      </c>
      <c r="Q114" s="47">
        <v>4</v>
      </c>
      <c r="R114" s="47">
        <v>3</v>
      </c>
      <c r="S114" s="47">
        <v>3</v>
      </c>
      <c r="T114" s="47">
        <v>4</v>
      </c>
      <c r="U114" s="58">
        <f t="shared" si="146"/>
        <v>3</v>
      </c>
      <c r="V114" s="47">
        <v>2</v>
      </c>
      <c r="W114" s="77">
        <v>4</v>
      </c>
      <c r="X114" s="58">
        <f t="shared" si="147"/>
        <v>3</v>
      </c>
      <c r="Y114" s="47">
        <v>4</v>
      </c>
      <c r="Z114" s="47">
        <v>3</v>
      </c>
      <c r="AA114" s="47" t="s">
        <v>100</v>
      </c>
      <c r="AB114" s="47">
        <v>2</v>
      </c>
      <c r="AC114" s="43">
        <f t="shared" si="148"/>
        <v>3.3928571428571428</v>
      </c>
      <c r="AD114" s="57">
        <f t="shared" si="149"/>
        <v>2</v>
      </c>
      <c r="AE114" s="47">
        <v>2</v>
      </c>
      <c r="AF114" s="57">
        <f t="shared" si="150"/>
        <v>3.75</v>
      </c>
      <c r="AG114" s="47">
        <v>4</v>
      </c>
      <c r="AH114" s="47">
        <v>4</v>
      </c>
      <c r="AI114" s="47">
        <v>4</v>
      </c>
      <c r="AJ114" s="47">
        <v>3</v>
      </c>
      <c r="AK114" s="57">
        <f t="shared" si="151"/>
        <v>5</v>
      </c>
      <c r="AL114" s="47">
        <v>4</v>
      </c>
      <c r="AM114" s="47">
        <v>6</v>
      </c>
      <c r="AN114" s="57">
        <f t="shared" si="152"/>
        <v>3.5</v>
      </c>
      <c r="AO114" s="47">
        <v>3</v>
      </c>
      <c r="AP114" s="47">
        <v>4</v>
      </c>
      <c r="AQ114" s="57">
        <f t="shared" si="153"/>
        <v>3</v>
      </c>
      <c r="AR114" s="47">
        <v>3</v>
      </c>
      <c r="AS114" s="47">
        <v>3</v>
      </c>
      <c r="AT114" s="57">
        <f t="shared" si="154"/>
        <v>4</v>
      </c>
      <c r="AU114" s="47">
        <v>4</v>
      </c>
      <c r="AV114" s="57">
        <f t="shared" si="155"/>
        <v>2.5</v>
      </c>
      <c r="AW114" s="47">
        <v>2</v>
      </c>
      <c r="AX114" s="47">
        <v>3</v>
      </c>
      <c r="AY114" s="56">
        <f>IF(AZ114="-","?",RANK(AZ114,AZ2:AZ131,0))</f>
        <v>70</v>
      </c>
      <c r="AZ114" s="42">
        <f t="shared" si="156"/>
        <v>4.4800000000000004</v>
      </c>
      <c r="BA114" s="41">
        <f t="shared" si="157"/>
        <v>7.395833333333333</v>
      </c>
      <c r="BB114" s="47">
        <v>9</v>
      </c>
      <c r="BC114" s="47">
        <v>10</v>
      </c>
      <c r="BD114" s="47">
        <v>8</v>
      </c>
      <c r="BE114" s="47">
        <v>9</v>
      </c>
      <c r="BF114" s="47">
        <v>2</v>
      </c>
      <c r="BG114" s="55">
        <f t="shared" si="158"/>
        <v>6.375</v>
      </c>
      <c r="BH114" s="54">
        <f t="shared" si="159"/>
        <v>4.75</v>
      </c>
      <c r="BI114" s="41">
        <f t="shared" si="160"/>
        <v>4</v>
      </c>
      <c r="BJ114" s="47">
        <v>4</v>
      </c>
      <c r="BK114" s="47">
        <v>3</v>
      </c>
      <c r="BL114" s="47">
        <v>5</v>
      </c>
      <c r="BM114" s="41">
        <f t="shared" si="161"/>
        <v>3.3333333333333335</v>
      </c>
      <c r="BN114" s="47">
        <v>5</v>
      </c>
      <c r="BO114" s="47">
        <v>3</v>
      </c>
      <c r="BP114" s="47">
        <v>2</v>
      </c>
      <c r="BQ114" s="41">
        <f t="shared" si="162"/>
        <v>4.333333333333333</v>
      </c>
      <c r="BR114" s="47">
        <v>4</v>
      </c>
      <c r="BS114" s="47">
        <v>6</v>
      </c>
      <c r="BT114" s="47">
        <v>6</v>
      </c>
      <c r="BU114" s="47">
        <v>2</v>
      </c>
      <c r="BV114" s="47">
        <v>3</v>
      </c>
      <c r="BW114" s="47">
        <v>5</v>
      </c>
      <c r="BX114" s="41">
        <f t="shared" si="163"/>
        <v>7.333333333333333</v>
      </c>
      <c r="BY114" s="47">
        <v>9</v>
      </c>
      <c r="BZ114" s="47">
        <v>8</v>
      </c>
      <c r="CA114" s="47">
        <v>5</v>
      </c>
      <c r="CB114" s="47" t="s">
        <v>78</v>
      </c>
      <c r="CC114" s="46" t="s">
        <v>78</v>
      </c>
      <c r="CD114" s="52" t="s">
        <v>208</v>
      </c>
      <c r="CE114" s="52">
        <f t="shared" si="164"/>
        <v>3.6</v>
      </c>
      <c r="CF114" s="44" t="str">
        <f t="shared" si="165"/>
        <v>-</v>
      </c>
      <c r="CG114" s="53" t="str">
        <f t="shared" si="166"/>
        <v/>
      </c>
      <c r="CH114" s="52" t="s">
        <v>208</v>
      </c>
      <c r="CI114" s="52">
        <f t="shared" si="167"/>
        <v>3.3928571428571428</v>
      </c>
      <c r="CJ114" s="43" t="str">
        <f t="shared" si="168"/>
        <v>-</v>
      </c>
      <c r="CK114" s="51" t="str">
        <f t="shared" si="169"/>
        <v/>
      </c>
      <c r="CL114" s="47" t="s">
        <v>78</v>
      </c>
      <c r="CM114" s="46" t="s">
        <v>78</v>
      </c>
      <c r="CN114" s="50">
        <v>3</v>
      </c>
      <c r="CO114" s="50">
        <v>1</v>
      </c>
      <c r="CP114" s="47">
        <v>3</v>
      </c>
      <c r="CQ114" s="47">
        <v>4</v>
      </c>
      <c r="CR114" s="47">
        <v>4</v>
      </c>
      <c r="CS114" s="47">
        <v>4</v>
      </c>
      <c r="CT114" s="49">
        <f t="shared" si="170"/>
        <v>3.5</v>
      </c>
      <c r="CU114" s="48">
        <f t="shared" si="171"/>
        <v>2</v>
      </c>
      <c r="CV114" s="44" t="str">
        <f t="shared" si="172"/>
        <v>Aut.</v>
      </c>
      <c r="CW114" s="47" t="s">
        <v>78</v>
      </c>
      <c r="CX114" s="46" t="s">
        <v>78</v>
      </c>
      <c r="CY114" s="45">
        <f t="shared" si="173"/>
        <v>3.5</v>
      </c>
      <c r="CZ114" s="40">
        <f t="shared" si="174"/>
        <v>5</v>
      </c>
      <c r="DA114" s="39" t="str">
        <f t="shared" si="175"/>
        <v>Failed</v>
      </c>
      <c r="DB114" s="44">
        <f t="shared" si="176"/>
        <v>3.6</v>
      </c>
      <c r="DC114" s="40">
        <f t="shared" si="177"/>
        <v>5</v>
      </c>
      <c r="DD114" s="39" t="str">
        <f t="shared" si="178"/>
        <v>Hard-line autocracies</v>
      </c>
      <c r="DE114" s="43">
        <f t="shared" si="179"/>
        <v>3.39</v>
      </c>
      <c r="DF114" s="40">
        <f t="shared" si="180"/>
        <v>4</v>
      </c>
      <c r="DG114" s="39" t="str">
        <f t="shared" si="181"/>
        <v>Poorly functioning</v>
      </c>
      <c r="DH114" s="42">
        <f t="shared" si="182"/>
        <v>4.4800000000000004</v>
      </c>
      <c r="DI114" s="40">
        <f t="shared" si="183"/>
        <v>3</v>
      </c>
      <c r="DJ114" s="39" t="str">
        <f t="shared" si="184"/>
        <v>Moderate</v>
      </c>
      <c r="DK114" s="41">
        <f t="shared" si="185"/>
        <v>7.4</v>
      </c>
      <c r="DL114" s="40">
        <f t="shared" si="186"/>
        <v>2</v>
      </c>
      <c r="DM114" s="39" t="str">
        <f t="shared" si="187"/>
        <v>Substantial</v>
      </c>
    </row>
    <row r="115" spans="1:117">
      <c r="A115" s="61" t="s">
        <v>214</v>
      </c>
      <c r="B115" s="60">
        <v>5</v>
      </c>
      <c r="C115" s="59">
        <f>IF(D115="-","?",RANK(D115,D2:D131,0))</f>
        <v>63</v>
      </c>
      <c r="D115" s="45">
        <f t="shared" si="141"/>
        <v>5.65</v>
      </c>
      <c r="E115" s="44">
        <f t="shared" si="142"/>
        <v>6.45</v>
      </c>
      <c r="F115" s="58">
        <f t="shared" si="143"/>
        <v>7.75</v>
      </c>
      <c r="G115" s="47">
        <v>8</v>
      </c>
      <c r="H115" s="47">
        <v>8</v>
      </c>
      <c r="I115" s="47">
        <v>9</v>
      </c>
      <c r="J115" s="47">
        <v>6</v>
      </c>
      <c r="K115" s="58">
        <f t="shared" si="144"/>
        <v>7</v>
      </c>
      <c r="L115" s="47">
        <v>7</v>
      </c>
      <c r="M115" s="47">
        <v>8</v>
      </c>
      <c r="N115" s="47">
        <v>7</v>
      </c>
      <c r="O115" s="47">
        <v>6</v>
      </c>
      <c r="P115" s="58">
        <f t="shared" si="145"/>
        <v>5.75</v>
      </c>
      <c r="Q115" s="47">
        <v>8</v>
      </c>
      <c r="R115" s="47">
        <v>6</v>
      </c>
      <c r="S115" s="47">
        <v>3</v>
      </c>
      <c r="T115" s="47">
        <v>6</v>
      </c>
      <c r="U115" s="58">
        <f t="shared" si="146"/>
        <v>6</v>
      </c>
      <c r="V115" s="47">
        <v>6</v>
      </c>
      <c r="W115" s="47">
        <v>6</v>
      </c>
      <c r="X115" s="58">
        <f t="shared" si="147"/>
        <v>5.75</v>
      </c>
      <c r="Y115" s="47">
        <v>6</v>
      </c>
      <c r="Z115" s="47">
        <v>6</v>
      </c>
      <c r="AA115" s="47">
        <v>7</v>
      </c>
      <c r="AB115" s="47">
        <v>4</v>
      </c>
      <c r="AC115" s="43">
        <f t="shared" si="148"/>
        <v>4.8571428571428568</v>
      </c>
      <c r="AD115" s="57">
        <f t="shared" si="149"/>
        <v>4</v>
      </c>
      <c r="AE115" s="47">
        <v>4</v>
      </c>
      <c r="AF115" s="57">
        <f t="shared" si="150"/>
        <v>4</v>
      </c>
      <c r="AG115" s="47">
        <v>4</v>
      </c>
      <c r="AH115" s="47">
        <v>2</v>
      </c>
      <c r="AI115" s="47">
        <v>6</v>
      </c>
      <c r="AJ115" s="47">
        <v>4</v>
      </c>
      <c r="AK115" s="57">
        <f t="shared" si="151"/>
        <v>7</v>
      </c>
      <c r="AL115" s="47">
        <v>7</v>
      </c>
      <c r="AM115" s="47">
        <v>7</v>
      </c>
      <c r="AN115" s="57">
        <f t="shared" si="152"/>
        <v>7</v>
      </c>
      <c r="AO115" s="47">
        <v>7</v>
      </c>
      <c r="AP115" s="47">
        <v>7</v>
      </c>
      <c r="AQ115" s="57">
        <f t="shared" si="153"/>
        <v>3</v>
      </c>
      <c r="AR115" s="47">
        <v>4</v>
      </c>
      <c r="AS115" s="47">
        <v>2</v>
      </c>
      <c r="AT115" s="57">
        <f t="shared" si="154"/>
        <v>6</v>
      </c>
      <c r="AU115" s="47">
        <v>6</v>
      </c>
      <c r="AV115" s="57">
        <f t="shared" si="155"/>
        <v>3</v>
      </c>
      <c r="AW115" s="47">
        <v>3</v>
      </c>
      <c r="AX115" s="47">
        <v>3</v>
      </c>
      <c r="AY115" s="56">
        <f>IF(AZ115="-","?",RANK(AZ115,AZ2:AZ131,0))</f>
        <v>34</v>
      </c>
      <c r="AZ115" s="42">
        <f t="shared" si="156"/>
        <v>5.91</v>
      </c>
      <c r="BA115" s="41">
        <f t="shared" si="157"/>
        <v>6.708333333333333</v>
      </c>
      <c r="BB115" s="47">
        <v>8</v>
      </c>
      <c r="BC115" s="47">
        <v>8</v>
      </c>
      <c r="BD115" s="47">
        <v>3</v>
      </c>
      <c r="BE115" s="47">
        <v>10</v>
      </c>
      <c r="BF115" s="47">
        <v>7</v>
      </c>
      <c r="BG115" s="55">
        <f t="shared" si="158"/>
        <v>4.25</v>
      </c>
      <c r="BH115" s="54">
        <f t="shared" si="159"/>
        <v>6.375</v>
      </c>
      <c r="BI115" s="41">
        <f t="shared" si="160"/>
        <v>5.666666666666667</v>
      </c>
      <c r="BJ115" s="47">
        <v>4</v>
      </c>
      <c r="BK115" s="47">
        <v>6</v>
      </c>
      <c r="BL115" s="47">
        <v>7</v>
      </c>
      <c r="BM115" s="41">
        <f t="shared" si="161"/>
        <v>4.666666666666667</v>
      </c>
      <c r="BN115" s="47">
        <v>4</v>
      </c>
      <c r="BO115" s="47">
        <v>6</v>
      </c>
      <c r="BP115" s="47">
        <v>4</v>
      </c>
      <c r="BQ115" s="41">
        <f t="shared" si="162"/>
        <v>6.5</v>
      </c>
      <c r="BR115" s="47">
        <v>8</v>
      </c>
      <c r="BS115" s="47">
        <v>8</v>
      </c>
      <c r="BT115" s="47">
        <v>8</v>
      </c>
      <c r="BU115" s="47">
        <v>4</v>
      </c>
      <c r="BV115" s="47">
        <v>4</v>
      </c>
      <c r="BW115" s="47">
        <v>7</v>
      </c>
      <c r="BX115" s="41">
        <f t="shared" si="163"/>
        <v>8.6666666666666661</v>
      </c>
      <c r="BY115" s="47">
        <v>8</v>
      </c>
      <c r="BZ115" s="47">
        <v>9</v>
      </c>
      <c r="CA115" s="47">
        <v>9</v>
      </c>
      <c r="CB115" s="47" t="s">
        <v>78</v>
      </c>
      <c r="CC115" s="46" t="s">
        <v>78</v>
      </c>
      <c r="CD115" s="52" t="s">
        <v>208</v>
      </c>
      <c r="CE115" s="52">
        <f t="shared" si="164"/>
        <v>6.45</v>
      </c>
      <c r="CF115" s="44" t="str">
        <f t="shared" si="165"/>
        <v>-</v>
      </c>
      <c r="CG115" s="53" t="str">
        <f t="shared" si="166"/>
        <v/>
      </c>
      <c r="CH115" s="52" t="s">
        <v>208</v>
      </c>
      <c r="CI115" s="52">
        <f t="shared" si="167"/>
        <v>4.8571428571428568</v>
      </c>
      <c r="CJ115" s="43" t="str">
        <f t="shared" si="168"/>
        <v>-</v>
      </c>
      <c r="CK115" s="51" t="str">
        <f t="shared" si="169"/>
        <v/>
      </c>
      <c r="CL115" s="47" t="s">
        <v>78</v>
      </c>
      <c r="CM115" s="46" t="s">
        <v>78</v>
      </c>
      <c r="CN115" s="47">
        <v>7</v>
      </c>
      <c r="CO115" s="47">
        <v>8</v>
      </c>
      <c r="CP115" s="47">
        <v>7</v>
      </c>
      <c r="CQ115" s="47">
        <v>6</v>
      </c>
      <c r="CR115" s="47">
        <v>8</v>
      </c>
      <c r="CS115" s="47">
        <v>6</v>
      </c>
      <c r="CT115" s="49">
        <f t="shared" si="170"/>
        <v>7</v>
      </c>
      <c r="CU115" s="48">
        <f t="shared" si="171"/>
        <v>0</v>
      </c>
      <c r="CV115" s="44" t="str">
        <f t="shared" si="172"/>
        <v>Dem.</v>
      </c>
      <c r="CW115" s="47" t="s">
        <v>78</v>
      </c>
      <c r="CX115" s="46" t="s">
        <v>78</v>
      </c>
      <c r="CY115" s="45">
        <f t="shared" si="173"/>
        <v>5.65</v>
      </c>
      <c r="CZ115" s="40">
        <f t="shared" si="174"/>
        <v>3</v>
      </c>
      <c r="DA115" s="39" t="str">
        <f t="shared" si="175"/>
        <v>Limited</v>
      </c>
      <c r="DB115" s="44">
        <f t="shared" si="176"/>
        <v>6.45</v>
      </c>
      <c r="DC115" s="40">
        <f t="shared" si="177"/>
        <v>2</v>
      </c>
      <c r="DD115" s="39" t="str">
        <f t="shared" si="178"/>
        <v>Defective democracies</v>
      </c>
      <c r="DE115" s="43">
        <f t="shared" si="179"/>
        <v>4.8600000000000003</v>
      </c>
      <c r="DF115" s="40">
        <f t="shared" si="180"/>
        <v>4</v>
      </c>
      <c r="DG115" s="39" t="str">
        <f t="shared" si="181"/>
        <v>Poorly functioning</v>
      </c>
      <c r="DH115" s="42">
        <f t="shared" si="182"/>
        <v>5.91</v>
      </c>
      <c r="DI115" s="40">
        <f t="shared" si="183"/>
        <v>2</v>
      </c>
      <c r="DJ115" s="39" t="str">
        <f t="shared" si="184"/>
        <v>Good</v>
      </c>
      <c r="DK115" s="41">
        <f t="shared" si="185"/>
        <v>6.7</v>
      </c>
      <c r="DL115" s="40">
        <f t="shared" si="186"/>
        <v>2</v>
      </c>
      <c r="DM115" s="39" t="str">
        <f t="shared" si="187"/>
        <v>Substantial</v>
      </c>
    </row>
    <row r="116" spans="1:117">
      <c r="A116" s="61" t="s">
        <v>215</v>
      </c>
      <c r="B116" s="60">
        <v>7</v>
      </c>
      <c r="C116" s="59">
        <f>IF(D116="-","?",RANK(D116,D2:D131,0))</f>
        <v>23</v>
      </c>
      <c r="D116" s="45">
        <f t="shared" si="141"/>
        <v>7.26</v>
      </c>
      <c r="E116" s="44">
        <f t="shared" si="142"/>
        <v>6.85</v>
      </c>
      <c r="F116" s="58">
        <f t="shared" si="143"/>
        <v>7.25</v>
      </c>
      <c r="G116" s="47">
        <v>7</v>
      </c>
      <c r="H116" s="47">
        <v>7</v>
      </c>
      <c r="I116" s="47">
        <v>7</v>
      </c>
      <c r="J116" s="47">
        <v>8</v>
      </c>
      <c r="K116" s="58">
        <f t="shared" si="144"/>
        <v>7.25</v>
      </c>
      <c r="L116" s="47">
        <v>7</v>
      </c>
      <c r="M116" s="47">
        <v>9</v>
      </c>
      <c r="N116" s="47">
        <v>7</v>
      </c>
      <c r="O116" s="47">
        <v>6</v>
      </c>
      <c r="P116" s="58">
        <f t="shared" si="145"/>
        <v>6.5</v>
      </c>
      <c r="Q116" s="47">
        <v>6</v>
      </c>
      <c r="R116" s="47">
        <v>7</v>
      </c>
      <c r="S116" s="47">
        <v>6</v>
      </c>
      <c r="T116" s="47">
        <v>7</v>
      </c>
      <c r="U116" s="58">
        <f t="shared" si="146"/>
        <v>7</v>
      </c>
      <c r="V116" s="47">
        <v>8</v>
      </c>
      <c r="W116" s="47">
        <v>6</v>
      </c>
      <c r="X116" s="58">
        <f t="shared" si="147"/>
        <v>6.25</v>
      </c>
      <c r="Y116" s="47">
        <v>6</v>
      </c>
      <c r="Z116" s="47">
        <v>5</v>
      </c>
      <c r="AA116" s="47">
        <v>8</v>
      </c>
      <c r="AB116" s="47">
        <v>6</v>
      </c>
      <c r="AC116" s="43">
        <f t="shared" si="148"/>
        <v>7.6785714285714288</v>
      </c>
      <c r="AD116" s="57">
        <f t="shared" si="149"/>
        <v>7</v>
      </c>
      <c r="AE116" s="47">
        <v>7</v>
      </c>
      <c r="AF116" s="57">
        <f t="shared" si="150"/>
        <v>7.75</v>
      </c>
      <c r="AG116" s="47">
        <v>7</v>
      </c>
      <c r="AH116" s="47">
        <v>7</v>
      </c>
      <c r="AI116" s="47">
        <v>9</v>
      </c>
      <c r="AJ116" s="47">
        <v>8</v>
      </c>
      <c r="AK116" s="57">
        <f t="shared" si="151"/>
        <v>8.5</v>
      </c>
      <c r="AL116" s="47">
        <v>8</v>
      </c>
      <c r="AM116" s="47">
        <v>9</v>
      </c>
      <c r="AN116" s="57">
        <f t="shared" si="152"/>
        <v>8.5</v>
      </c>
      <c r="AO116" s="47">
        <v>9</v>
      </c>
      <c r="AP116" s="47">
        <v>8</v>
      </c>
      <c r="AQ116" s="57">
        <f t="shared" si="153"/>
        <v>6.5</v>
      </c>
      <c r="AR116" s="47">
        <v>6</v>
      </c>
      <c r="AS116" s="47">
        <v>7</v>
      </c>
      <c r="AT116" s="57">
        <f t="shared" si="154"/>
        <v>9</v>
      </c>
      <c r="AU116" s="47">
        <v>9</v>
      </c>
      <c r="AV116" s="57">
        <f t="shared" si="155"/>
        <v>6.5</v>
      </c>
      <c r="AW116" s="47">
        <v>7</v>
      </c>
      <c r="AX116" s="47">
        <v>6</v>
      </c>
      <c r="AY116" s="56">
        <f>IF(AZ116="-","?",RANK(AZ116,AZ2:AZ131,0))</f>
        <v>53</v>
      </c>
      <c r="AZ116" s="42">
        <f t="shared" si="156"/>
        <v>5.23</v>
      </c>
      <c r="BA116" s="41">
        <f t="shared" si="157"/>
        <v>4.520833333333333</v>
      </c>
      <c r="BB116" s="47">
        <v>4</v>
      </c>
      <c r="BC116" s="47">
        <v>6</v>
      </c>
      <c r="BD116" s="47">
        <v>6</v>
      </c>
      <c r="BE116" s="47">
        <v>5</v>
      </c>
      <c r="BF116" s="47">
        <v>2</v>
      </c>
      <c r="BG116" s="55">
        <f t="shared" si="158"/>
        <v>4.125</v>
      </c>
      <c r="BH116" s="54">
        <f t="shared" si="159"/>
        <v>5.958333333333333</v>
      </c>
      <c r="BI116" s="41">
        <f t="shared" si="160"/>
        <v>6</v>
      </c>
      <c r="BJ116" s="47">
        <v>7</v>
      </c>
      <c r="BK116" s="47">
        <v>7</v>
      </c>
      <c r="BL116" s="47">
        <v>4</v>
      </c>
      <c r="BM116" s="41">
        <f t="shared" si="161"/>
        <v>6.666666666666667</v>
      </c>
      <c r="BN116" s="47">
        <v>7</v>
      </c>
      <c r="BO116" s="47">
        <v>7</v>
      </c>
      <c r="BP116" s="47">
        <v>6</v>
      </c>
      <c r="BQ116" s="41">
        <f t="shared" si="162"/>
        <v>4.833333333333333</v>
      </c>
      <c r="BR116" s="47">
        <v>7</v>
      </c>
      <c r="BS116" s="47">
        <v>7</v>
      </c>
      <c r="BT116" s="47">
        <v>2</v>
      </c>
      <c r="BU116" s="47">
        <v>4</v>
      </c>
      <c r="BV116" s="47">
        <v>5</v>
      </c>
      <c r="BW116" s="47">
        <v>4</v>
      </c>
      <c r="BX116" s="41">
        <f t="shared" si="163"/>
        <v>6.333333333333333</v>
      </c>
      <c r="BY116" s="47">
        <v>4</v>
      </c>
      <c r="BZ116" s="47">
        <v>7</v>
      </c>
      <c r="CA116" s="47">
        <v>8</v>
      </c>
      <c r="CB116" s="47" t="s">
        <v>78</v>
      </c>
      <c r="CC116" s="46" t="s">
        <v>78</v>
      </c>
      <c r="CD116" s="52" t="s">
        <v>208</v>
      </c>
      <c r="CE116" s="52">
        <f t="shared" si="164"/>
        <v>6.85</v>
      </c>
      <c r="CF116" s="44" t="str">
        <f t="shared" si="165"/>
        <v>-</v>
      </c>
      <c r="CG116" s="53" t="str">
        <f t="shared" si="166"/>
        <v/>
      </c>
      <c r="CH116" s="52" t="s">
        <v>208</v>
      </c>
      <c r="CI116" s="52">
        <f t="shared" si="167"/>
        <v>7.6785714285714288</v>
      </c>
      <c r="CJ116" s="43" t="str">
        <f t="shared" si="168"/>
        <v>-</v>
      </c>
      <c r="CK116" s="51" t="str">
        <f t="shared" si="169"/>
        <v/>
      </c>
      <c r="CL116" s="47" t="s">
        <v>78</v>
      </c>
      <c r="CM116" s="46" t="s">
        <v>78</v>
      </c>
      <c r="CN116" s="47">
        <v>7</v>
      </c>
      <c r="CO116" s="47">
        <v>9</v>
      </c>
      <c r="CP116" s="47">
        <v>7</v>
      </c>
      <c r="CQ116" s="47">
        <v>6</v>
      </c>
      <c r="CR116" s="47">
        <v>6</v>
      </c>
      <c r="CS116" s="47">
        <v>7</v>
      </c>
      <c r="CT116" s="49">
        <f t="shared" si="170"/>
        <v>7.5</v>
      </c>
      <c r="CU116" s="48">
        <f t="shared" si="171"/>
        <v>0</v>
      </c>
      <c r="CV116" s="44" t="str">
        <f t="shared" si="172"/>
        <v>Dem.</v>
      </c>
      <c r="CW116" s="47" t="s">
        <v>78</v>
      </c>
      <c r="CX116" s="46" t="s">
        <v>78</v>
      </c>
      <c r="CY116" s="45">
        <f t="shared" si="173"/>
        <v>7.26</v>
      </c>
      <c r="CZ116" s="40">
        <f t="shared" si="174"/>
        <v>2</v>
      </c>
      <c r="DA116" s="39" t="str">
        <f t="shared" si="175"/>
        <v>Advanced</v>
      </c>
      <c r="DB116" s="44">
        <f t="shared" si="176"/>
        <v>6.85</v>
      </c>
      <c r="DC116" s="40">
        <f t="shared" si="177"/>
        <v>2</v>
      </c>
      <c r="DD116" s="39" t="str">
        <f t="shared" si="178"/>
        <v>Defective democracies</v>
      </c>
      <c r="DE116" s="43">
        <f t="shared" si="179"/>
        <v>7.68</v>
      </c>
      <c r="DF116" s="40">
        <f t="shared" si="180"/>
        <v>2</v>
      </c>
      <c r="DG116" s="39" t="str">
        <f t="shared" si="181"/>
        <v>Functioning</v>
      </c>
      <c r="DH116" s="42">
        <f t="shared" si="182"/>
        <v>5.23</v>
      </c>
      <c r="DI116" s="40">
        <f t="shared" si="183"/>
        <v>3</v>
      </c>
      <c r="DJ116" s="39" t="str">
        <f t="shared" si="184"/>
        <v>Moderate</v>
      </c>
      <c r="DK116" s="41">
        <f t="shared" si="185"/>
        <v>4.5</v>
      </c>
      <c r="DL116" s="40">
        <f t="shared" si="186"/>
        <v>3</v>
      </c>
      <c r="DM116" s="39" t="str">
        <f t="shared" si="187"/>
        <v>Moderate</v>
      </c>
    </row>
    <row r="117" spans="1:117">
      <c r="A117" s="61" t="s">
        <v>216</v>
      </c>
      <c r="B117" s="60">
        <v>3</v>
      </c>
      <c r="C117" s="59">
        <f>IF(D117="-","?",RANK(D117,D2:D131,0))</f>
        <v>98</v>
      </c>
      <c r="D117" s="45">
        <f t="shared" si="141"/>
        <v>3.82</v>
      </c>
      <c r="E117" s="44">
        <f t="shared" si="142"/>
        <v>3.7166666666666663</v>
      </c>
      <c r="F117" s="58">
        <f t="shared" si="143"/>
        <v>8.25</v>
      </c>
      <c r="G117" s="47">
        <v>9</v>
      </c>
      <c r="H117" s="47">
        <v>9</v>
      </c>
      <c r="I117" s="47">
        <v>9</v>
      </c>
      <c r="J117" s="47">
        <v>6</v>
      </c>
      <c r="K117" s="58">
        <f t="shared" si="144"/>
        <v>3.5</v>
      </c>
      <c r="L117" s="47">
        <v>3</v>
      </c>
      <c r="M117" s="47">
        <v>3</v>
      </c>
      <c r="N117" s="47">
        <v>4</v>
      </c>
      <c r="O117" s="47">
        <v>4</v>
      </c>
      <c r="P117" s="58">
        <f t="shared" si="145"/>
        <v>2.5</v>
      </c>
      <c r="Q117" s="47">
        <v>3</v>
      </c>
      <c r="R117" s="47">
        <v>3</v>
      </c>
      <c r="S117" s="47">
        <v>2</v>
      </c>
      <c r="T117" s="47">
        <v>2</v>
      </c>
      <c r="U117" s="58">
        <f t="shared" si="146"/>
        <v>2</v>
      </c>
      <c r="V117" s="47">
        <v>2</v>
      </c>
      <c r="W117" s="47">
        <v>2</v>
      </c>
      <c r="X117" s="58">
        <f t="shared" si="147"/>
        <v>2.3333333333333335</v>
      </c>
      <c r="Y117" s="47">
        <v>2</v>
      </c>
      <c r="Z117" s="47">
        <v>2</v>
      </c>
      <c r="AA117" s="47" t="s">
        <v>100</v>
      </c>
      <c r="AB117" s="47">
        <v>3</v>
      </c>
      <c r="AC117" s="43">
        <f t="shared" si="148"/>
        <v>3.9285714285714284</v>
      </c>
      <c r="AD117" s="57">
        <f t="shared" si="149"/>
        <v>2</v>
      </c>
      <c r="AE117" s="47">
        <v>2</v>
      </c>
      <c r="AF117" s="57">
        <f t="shared" si="150"/>
        <v>4.5</v>
      </c>
      <c r="AG117" s="47">
        <v>2</v>
      </c>
      <c r="AH117" s="47">
        <v>6</v>
      </c>
      <c r="AI117" s="47">
        <v>6</v>
      </c>
      <c r="AJ117" s="47">
        <v>4</v>
      </c>
      <c r="AK117" s="57">
        <f t="shared" si="151"/>
        <v>6.5</v>
      </c>
      <c r="AL117" s="47">
        <v>9</v>
      </c>
      <c r="AM117" s="47">
        <v>4</v>
      </c>
      <c r="AN117" s="57">
        <f t="shared" si="152"/>
        <v>5</v>
      </c>
      <c r="AO117" s="47">
        <v>5</v>
      </c>
      <c r="AP117" s="47">
        <v>5</v>
      </c>
      <c r="AQ117" s="57">
        <f t="shared" si="153"/>
        <v>2.5</v>
      </c>
      <c r="AR117" s="47">
        <v>3</v>
      </c>
      <c r="AS117" s="47">
        <v>2</v>
      </c>
      <c r="AT117" s="57">
        <f t="shared" si="154"/>
        <v>5</v>
      </c>
      <c r="AU117" s="47">
        <v>5</v>
      </c>
      <c r="AV117" s="57">
        <f t="shared" si="155"/>
        <v>2</v>
      </c>
      <c r="AW117" s="47">
        <v>2</v>
      </c>
      <c r="AX117" s="47">
        <v>2</v>
      </c>
      <c r="AY117" s="56">
        <f>IF(AZ117="-","?",RANK(AZ117,AZ2:AZ131,0))</f>
        <v>110</v>
      </c>
      <c r="AZ117" s="42">
        <f t="shared" si="156"/>
        <v>2.2799999999999998</v>
      </c>
      <c r="BA117" s="41">
        <f t="shared" si="157"/>
        <v>6.770833333333333</v>
      </c>
      <c r="BB117" s="47">
        <v>7</v>
      </c>
      <c r="BC117" s="47">
        <v>8</v>
      </c>
      <c r="BD117" s="47">
        <v>4</v>
      </c>
      <c r="BE117" s="47">
        <v>9</v>
      </c>
      <c r="BF117" s="47">
        <v>7</v>
      </c>
      <c r="BG117" s="55">
        <f t="shared" si="158"/>
        <v>5.625</v>
      </c>
      <c r="BH117" s="54">
        <f t="shared" si="159"/>
        <v>2.458333333333333</v>
      </c>
      <c r="BI117" s="41">
        <f t="shared" si="160"/>
        <v>1.6666666666666667</v>
      </c>
      <c r="BJ117" s="47">
        <v>1</v>
      </c>
      <c r="BK117" s="47">
        <v>2</v>
      </c>
      <c r="BL117" s="47">
        <v>2</v>
      </c>
      <c r="BM117" s="41">
        <f t="shared" si="161"/>
        <v>2.3333333333333335</v>
      </c>
      <c r="BN117" s="47">
        <v>2</v>
      </c>
      <c r="BO117" s="47">
        <v>2</v>
      </c>
      <c r="BP117" s="47">
        <v>3</v>
      </c>
      <c r="BQ117" s="41">
        <f t="shared" si="162"/>
        <v>2.1666666666666665</v>
      </c>
      <c r="BR117" s="47">
        <v>2</v>
      </c>
      <c r="BS117" s="47">
        <v>2</v>
      </c>
      <c r="BT117" s="47">
        <v>3</v>
      </c>
      <c r="BU117" s="47">
        <v>1</v>
      </c>
      <c r="BV117" s="47">
        <v>2</v>
      </c>
      <c r="BW117" s="47">
        <v>3</v>
      </c>
      <c r="BX117" s="41">
        <f t="shared" si="163"/>
        <v>3.6666666666666665</v>
      </c>
      <c r="BY117" s="47">
        <v>3</v>
      </c>
      <c r="BZ117" s="47">
        <v>3</v>
      </c>
      <c r="CA117" s="47">
        <v>5</v>
      </c>
      <c r="CB117" s="47" t="s">
        <v>78</v>
      </c>
      <c r="CC117" s="46" t="s">
        <v>78</v>
      </c>
      <c r="CD117" s="52" t="s">
        <v>208</v>
      </c>
      <c r="CE117" s="52">
        <f t="shared" si="164"/>
        <v>3.7166666666666663</v>
      </c>
      <c r="CF117" s="44" t="str">
        <f t="shared" si="165"/>
        <v>-</v>
      </c>
      <c r="CG117" s="53" t="str">
        <f t="shared" si="166"/>
        <v/>
      </c>
      <c r="CH117" s="52" t="s">
        <v>208</v>
      </c>
      <c r="CI117" s="52">
        <f t="shared" si="167"/>
        <v>3.9285714285714284</v>
      </c>
      <c r="CJ117" s="43" t="str">
        <f t="shared" si="168"/>
        <v>-</v>
      </c>
      <c r="CK117" s="51" t="str">
        <f t="shared" si="169"/>
        <v/>
      </c>
      <c r="CL117" s="47" t="s">
        <v>78</v>
      </c>
      <c r="CM117" s="46" t="s">
        <v>78</v>
      </c>
      <c r="CN117" s="50">
        <v>3</v>
      </c>
      <c r="CO117" s="47">
        <v>3</v>
      </c>
      <c r="CP117" s="47">
        <v>4</v>
      </c>
      <c r="CQ117" s="47">
        <v>4</v>
      </c>
      <c r="CR117" s="47">
        <v>3</v>
      </c>
      <c r="CS117" s="50">
        <v>2</v>
      </c>
      <c r="CT117" s="49">
        <f t="shared" si="170"/>
        <v>7.5</v>
      </c>
      <c r="CU117" s="48">
        <f t="shared" si="171"/>
        <v>2</v>
      </c>
      <c r="CV117" s="44" t="str">
        <f t="shared" si="172"/>
        <v>Aut.</v>
      </c>
      <c r="CW117" s="47" t="s">
        <v>78</v>
      </c>
      <c r="CX117" s="46" t="s">
        <v>78</v>
      </c>
      <c r="CY117" s="45">
        <f t="shared" si="173"/>
        <v>3.82</v>
      </c>
      <c r="CZ117" s="40">
        <f t="shared" si="174"/>
        <v>5</v>
      </c>
      <c r="DA117" s="39" t="str">
        <f t="shared" si="175"/>
        <v>Failed</v>
      </c>
      <c r="DB117" s="44">
        <f t="shared" si="176"/>
        <v>3.72</v>
      </c>
      <c r="DC117" s="40">
        <f t="shared" si="177"/>
        <v>5</v>
      </c>
      <c r="DD117" s="39" t="str">
        <f t="shared" si="178"/>
        <v>Hard-line autocracies</v>
      </c>
      <c r="DE117" s="43">
        <f t="shared" si="179"/>
        <v>3.93</v>
      </c>
      <c r="DF117" s="40">
        <f t="shared" si="180"/>
        <v>4</v>
      </c>
      <c r="DG117" s="39" t="str">
        <f t="shared" si="181"/>
        <v>Poorly functioning</v>
      </c>
      <c r="DH117" s="42">
        <f t="shared" si="182"/>
        <v>2.2799999999999998</v>
      </c>
      <c r="DI117" s="40">
        <f t="shared" si="183"/>
        <v>5</v>
      </c>
      <c r="DJ117" s="39" t="str">
        <f t="shared" si="184"/>
        <v>Failed</v>
      </c>
      <c r="DK117" s="41">
        <f t="shared" si="185"/>
        <v>6.8</v>
      </c>
      <c r="DL117" s="40">
        <f t="shared" si="186"/>
        <v>2</v>
      </c>
      <c r="DM117" s="39" t="str">
        <f t="shared" si="187"/>
        <v>Substantial</v>
      </c>
    </row>
    <row r="118" spans="1:117">
      <c r="A118" s="61" t="s">
        <v>217</v>
      </c>
      <c r="B118" s="60">
        <v>4</v>
      </c>
      <c r="C118" s="59">
        <f>IF(D118="-","?",RANK(D118,D2:D131,0))</f>
        <v>72</v>
      </c>
      <c r="D118" s="45">
        <f t="shared" si="141"/>
        <v>5.17</v>
      </c>
      <c r="E118" s="44">
        <f t="shared" si="142"/>
        <v>3.8333333333333335</v>
      </c>
      <c r="F118" s="58">
        <f t="shared" si="143"/>
        <v>9</v>
      </c>
      <c r="G118" s="47">
        <v>10</v>
      </c>
      <c r="H118" s="47">
        <v>10</v>
      </c>
      <c r="I118" s="47">
        <v>8</v>
      </c>
      <c r="J118" s="47">
        <v>8</v>
      </c>
      <c r="K118" s="58">
        <f t="shared" si="144"/>
        <v>2</v>
      </c>
      <c r="L118" s="47">
        <v>2</v>
      </c>
      <c r="M118" s="47">
        <v>2</v>
      </c>
      <c r="N118" s="47">
        <v>3</v>
      </c>
      <c r="O118" s="47">
        <v>1</v>
      </c>
      <c r="P118" s="58">
        <f t="shared" si="145"/>
        <v>3.5</v>
      </c>
      <c r="Q118" s="47">
        <v>2</v>
      </c>
      <c r="R118" s="47">
        <v>4</v>
      </c>
      <c r="S118" s="47">
        <v>4</v>
      </c>
      <c r="T118" s="47">
        <v>4</v>
      </c>
      <c r="U118" s="58">
        <f t="shared" si="146"/>
        <v>1</v>
      </c>
      <c r="V118" s="47">
        <v>1</v>
      </c>
      <c r="W118" s="47">
        <v>1</v>
      </c>
      <c r="X118" s="58">
        <f t="shared" si="147"/>
        <v>3.6666666666666665</v>
      </c>
      <c r="Y118" s="47">
        <v>3</v>
      </c>
      <c r="Z118" s="47">
        <v>4</v>
      </c>
      <c r="AA118" s="47" t="s">
        <v>100</v>
      </c>
      <c r="AB118" s="47">
        <v>4</v>
      </c>
      <c r="AC118" s="43">
        <f t="shared" si="148"/>
        <v>6.5</v>
      </c>
      <c r="AD118" s="57">
        <f t="shared" si="149"/>
        <v>5</v>
      </c>
      <c r="AE118" s="47">
        <v>5</v>
      </c>
      <c r="AF118" s="57">
        <f t="shared" si="150"/>
        <v>6</v>
      </c>
      <c r="AG118" s="47">
        <v>6</v>
      </c>
      <c r="AH118" s="47">
        <v>5</v>
      </c>
      <c r="AI118" s="47">
        <v>7</v>
      </c>
      <c r="AJ118" s="47">
        <v>6</v>
      </c>
      <c r="AK118" s="57">
        <f t="shared" si="151"/>
        <v>8</v>
      </c>
      <c r="AL118" s="47">
        <v>8</v>
      </c>
      <c r="AM118" s="47">
        <v>8</v>
      </c>
      <c r="AN118" s="57">
        <f t="shared" si="152"/>
        <v>6.5</v>
      </c>
      <c r="AO118" s="47">
        <v>7</v>
      </c>
      <c r="AP118" s="47">
        <v>6</v>
      </c>
      <c r="AQ118" s="57">
        <f t="shared" si="153"/>
        <v>6</v>
      </c>
      <c r="AR118" s="47">
        <v>6</v>
      </c>
      <c r="AS118" s="47">
        <v>6</v>
      </c>
      <c r="AT118" s="57">
        <f t="shared" si="154"/>
        <v>9</v>
      </c>
      <c r="AU118" s="47">
        <v>9</v>
      </c>
      <c r="AV118" s="57">
        <f t="shared" si="155"/>
        <v>5</v>
      </c>
      <c r="AW118" s="47">
        <v>4</v>
      </c>
      <c r="AX118" s="47">
        <v>6</v>
      </c>
      <c r="AY118" s="56">
        <f>IF(AZ118="-","?",RANK(AZ118,AZ2:AZ131,0))</f>
        <v>73</v>
      </c>
      <c r="AZ118" s="42">
        <f t="shared" si="156"/>
        <v>4.42</v>
      </c>
      <c r="BA118" s="41">
        <f t="shared" si="157"/>
        <v>4.791666666666667</v>
      </c>
      <c r="BB118" s="47">
        <v>4</v>
      </c>
      <c r="BC118" s="47">
        <v>7</v>
      </c>
      <c r="BD118" s="47">
        <v>2</v>
      </c>
      <c r="BE118" s="47">
        <v>6</v>
      </c>
      <c r="BF118" s="47">
        <v>5</v>
      </c>
      <c r="BG118" s="55">
        <f t="shared" si="158"/>
        <v>4.75</v>
      </c>
      <c r="BH118" s="54">
        <f t="shared" si="159"/>
        <v>5</v>
      </c>
      <c r="BI118" s="41">
        <f t="shared" si="160"/>
        <v>4.666666666666667</v>
      </c>
      <c r="BJ118" s="47">
        <v>4</v>
      </c>
      <c r="BK118" s="47">
        <v>5</v>
      </c>
      <c r="BL118" s="47">
        <v>5</v>
      </c>
      <c r="BM118" s="41">
        <f t="shared" si="161"/>
        <v>4.666666666666667</v>
      </c>
      <c r="BN118" s="47">
        <v>5</v>
      </c>
      <c r="BO118" s="47">
        <v>5</v>
      </c>
      <c r="BP118" s="47">
        <v>4</v>
      </c>
      <c r="BQ118" s="41">
        <f t="shared" si="162"/>
        <v>4</v>
      </c>
      <c r="BR118" s="47">
        <v>5</v>
      </c>
      <c r="BS118" s="47">
        <v>1</v>
      </c>
      <c r="BT118" s="47">
        <v>7</v>
      </c>
      <c r="BU118" s="47">
        <v>4</v>
      </c>
      <c r="BV118" s="47">
        <v>3</v>
      </c>
      <c r="BW118" s="47" t="s">
        <v>100</v>
      </c>
      <c r="BX118" s="41">
        <f t="shared" si="163"/>
        <v>6.666666666666667</v>
      </c>
      <c r="BY118" s="47">
        <v>5</v>
      </c>
      <c r="BZ118" s="47">
        <v>7</v>
      </c>
      <c r="CA118" s="47">
        <v>8</v>
      </c>
      <c r="CB118" s="47" t="s">
        <v>78</v>
      </c>
      <c r="CC118" s="46" t="s">
        <v>78</v>
      </c>
      <c r="CD118" s="52" t="s">
        <v>208</v>
      </c>
      <c r="CE118" s="52">
        <f t="shared" si="164"/>
        <v>3.8333333333333335</v>
      </c>
      <c r="CF118" s="44" t="str">
        <f t="shared" si="165"/>
        <v>-</v>
      </c>
      <c r="CG118" s="53" t="str">
        <f t="shared" si="166"/>
        <v/>
      </c>
      <c r="CH118" s="52" t="s">
        <v>208</v>
      </c>
      <c r="CI118" s="52">
        <f t="shared" si="167"/>
        <v>6.5</v>
      </c>
      <c r="CJ118" s="43" t="str">
        <f t="shared" si="168"/>
        <v>-</v>
      </c>
      <c r="CK118" s="51" t="str">
        <f t="shared" si="169"/>
        <v/>
      </c>
      <c r="CL118" s="47" t="s">
        <v>78</v>
      </c>
      <c r="CM118" s="46" t="s">
        <v>78</v>
      </c>
      <c r="CN118" s="50">
        <v>2</v>
      </c>
      <c r="CO118" s="50">
        <v>2</v>
      </c>
      <c r="CP118" s="47">
        <v>3</v>
      </c>
      <c r="CQ118" s="50">
        <v>1</v>
      </c>
      <c r="CR118" s="50">
        <v>2</v>
      </c>
      <c r="CS118" s="47">
        <v>4</v>
      </c>
      <c r="CT118" s="49">
        <f t="shared" si="170"/>
        <v>9</v>
      </c>
      <c r="CU118" s="48">
        <f t="shared" si="171"/>
        <v>4</v>
      </c>
      <c r="CV118" s="44" t="str">
        <f t="shared" si="172"/>
        <v>Aut.</v>
      </c>
      <c r="CW118" s="47" t="s">
        <v>78</v>
      </c>
      <c r="CX118" s="46" t="s">
        <v>78</v>
      </c>
      <c r="CY118" s="45">
        <f t="shared" si="173"/>
        <v>5.17</v>
      </c>
      <c r="CZ118" s="40">
        <f t="shared" si="174"/>
        <v>4</v>
      </c>
      <c r="DA118" s="39" t="str">
        <f t="shared" si="175"/>
        <v>Very limited</v>
      </c>
      <c r="DB118" s="44">
        <f t="shared" si="176"/>
        <v>3.83</v>
      </c>
      <c r="DC118" s="40">
        <f t="shared" si="177"/>
        <v>5</v>
      </c>
      <c r="DD118" s="39" t="str">
        <f t="shared" si="178"/>
        <v>Hard-line autocracies</v>
      </c>
      <c r="DE118" s="43">
        <f t="shared" si="179"/>
        <v>6.5</v>
      </c>
      <c r="DF118" s="40">
        <f t="shared" si="180"/>
        <v>3</v>
      </c>
      <c r="DG118" s="39" t="str">
        <f t="shared" si="181"/>
        <v>Functional flaws</v>
      </c>
      <c r="DH118" s="42">
        <f t="shared" si="182"/>
        <v>4.42</v>
      </c>
      <c r="DI118" s="40">
        <f t="shared" si="183"/>
        <v>3</v>
      </c>
      <c r="DJ118" s="39" t="str">
        <f t="shared" si="184"/>
        <v>Moderate</v>
      </c>
      <c r="DK118" s="41">
        <f t="shared" si="185"/>
        <v>4.8</v>
      </c>
      <c r="DL118" s="40">
        <f t="shared" si="186"/>
        <v>3</v>
      </c>
      <c r="DM118" s="39" t="str">
        <f t="shared" si="187"/>
        <v>Moderate</v>
      </c>
    </row>
    <row r="119" spans="1:117">
      <c r="A119" s="61" t="s">
        <v>218</v>
      </c>
      <c r="B119" s="60">
        <v>4</v>
      </c>
      <c r="C119" s="59">
        <f>IF(D119="-","?",RANK(D119,D2:D131,0))</f>
        <v>34</v>
      </c>
      <c r="D119" s="45">
        <f t="shared" si="141"/>
        <v>6.92</v>
      </c>
      <c r="E119" s="44">
        <f t="shared" si="142"/>
        <v>7.05</v>
      </c>
      <c r="F119" s="58">
        <f t="shared" si="143"/>
        <v>7.75</v>
      </c>
      <c r="G119" s="47">
        <v>8</v>
      </c>
      <c r="H119" s="47">
        <v>7</v>
      </c>
      <c r="I119" s="47">
        <v>8</v>
      </c>
      <c r="J119" s="47">
        <v>8</v>
      </c>
      <c r="K119" s="58">
        <f t="shared" si="144"/>
        <v>7</v>
      </c>
      <c r="L119" s="47">
        <v>8</v>
      </c>
      <c r="M119" s="47">
        <v>7</v>
      </c>
      <c r="N119" s="47">
        <v>7</v>
      </c>
      <c r="O119" s="47">
        <v>6</v>
      </c>
      <c r="P119" s="58">
        <f t="shared" si="145"/>
        <v>6.25</v>
      </c>
      <c r="Q119" s="47">
        <v>7</v>
      </c>
      <c r="R119" s="47">
        <v>6</v>
      </c>
      <c r="S119" s="47">
        <v>6</v>
      </c>
      <c r="T119" s="47">
        <v>6</v>
      </c>
      <c r="U119" s="58">
        <f t="shared" si="146"/>
        <v>8</v>
      </c>
      <c r="V119" s="47">
        <v>7</v>
      </c>
      <c r="W119" s="47">
        <v>9</v>
      </c>
      <c r="X119" s="58">
        <f t="shared" si="147"/>
        <v>6.25</v>
      </c>
      <c r="Y119" s="47">
        <v>6</v>
      </c>
      <c r="Z119" s="47">
        <v>7</v>
      </c>
      <c r="AA119" s="47">
        <v>6</v>
      </c>
      <c r="AB119" s="47">
        <v>6</v>
      </c>
      <c r="AC119" s="43">
        <f t="shared" si="148"/>
        <v>6.7857142857142856</v>
      </c>
      <c r="AD119" s="57">
        <f t="shared" si="149"/>
        <v>5</v>
      </c>
      <c r="AE119" s="47">
        <v>5</v>
      </c>
      <c r="AF119" s="57">
        <f t="shared" si="150"/>
        <v>7</v>
      </c>
      <c r="AG119" s="47">
        <v>7</v>
      </c>
      <c r="AH119" s="47">
        <v>7</v>
      </c>
      <c r="AI119" s="47">
        <v>7</v>
      </c>
      <c r="AJ119" s="47">
        <v>7</v>
      </c>
      <c r="AK119" s="57">
        <f t="shared" si="151"/>
        <v>8</v>
      </c>
      <c r="AL119" s="47">
        <v>8</v>
      </c>
      <c r="AM119" s="47">
        <v>8</v>
      </c>
      <c r="AN119" s="57">
        <f t="shared" si="152"/>
        <v>8</v>
      </c>
      <c r="AO119" s="47">
        <v>8</v>
      </c>
      <c r="AP119" s="47">
        <v>8</v>
      </c>
      <c r="AQ119" s="57">
        <f t="shared" si="153"/>
        <v>6</v>
      </c>
      <c r="AR119" s="47">
        <v>5</v>
      </c>
      <c r="AS119" s="47">
        <v>7</v>
      </c>
      <c r="AT119" s="57">
        <f t="shared" si="154"/>
        <v>8</v>
      </c>
      <c r="AU119" s="47">
        <v>8</v>
      </c>
      <c r="AV119" s="57">
        <f t="shared" si="155"/>
        <v>5.5</v>
      </c>
      <c r="AW119" s="47">
        <v>5</v>
      </c>
      <c r="AX119" s="47">
        <v>6</v>
      </c>
      <c r="AY119" s="56">
        <f>IF(AZ119="-","?",RANK(AZ119,AZ2:AZ131,0))</f>
        <v>20</v>
      </c>
      <c r="AZ119" s="42">
        <f t="shared" si="156"/>
        <v>6.52</v>
      </c>
      <c r="BA119" s="41">
        <f t="shared" si="157"/>
        <v>5</v>
      </c>
      <c r="BB119" s="47">
        <v>5</v>
      </c>
      <c r="BC119" s="47">
        <v>6</v>
      </c>
      <c r="BD119" s="47">
        <v>5</v>
      </c>
      <c r="BE119" s="47">
        <v>6</v>
      </c>
      <c r="BF119" s="47">
        <v>4</v>
      </c>
      <c r="BG119" s="55">
        <f t="shared" si="158"/>
        <v>4</v>
      </c>
      <c r="BH119" s="54">
        <f t="shared" si="159"/>
        <v>7.3333333333333339</v>
      </c>
      <c r="BI119" s="41">
        <f t="shared" si="160"/>
        <v>8</v>
      </c>
      <c r="BJ119" s="47">
        <v>8</v>
      </c>
      <c r="BK119" s="47">
        <v>8</v>
      </c>
      <c r="BL119" s="47">
        <v>8</v>
      </c>
      <c r="BM119" s="41">
        <f t="shared" si="161"/>
        <v>6.333333333333333</v>
      </c>
      <c r="BN119" s="47">
        <v>6</v>
      </c>
      <c r="BO119" s="47">
        <v>8</v>
      </c>
      <c r="BP119" s="47">
        <v>5</v>
      </c>
      <c r="BQ119" s="41">
        <f t="shared" si="162"/>
        <v>6.666666666666667</v>
      </c>
      <c r="BR119" s="47">
        <v>8</v>
      </c>
      <c r="BS119" s="47">
        <v>8</v>
      </c>
      <c r="BT119" s="47">
        <v>7</v>
      </c>
      <c r="BU119" s="47">
        <v>6</v>
      </c>
      <c r="BV119" s="47">
        <v>6</v>
      </c>
      <c r="BW119" s="47">
        <v>5</v>
      </c>
      <c r="BX119" s="41">
        <f t="shared" si="163"/>
        <v>8.3333333333333339</v>
      </c>
      <c r="BY119" s="47">
        <v>10</v>
      </c>
      <c r="BZ119" s="47">
        <v>8</v>
      </c>
      <c r="CA119" s="47">
        <v>7</v>
      </c>
      <c r="CB119" s="47" t="s">
        <v>78</v>
      </c>
      <c r="CC119" s="46" t="s">
        <v>78</v>
      </c>
      <c r="CD119" s="52" t="s">
        <v>208</v>
      </c>
      <c r="CE119" s="52">
        <f t="shared" si="164"/>
        <v>7.05</v>
      </c>
      <c r="CF119" s="44" t="str">
        <f t="shared" si="165"/>
        <v>-</v>
      </c>
      <c r="CG119" s="53" t="str">
        <f t="shared" si="166"/>
        <v/>
      </c>
      <c r="CH119" s="52" t="s">
        <v>208</v>
      </c>
      <c r="CI119" s="52">
        <f t="shared" si="167"/>
        <v>6.7857142857142856</v>
      </c>
      <c r="CJ119" s="43" t="str">
        <f t="shared" si="168"/>
        <v>-</v>
      </c>
      <c r="CK119" s="51" t="str">
        <f t="shared" si="169"/>
        <v/>
      </c>
      <c r="CL119" s="47" t="s">
        <v>78</v>
      </c>
      <c r="CM119" s="46" t="s">
        <v>78</v>
      </c>
      <c r="CN119" s="47">
        <v>8</v>
      </c>
      <c r="CO119" s="47">
        <v>7</v>
      </c>
      <c r="CP119" s="47">
        <v>7</v>
      </c>
      <c r="CQ119" s="47">
        <v>6</v>
      </c>
      <c r="CR119" s="47">
        <v>7</v>
      </c>
      <c r="CS119" s="47">
        <v>6</v>
      </c>
      <c r="CT119" s="49">
        <f t="shared" si="170"/>
        <v>8</v>
      </c>
      <c r="CU119" s="48">
        <f t="shared" si="171"/>
        <v>0</v>
      </c>
      <c r="CV119" s="44" t="str">
        <f t="shared" si="172"/>
        <v>Dem.</v>
      </c>
      <c r="CW119" s="47" t="s">
        <v>78</v>
      </c>
      <c r="CX119" s="46" t="s">
        <v>78</v>
      </c>
      <c r="CY119" s="45">
        <f t="shared" si="173"/>
        <v>6.92</v>
      </c>
      <c r="CZ119" s="40">
        <f t="shared" si="174"/>
        <v>3</v>
      </c>
      <c r="DA119" s="39" t="str">
        <f t="shared" si="175"/>
        <v>Limited</v>
      </c>
      <c r="DB119" s="44">
        <f t="shared" si="176"/>
        <v>7.05</v>
      </c>
      <c r="DC119" s="40">
        <f t="shared" si="177"/>
        <v>2</v>
      </c>
      <c r="DD119" s="39" t="str">
        <f t="shared" si="178"/>
        <v>Defective democracies</v>
      </c>
      <c r="DE119" s="43">
        <f t="shared" si="179"/>
        <v>6.79</v>
      </c>
      <c r="DF119" s="40">
        <f t="shared" si="180"/>
        <v>3</v>
      </c>
      <c r="DG119" s="39" t="str">
        <f t="shared" si="181"/>
        <v>Functional flaws</v>
      </c>
      <c r="DH119" s="42">
        <f t="shared" si="182"/>
        <v>6.52</v>
      </c>
      <c r="DI119" s="40">
        <f t="shared" si="183"/>
        <v>2</v>
      </c>
      <c r="DJ119" s="39" t="str">
        <f t="shared" si="184"/>
        <v>Good</v>
      </c>
      <c r="DK119" s="41">
        <f t="shared" si="185"/>
        <v>5</v>
      </c>
      <c r="DL119" s="40">
        <f t="shared" si="186"/>
        <v>3</v>
      </c>
      <c r="DM119" s="39" t="str">
        <f t="shared" si="187"/>
        <v>Moderate</v>
      </c>
    </row>
    <row r="120" spans="1:117">
      <c r="A120" s="61" t="s">
        <v>219</v>
      </c>
      <c r="B120" s="60">
        <v>6</v>
      </c>
      <c r="C120" s="59">
        <f>IF(D120="-","?",RANK(D120,D2:D131,0))</f>
        <v>109</v>
      </c>
      <c r="D120" s="45">
        <f t="shared" si="141"/>
        <v>3.2</v>
      </c>
      <c r="E120" s="44">
        <f t="shared" si="142"/>
        <v>2.583333333333333</v>
      </c>
      <c r="F120" s="58">
        <f t="shared" si="143"/>
        <v>7.25</v>
      </c>
      <c r="G120" s="47">
        <v>9</v>
      </c>
      <c r="H120" s="47">
        <v>6</v>
      </c>
      <c r="I120" s="47">
        <v>9</v>
      </c>
      <c r="J120" s="47">
        <v>5</v>
      </c>
      <c r="K120" s="58">
        <f t="shared" si="144"/>
        <v>1</v>
      </c>
      <c r="L120" s="47">
        <v>1</v>
      </c>
      <c r="M120" s="47">
        <v>1</v>
      </c>
      <c r="N120" s="47">
        <v>1</v>
      </c>
      <c r="O120" s="47">
        <v>1</v>
      </c>
      <c r="P120" s="58">
        <f t="shared" si="145"/>
        <v>2</v>
      </c>
      <c r="Q120" s="47">
        <v>2</v>
      </c>
      <c r="R120" s="47">
        <v>2</v>
      </c>
      <c r="S120" s="47">
        <v>3</v>
      </c>
      <c r="T120" s="47">
        <v>1</v>
      </c>
      <c r="U120" s="58">
        <f t="shared" si="146"/>
        <v>1</v>
      </c>
      <c r="V120" s="47">
        <v>1</v>
      </c>
      <c r="W120" s="47">
        <v>1</v>
      </c>
      <c r="X120" s="58">
        <f t="shared" si="147"/>
        <v>1.6666666666666667</v>
      </c>
      <c r="Y120" s="47">
        <v>1</v>
      </c>
      <c r="Z120" s="47">
        <v>2</v>
      </c>
      <c r="AA120" s="47" t="s">
        <v>100</v>
      </c>
      <c r="AB120" s="47">
        <v>2</v>
      </c>
      <c r="AC120" s="43">
        <f t="shared" si="148"/>
        <v>3.8214285714285716</v>
      </c>
      <c r="AD120" s="57">
        <f t="shared" si="149"/>
        <v>4</v>
      </c>
      <c r="AE120" s="47">
        <v>4</v>
      </c>
      <c r="AF120" s="57">
        <f t="shared" si="150"/>
        <v>1.75</v>
      </c>
      <c r="AG120" s="47">
        <v>2</v>
      </c>
      <c r="AH120" s="47">
        <v>2</v>
      </c>
      <c r="AI120" s="47">
        <v>2</v>
      </c>
      <c r="AJ120" s="47">
        <v>1</v>
      </c>
      <c r="AK120" s="57">
        <f t="shared" si="151"/>
        <v>3.5</v>
      </c>
      <c r="AL120" s="47">
        <v>4</v>
      </c>
      <c r="AM120" s="47">
        <v>3</v>
      </c>
      <c r="AN120" s="57">
        <f t="shared" si="152"/>
        <v>2.5</v>
      </c>
      <c r="AO120" s="47">
        <v>3</v>
      </c>
      <c r="AP120" s="47">
        <v>2</v>
      </c>
      <c r="AQ120" s="57">
        <f t="shared" si="153"/>
        <v>4</v>
      </c>
      <c r="AR120" s="47">
        <v>4</v>
      </c>
      <c r="AS120" s="47">
        <v>4</v>
      </c>
      <c r="AT120" s="57">
        <f t="shared" si="154"/>
        <v>8</v>
      </c>
      <c r="AU120" s="47">
        <v>8</v>
      </c>
      <c r="AV120" s="57">
        <f t="shared" si="155"/>
        <v>3</v>
      </c>
      <c r="AW120" s="47">
        <v>3</v>
      </c>
      <c r="AX120" s="47">
        <v>3</v>
      </c>
      <c r="AY120" s="56">
        <f>IF(AZ120="-","?",RANK(AZ120,AZ2:AZ131,0))</f>
        <v>116</v>
      </c>
      <c r="AZ120" s="42">
        <f t="shared" si="156"/>
        <v>1.83</v>
      </c>
      <c r="BA120" s="41">
        <f t="shared" si="157"/>
        <v>5.395833333333333</v>
      </c>
      <c r="BB120" s="47">
        <v>6</v>
      </c>
      <c r="BC120" s="47">
        <v>10</v>
      </c>
      <c r="BD120" s="47">
        <v>3</v>
      </c>
      <c r="BE120" s="47">
        <v>6</v>
      </c>
      <c r="BF120" s="47">
        <v>1</v>
      </c>
      <c r="BG120" s="55">
        <f t="shared" si="158"/>
        <v>6.375</v>
      </c>
      <c r="BH120" s="54">
        <f t="shared" si="159"/>
        <v>2.041666666666667</v>
      </c>
      <c r="BI120" s="41">
        <f t="shared" si="160"/>
        <v>2</v>
      </c>
      <c r="BJ120" s="47">
        <v>2</v>
      </c>
      <c r="BK120" s="47">
        <v>2</v>
      </c>
      <c r="BL120" s="47">
        <v>2</v>
      </c>
      <c r="BM120" s="41">
        <f t="shared" si="161"/>
        <v>2</v>
      </c>
      <c r="BN120" s="47">
        <v>2</v>
      </c>
      <c r="BO120" s="47">
        <v>2</v>
      </c>
      <c r="BP120" s="47">
        <v>2</v>
      </c>
      <c r="BQ120" s="41">
        <f t="shared" si="162"/>
        <v>1.1666666666666667</v>
      </c>
      <c r="BR120" s="47">
        <v>1</v>
      </c>
      <c r="BS120" s="47">
        <v>1</v>
      </c>
      <c r="BT120" s="47">
        <v>2</v>
      </c>
      <c r="BU120" s="47">
        <v>1</v>
      </c>
      <c r="BV120" s="47">
        <v>1</v>
      </c>
      <c r="BW120" s="47">
        <v>1</v>
      </c>
      <c r="BX120" s="41">
        <f t="shared" si="163"/>
        <v>3</v>
      </c>
      <c r="BY120" s="47">
        <v>3</v>
      </c>
      <c r="BZ120" s="47">
        <v>3</v>
      </c>
      <c r="CA120" s="47">
        <v>3</v>
      </c>
      <c r="CB120" s="47" t="s">
        <v>78</v>
      </c>
      <c r="CC120" s="46" t="s">
        <v>78</v>
      </c>
      <c r="CD120" s="52" t="s">
        <v>208</v>
      </c>
      <c r="CE120" s="52">
        <f t="shared" si="164"/>
        <v>2.583333333333333</v>
      </c>
      <c r="CF120" s="44" t="str">
        <f t="shared" si="165"/>
        <v>-</v>
      </c>
      <c r="CG120" s="53" t="str">
        <f t="shared" si="166"/>
        <v/>
      </c>
      <c r="CH120" s="52" t="s">
        <v>208</v>
      </c>
      <c r="CI120" s="52">
        <f t="shared" si="167"/>
        <v>3.8214285714285716</v>
      </c>
      <c r="CJ120" s="43" t="str">
        <f t="shared" si="168"/>
        <v>-</v>
      </c>
      <c r="CK120" s="51" t="str">
        <f t="shared" si="169"/>
        <v/>
      </c>
      <c r="CL120" s="47" t="s">
        <v>78</v>
      </c>
      <c r="CM120" s="46" t="s">
        <v>78</v>
      </c>
      <c r="CN120" s="50">
        <v>1</v>
      </c>
      <c r="CO120" s="50">
        <v>1</v>
      </c>
      <c r="CP120" s="50">
        <v>1</v>
      </c>
      <c r="CQ120" s="50">
        <v>1</v>
      </c>
      <c r="CR120" s="50">
        <v>2</v>
      </c>
      <c r="CS120" s="50">
        <v>1</v>
      </c>
      <c r="CT120" s="49">
        <f t="shared" si="170"/>
        <v>7</v>
      </c>
      <c r="CU120" s="48">
        <f t="shared" si="171"/>
        <v>6</v>
      </c>
      <c r="CV120" s="44" t="str">
        <f t="shared" si="172"/>
        <v>Aut.</v>
      </c>
      <c r="CW120" s="47" t="s">
        <v>78</v>
      </c>
      <c r="CX120" s="46" t="s">
        <v>78</v>
      </c>
      <c r="CY120" s="45">
        <f t="shared" si="173"/>
        <v>3.2</v>
      </c>
      <c r="CZ120" s="40">
        <f t="shared" si="174"/>
        <v>5</v>
      </c>
      <c r="DA120" s="39" t="str">
        <f t="shared" si="175"/>
        <v>Failed</v>
      </c>
      <c r="DB120" s="44">
        <f t="shared" si="176"/>
        <v>2.58</v>
      </c>
      <c r="DC120" s="40">
        <f t="shared" si="177"/>
        <v>5</v>
      </c>
      <c r="DD120" s="39" t="str">
        <f t="shared" si="178"/>
        <v>Hard-line autocracies</v>
      </c>
      <c r="DE120" s="43">
        <f t="shared" si="179"/>
        <v>3.82</v>
      </c>
      <c r="DF120" s="40">
        <f t="shared" si="180"/>
        <v>4</v>
      </c>
      <c r="DG120" s="39" t="str">
        <f t="shared" si="181"/>
        <v>Poorly functioning</v>
      </c>
      <c r="DH120" s="42">
        <f t="shared" si="182"/>
        <v>1.83</v>
      </c>
      <c r="DI120" s="40">
        <f t="shared" si="183"/>
        <v>5</v>
      </c>
      <c r="DJ120" s="39" t="str">
        <f t="shared" si="184"/>
        <v>Failed</v>
      </c>
      <c r="DK120" s="41">
        <f t="shared" si="185"/>
        <v>5.4</v>
      </c>
      <c r="DL120" s="40">
        <f t="shared" si="186"/>
        <v>3</v>
      </c>
      <c r="DM120" s="39" t="str">
        <f t="shared" si="187"/>
        <v>Moderate</v>
      </c>
    </row>
    <row r="121" spans="1:117">
      <c r="A121" s="75" t="s">
        <v>220</v>
      </c>
      <c r="B121" s="60">
        <v>5</v>
      </c>
      <c r="C121" s="59">
        <f>IF(D121="-","?",RANK(D121,D2:D131,0))</f>
        <v>59</v>
      </c>
      <c r="D121" s="45">
        <f t="shared" si="141"/>
        <v>5.82</v>
      </c>
      <c r="E121" s="44">
        <f t="shared" si="142"/>
        <v>5.85</v>
      </c>
      <c r="F121" s="58">
        <f t="shared" si="143"/>
        <v>6.5</v>
      </c>
      <c r="G121" s="47">
        <v>4</v>
      </c>
      <c r="H121" s="47">
        <v>8</v>
      </c>
      <c r="I121" s="47">
        <v>9</v>
      </c>
      <c r="J121" s="47">
        <v>5</v>
      </c>
      <c r="K121" s="58">
        <f t="shared" si="144"/>
        <v>5</v>
      </c>
      <c r="L121" s="47">
        <v>4</v>
      </c>
      <c r="M121" s="77">
        <v>4</v>
      </c>
      <c r="N121" s="47">
        <v>5</v>
      </c>
      <c r="O121" s="47">
        <v>7</v>
      </c>
      <c r="P121" s="58">
        <f t="shared" si="145"/>
        <v>6.25</v>
      </c>
      <c r="Q121" s="47">
        <v>7</v>
      </c>
      <c r="R121" s="47">
        <v>6</v>
      </c>
      <c r="S121" s="47">
        <v>6</v>
      </c>
      <c r="T121" s="47">
        <v>6</v>
      </c>
      <c r="U121" s="58">
        <f t="shared" si="146"/>
        <v>5.5</v>
      </c>
      <c r="V121" s="77">
        <v>6</v>
      </c>
      <c r="W121" s="77">
        <v>5</v>
      </c>
      <c r="X121" s="58">
        <f t="shared" si="147"/>
        <v>6</v>
      </c>
      <c r="Y121" s="47">
        <v>6</v>
      </c>
      <c r="Z121" s="47">
        <v>6</v>
      </c>
      <c r="AA121" s="77">
        <v>6</v>
      </c>
      <c r="AB121" s="47">
        <v>6</v>
      </c>
      <c r="AC121" s="43">
        <f t="shared" si="148"/>
        <v>5.7857142857142856</v>
      </c>
      <c r="AD121" s="57">
        <f t="shared" si="149"/>
        <v>3</v>
      </c>
      <c r="AE121" s="47">
        <v>3</v>
      </c>
      <c r="AF121" s="57">
        <f t="shared" si="150"/>
        <v>7</v>
      </c>
      <c r="AG121" s="47">
        <v>7</v>
      </c>
      <c r="AH121" s="47">
        <v>7</v>
      </c>
      <c r="AI121" s="47">
        <v>8</v>
      </c>
      <c r="AJ121" s="47">
        <v>6</v>
      </c>
      <c r="AK121" s="57">
        <f t="shared" si="151"/>
        <v>8.5</v>
      </c>
      <c r="AL121" s="47">
        <v>9</v>
      </c>
      <c r="AM121" s="47">
        <v>8</v>
      </c>
      <c r="AN121" s="57">
        <f t="shared" si="152"/>
        <v>7</v>
      </c>
      <c r="AO121" s="47">
        <v>6</v>
      </c>
      <c r="AP121" s="47">
        <v>8</v>
      </c>
      <c r="AQ121" s="57">
        <f t="shared" si="153"/>
        <v>3</v>
      </c>
      <c r="AR121" s="47">
        <v>3</v>
      </c>
      <c r="AS121" s="47">
        <v>3</v>
      </c>
      <c r="AT121" s="57">
        <f t="shared" si="154"/>
        <v>7</v>
      </c>
      <c r="AU121" s="47">
        <v>7</v>
      </c>
      <c r="AV121" s="57">
        <f t="shared" si="155"/>
        <v>5</v>
      </c>
      <c r="AW121" s="47">
        <v>6</v>
      </c>
      <c r="AX121" s="47">
        <v>4</v>
      </c>
      <c r="AY121" s="56">
        <f>IF(AZ121="-","?",RANK(AZ121,AZ2:AZ131,0))</f>
        <v>41</v>
      </c>
      <c r="AZ121" s="42">
        <f t="shared" si="156"/>
        <v>5.54</v>
      </c>
      <c r="BA121" s="41">
        <f t="shared" si="157"/>
        <v>6.270833333333333</v>
      </c>
      <c r="BB121" s="47">
        <v>8</v>
      </c>
      <c r="BC121" s="47">
        <v>5</v>
      </c>
      <c r="BD121" s="47">
        <v>5</v>
      </c>
      <c r="BE121" s="47">
        <v>9</v>
      </c>
      <c r="BF121" s="47">
        <v>6</v>
      </c>
      <c r="BG121" s="55">
        <f t="shared" si="158"/>
        <v>4.625</v>
      </c>
      <c r="BH121" s="54">
        <f t="shared" si="159"/>
        <v>6.041666666666667</v>
      </c>
      <c r="BI121" s="41">
        <f t="shared" si="160"/>
        <v>6</v>
      </c>
      <c r="BJ121" s="47">
        <v>5</v>
      </c>
      <c r="BK121" s="77">
        <v>6</v>
      </c>
      <c r="BL121" s="77">
        <v>7</v>
      </c>
      <c r="BM121" s="41">
        <f t="shared" si="161"/>
        <v>5.666666666666667</v>
      </c>
      <c r="BN121" s="47">
        <v>6</v>
      </c>
      <c r="BO121" s="47">
        <v>7</v>
      </c>
      <c r="BP121" s="47">
        <v>4</v>
      </c>
      <c r="BQ121" s="41">
        <f t="shared" si="162"/>
        <v>5.833333333333333</v>
      </c>
      <c r="BR121" s="47">
        <v>6</v>
      </c>
      <c r="BS121" s="47">
        <v>6</v>
      </c>
      <c r="BT121" s="47">
        <v>6</v>
      </c>
      <c r="BU121" s="47">
        <v>6</v>
      </c>
      <c r="BV121" s="47">
        <v>6</v>
      </c>
      <c r="BW121" s="47">
        <v>5</v>
      </c>
      <c r="BX121" s="41">
        <f t="shared" si="163"/>
        <v>6.666666666666667</v>
      </c>
      <c r="BY121" s="47">
        <v>8</v>
      </c>
      <c r="BZ121" s="47">
        <v>6</v>
      </c>
      <c r="CA121" s="47">
        <v>6</v>
      </c>
      <c r="CB121" s="47" t="s">
        <v>78</v>
      </c>
      <c r="CC121" s="46" t="s">
        <v>78</v>
      </c>
      <c r="CD121" s="52" t="s">
        <v>208</v>
      </c>
      <c r="CE121" s="52">
        <f t="shared" si="164"/>
        <v>5.85</v>
      </c>
      <c r="CF121" s="44" t="str">
        <f t="shared" si="165"/>
        <v>-</v>
      </c>
      <c r="CG121" s="53" t="str">
        <f t="shared" si="166"/>
        <v/>
      </c>
      <c r="CH121" s="52" t="s">
        <v>208</v>
      </c>
      <c r="CI121" s="52">
        <f t="shared" si="167"/>
        <v>5.7857142857142856</v>
      </c>
      <c r="CJ121" s="43" t="str">
        <f t="shared" si="168"/>
        <v>-</v>
      </c>
      <c r="CK121" s="51" t="str">
        <f t="shared" si="169"/>
        <v/>
      </c>
      <c r="CL121" s="47" t="s">
        <v>78</v>
      </c>
      <c r="CM121" s="46" t="s">
        <v>78</v>
      </c>
      <c r="CN121" s="50">
        <v>4</v>
      </c>
      <c r="CO121" s="47">
        <v>4</v>
      </c>
      <c r="CP121" s="47">
        <v>5</v>
      </c>
      <c r="CQ121" s="47">
        <v>7</v>
      </c>
      <c r="CR121" s="47">
        <v>7</v>
      </c>
      <c r="CS121" s="47">
        <v>6</v>
      </c>
      <c r="CT121" s="49">
        <f t="shared" si="170"/>
        <v>4.5</v>
      </c>
      <c r="CU121" s="48">
        <f t="shared" si="171"/>
        <v>1</v>
      </c>
      <c r="CV121" s="44" t="str">
        <f t="shared" si="172"/>
        <v>Aut.</v>
      </c>
      <c r="CW121" s="47" t="s">
        <v>78</v>
      </c>
      <c r="CX121" s="46" t="s">
        <v>78</v>
      </c>
      <c r="CY121" s="45">
        <f t="shared" si="173"/>
        <v>5.82</v>
      </c>
      <c r="CZ121" s="40">
        <f t="shared" si="174"/>
        <v>3</v>
      </c>
      <c r="DA121" s="39" t="str">
        <f t="shared" si="175"/>
        <v>Limited</v>
      </c>
      <c r="DB121" s="44">
        <f t="shared" si="176"/>
        <v>5.85</v>
      </c>
      <c r="DC121" s="40">
        <f t="shared" si="177"/>
        <v>4</v>
      </c>
      <c r="DD121" s="39" t="str">
        <f t="shared" si="178"/>
        <v>Moderate autocracies</v>
      </c>
      <c r="DE121" s="43">
        <f t="shared" si="179"/>
        <v>5.79</v>
      </c>
      <c r="DF121" s="40">
        <f t="shared" si="180"/>
        <v>3</v>
      </c>
      <c r="DG121" s="39" t="str">
        <f t="shared" si="181"/>
        <v>Functional flaws</v>
      </c>
      <c r="DH121" s="42">
        <f t="shared" si="182"/>
        <v>5.54</v>
      </c>
      <c r="DI121" s="40">
        <f t="shared" si="183"/>
        <v>3</v>
      </c>
      <c r="DJ121" s="39" t="str">
        <f t="shared" si="184"/>
        <v>Moderate</v>
      </c>
      <c r="DK121" s="41">
        <f t="shared" si="185"/>
        <v>6.3</v>
      </c>
      <c r="DL121" s="40">
        <f t="shared" si="186"/>
        <v>3</v>
      </c>
      <c r="DM121" s="39" t="str">
        <f t="shared" si="187"/>
        <v>Moderate</v>
      </c>
    </row>
    <row r="122" spans="1:117">
      <c r="A122" s="61" t="s">
        <v>221</v>
      </c>
      <c r="B122" s="60">
        <v>6</v>
      </c>
      <c r="C122" s="59">
        <f>IF(D122="-","?",RANK(D122,D2:D131,0))</f>
        <v>32</v>
      </c>
      <c r="D122" s="45">
        <f t="shared" si="141"/>
        <v>6.96</v>
      </c>
      <c r="E122" s="44">
        <f t="shared" si="142"/>
        <v>7.1</v>
      </c>
      <c r="F122" s="58">
        <f t="shared" si="143"/>
        <v>8</v>
      </c>
      <c r="G122" s="47">
        <v>7</v>
      </c>
      <c r="H122" s="47">
        <v>9</v>
      </c>
      <c r="I122" s="47">
        <v>10</v>
      </c>
      <c r="J122" s="47">
        <v>6</v>
      </c>
      <c r="K122" s="58">
        <f t="shared" si="144"/>
        <v>7.75</v>
      </c>
      <c r="L122" s="47">
        <v>8</v>
      </c>
      <c r="M122" s="47">
        <v>7</v>
      </c>
      <c r="N122" s="47">
        <v>9</v>
      </c>
      <c r="O122" s="47">
        <v>7</v>
      </c>
      <c r="P122" s="58">
        <f t="shared" si="145"/>
        <v>7</v>
      </c>
      <c r="Q122" s="47">
        <v>7</v>
      </c>
      <c r="R122" s="47">
        <v>7</v>
      </c>
      <c r="S122" s="47">
        <v>6</v>
      </c>
      <c r="T122" s="47">
        <v>8</v>
      </c>
      <c r="U122" s="58">
        <f t="shared" si="146"/>
        <v>6.5</v>
      </c>
      <c r="V122" s="47">
        <v>7</v>
      </c>
      <c r="W122" s="47">
        <v>6</v>
      </c>
      <c r="X122" s="58">
        <f t="shared" si="147"/>
        <v>6.25</v>
      </c>
      <c r="Y122" s="47">
        <v>5</v>
      </c>
      <c r="Z122" s="47">
        <v>6</v>
      </c>
      <c r="AA122" s="47">
        <v>7</v>
      </c>
      <c r="AB122" s="47">
        <v>7</v>
      </c>
      <c r="AC122" s="43">
        <f t="shared" si="148"/>
        <v>6.8214285714285712</v>
      </c>
      <c r="AD122" s="57">
        <f t="shared" si="149"/>
        <v>6</v>
      </c>
      <c r="AE122" s="47">
        <v>6</v>
      </c>
      <c r="AF122" s="57">
        <f t="shared" si="150"/>
        <v>6.75</v>
      </c>
      <c r="AG122" s="47">
        <v>6</v>
      </c>
      <c r="AH122" s="47">
        <v>6</v>
      </c>
      <c r="AI122" s="47">
        <v>8</v>
      </c>
      <c r="AJ122" s="47">
        <v>7</v>
      </c>
      <c r="AK122" s="57">
        <f t="shared" si="151"/>
        <v>8.5</v>
      </c>
      <c r="AL122" s="47">
        <v>9</v>
      </c>
      <c r="AM122" s="47">
        <v>8</v>
      </c>
      <c r="AN122" s="57">
        <f t="shared" si="152"/>
        <v>6.5</v>
      </c>
      <c r="AO122" s="47">
        <v>6</v>
      </c>
      <c r="AP122" s="47">
        <v>7</v>
      </c>
      <c r="AQ122" s="57">
        <f t="shared" si="153"/>
        <v>6.5</v>
      </c>
      <c r="AR122" s="47">
        <v>6</v>
      </c>
      <c r="AS122" s="47">
        <v>7</v>
      </c>
      <c r="AT122" s="57">
        <f t="shared" si="154"/>
        <v>8</v>
      </c>
      <c r="AU122" s="47">
        <v>8</v>
      </c>
      <c r="AV122" s="57">
        <f t="shared" si="155"/>
        <v>5.5</v>
      </c>
      <c r="AW122" s="47">
        <v>4</v>
      </c>
      <c r="AX122" s="47">
        <v>7</v>
      </c>
      <c r="AY122" s="56">
        <f>IF(AZ122="-","?",RANK(AZ122,AZ2:AZ131,0))</f>
        <v>66</v>
      </c>
      <c r="AZ122" s="42">
        <f t="shared" si="156"/>
        <v>4.68</v>
      </c>
      <c r="BA122" s="41">
        <f t="shared" si="157"/>
        <v>3.9166666666666665</v>
      </c>
      <c r="BB122" s="47">
        <v>5</v>
      </c>
      <c r="BC122" s="47">
        <v>5</v>
      </c>
      <c r="BD122" s="47">
        <v>2</v>
      </c>
      <c r="BE122" s="47">
        <v>7</v>
      </c>
      <c r="BF122" s="47">
        <v>1</v>
      </c>
      <c r="BG122" s="55">
        <f t="shared" si="158"/>
        <v>3.5</v>
      </c>
      <c r="BH122" s="54">
        <f t="shared" si="159"/>
        <v>5.416666666666667</v>
      </c>
      <c r="BI122" s="41">
        <f t="shared" si="160"/>
        <v>5.333333333333333</v>
      </c>
      <c r="BJ122" s="47">
        <v>5</v>
      </c>
      <c r="BK122" s="47">
        <v>5</v>
      </c>
      <c r="BL122" s="47">
        <v>6</v>
      </c>
      <c r="BM122" s="41">
        <f t="shared" si="161"/>
        <v>4.333333333333333</v>
      </c>
      <c r="BN122" s="47">
        <v>4</v>
      </c>
      <c r="BO122" s="47">
        <v>5</v>
      </c>
      <c r="BP122" s="47">
        <v>4</v>
      </c>
      <c r="BQ122" s="41">
        <f t="shared" si="162"/>
        <v>5.333333333333333</v>
      </c>
      <c r="BR122" s="47">
        <v>5</v>
      </c>
      <c r="BS122" s="47">
        <v>6</v>
      </c>
      <c r="BT122" s="47">
        <v>6</v>
      </c>
      <c r="BU122" s="47">
        <v>5</v>
      </c>
      <c r="BV122" s="47">
        <v>5</v>
      </c>
      <c r="BW122" s="47">
        <v>5</v>
      </c>
      <c r="BX122" s="41">
        <f t="shared" si="163"/>
        <v>6.666666666666667</v>
      </c>
      <c r="BY122" s="47">
        <v>4</v>
      </c>
      <c r="BZ122" s="47">
        <v>7</v>
      </c>
      <c r="CA122" s="47">
        <v>9</v>
      </c>
      <c r="CB122" s="47" t="s">
        <v>78</v>
      </c>
      <c r="CC122" s="46" t="s">
        <v>78</v>
      </c>
      <c r="CD122" s="52" t="s">
        <v>208</v>
      </c>
      <c r="CE122" s="52">
        <f t="shared" si="164"/>
        <v>7.1</v>
      </c>
      <c r="CF122" s="44" t="str">
        <f t="shared" si="165"/>
        <v>-</v>
      </c>
      <c r="CG122" s="53" t="str">
        <f t="shared" si="166"/>
        <v/>
      </c>
      <c r="CH122" s="52" t="s">
        <v>208</v>
      </c>
      <c r="CI122" s="52">
        <f t="shared" si="167"/>
        <v>6.8214285714285712</v>
      </c>
      <c r="CJ122" s="43" t="str">
        <f t="shared" si="168"/>
        <v>-</v>
      </c>
      <c r="CK122" s="51" t="str">
        <f t="shared" si="169"/>
        <v/>
      </c>
      <c r="CL122" s="47" t="s">
        <v>78</v>
      </c>
      <c r="CM122" s="46" t="s">
        <v>78</v>
      </c>
      <c r="CN122" s="47">
        <v>8</v>
      </c>
      <c r="CO122" s="47">
        <v>7</v>
      </c>
      <c r="CP122" s="47">
        <v>9</v>
      </c>
      <c r="CQ122" s="47">
        <v>7</v>
      </c>
      <c r="CR122" s="47">
        <v>7</v>
      </c>
      <c r="CS122" s="47">
        <v>8</v>
      </c>
      <c r="CT122" s="49">
        <f t="shared" si="170"/>
        <v>6.5</v>
      </c>
      <c r="CU122" s="48">
        <f t="shared" si="171"/>
        <v>0</v>
      </c>
      <c r="CV122" s="44" t="str">
        <f t="shared" si="172"/>
        <v>Dem.</v>
      </c>
      <c r="CW122" s="47" t="s">
        <v>78</v>
      </c>
      <c r="CX122" s="46" t="s">
        <v>78</v>
      </c>
      <c r="CY122" s="45">
        <f t="shared" si="173"/>
        <v>6.96</v>
      </c>
      <c r="CZ122" s="40">
        <f t="shared" si="174"/>
        <v>3</v>
      </c>
      <c r="DA122" s="39" t="str">
        <f t="shared" si="175"/>
        <v>Limited</v>
      </c>
      <c r="DB122" s="44">
        <f t="shared" si="176"/>
        <v>7.1</v>
      </c>
      <c r="DC122" s="40">
        <f t="shared" si="177"/>
        <v>2</v>
      </c>
      <c r="DD122" s="39" t="str">
        <f t="shared" si="178"/>
        <v>Defective democracies</v>
      </c>
      <c r="DE122" s="43">
        <f t="shared" si="179"/>
        <v>6.82</v>
      </c>
      <c r="DF122" s="40">
        <f t="shared" si="180"/>
        <v>3</v>
      </c>
      <c r="DG122" s="39" t="str">
        <f t="shared" si="181"/>
        <v>Functional flaws</v>
      </c>
      <c r="DH122" s="42">
        <f t="shared" si="182"/>
        <v>4.68</v>
      </c>
      <c r="DI122" s="40">
        <f t="shared" si="183"/>
        <v>3</v>
      </c>
      <c r="DJ122" s="39" t="str">
        <f t="shared" si="184"/>
        <v>Moderate</v>
      </c>
      <c r="DK122" s="41">
        <f t="shared" si="185"/>
        <v>3.9</v>
      </c>
      <c r="DL122" s="40">
        <f t="shared" si="186"/>
        <v>4</v>
      </c>
      <c r="DM122" s="39" t="str">
        <f t="shared" si="187"/>
        <v>Minor</v>
      </c>
    </row>
    <row r="123" spans="1:117">
      <c r="A123" s="61" t="s">
        <v>222</v>
      </c>
      <c r="B123" s="60">
        <v>4</v>
      </c>
      <c r="C123" s="59">
        <f>IF(D123="-","?",RANK(D123,D2:D131,0))</f>
        <v>76</v>
      </c>
      <c r="D123" s="45">
        <f t="shared" si="141"/>
        <v>5.03</v>
      </c>
      <c r="E123" s="44">
        <f t="shared" si="142"/>
        <v>3.2</v>
      </c>
      <c r="F123" s="58">
        <f t="shared" si="143"/>
        <v>7.25</v>
      </c>
      <c r="G123" s="47">
        <v>10</v>
      </c>
      <c r="H123" s="47">
        <v>6</v>
      </c>
      <c r="I123" s="47">
        <v>6</v>
      </c>
      <c r="J123" s="47">
        <v>7</v>
      </c>
      <c r="K123" s="58">
        <f t="shared" si="144"/>
        <v>2</v>
      </c>
      <c r="L123" s="47">
        <v>1</v>
      </c>
      <c r="M123" s="47">
        <v>1</v>
      </c>
      <c r="N123" s="47">
        <v>2</v>
      </c>
      <c r="O123" s="47">
        <v>4</v>
      </c>
      <c r="P123" s="58">
        <f t="shared" si="145"/>
        <v>3.75</v>
      </c>
      <c r="Q123" s="47">
        <v>1</v>
      </c>
      <c r="R123" s="47">
        <v>4</v>
      </c>
      <c r="S123" s="47">
        <v>4</v>
      </c>
      <c r="T123" s="47">
        <v>6</v>
      </c>
      <c r="U123" s="58">
        <f t="shared" si="146"/>
        <v>1</v>
      </c>
      <c r="V123" s="47">
        <v>1</v>
      </c>
      <c r="W123" s="47">
        <v>1</v>
      </c>
      <c r="X123" s="58">
        <f t="shared" si="147"/>
        <v>2</v>
      </c>
      <c r="Y123" s="47">
        <v>1</v>
      </c>
      <c r="Z123" s="47">
        <v>2</v>
      </c>
      <c r="AA123" s="47" t="s">
        <v>100</v>
      </c>
      <c r="AB123" s="47">
        <v>3</v>
      </c>
      <c r="AC123" s="43">
        <f t="shared" si="148"/>
        <v>6.8571428571428568</v>
      </c>
      <c r="AD123" s="57">
        <f t="shared" si="149"/>
        <v>7</v>
      </c>
      <c r="AE123" s="47">
        <v>7</v>
      </c>
      <c r="AF123" s="57">
        <f t="shared" si="150"/>
        <v>6.5</v>
      </c>
      <c r="AG123" s="47">
        <v>5</v>
      </c>
      <c r="AH123" s="47">
        <v>5</v>
      </c>
      <c r="AI123" s="47">
        <v>9</v>
      </c>
      <c r="AJ123" s="47">
        <v>7</v>
      </c>
      <c r="AK123" s="57">
        <f t="shared" si="151"/>
        <v>8</v>
      </c>
      <c r="AL123" s="47">
        <v>8</v>
      </c>
      <c r="AM123" s="47">
        <v>8</v>
      </c>
      <c r="AN123" s="57">
        <f t="shared" si="152"/>
        <v>6</v>
      </c>
      <c r="AO123" s="47">
        <v>6</v>
      </c>
      <c r="AP123" s="47">
        <v>6</v>
      </c>
      <c r="AQ123" s="57">
        <f t="shared" si="153"/>
        <v>6</v>
      </c>
      <c r="AR123" s="47">
        <v>9</v>
      </c>
      <c r="AS123" s="47">
        <v>3</v>
      </c>
      <c r="AT123" s="57">
        <f t="shared" si="154"/>
        <v>9</v>
      </c>
      <c r="AU123" s="47">
        <v>9</v>
      </c>
      <c r="AV123" s="57">
        <f t="shared" si="155"/>
        <v>5.5</v>
      </c>
      <c r="AW123" s="47">
        <v>5</v>
      </c>
      <c r="AX123" s="47">
        <v>6</v>
      </c>
      <c r="AY123" s="56">
        <f>IF(AZ123="-","?",RANK(AZ123,AZ2:AZ131,0))</f>
        <v>77</v>
      </c>
      <c r="AZ123" s="42">
        <f t="shared" si="156"/>
        <v>4.2</v>
      </c>
      <c r="BA123" s="41">
        <f t="shared" si="157"/>
        <v>4.75</v>
      </c>
      <c r="BB123" s="47">
        <v>3</v>
      </c>
      <c r="BC123" s="47">
        <v>10</v>
      </c>
      <c r="BD123" s="47">
        <v>4</v>
      </c>
      <c r="BE123" s="47">
        <v>1</v>
      </c>
      <c r="BF123" s="47">
        <v>5</v>
      </c>
      <c r="BG123" s="55">
        <f t="shared" si="158"/>
        <v>5.5</v>
      </c>
      <c r="BH123" s="54">
        <f t="shared" si="159"/>
        <v>4.75</v>
      </c>
      <c r="BI123" s="41">
        <f t="shared" si="160"/>
        <v>4</v>
      </c>
      <c r="BJ123" s="47">
        <v>4</v>
      </c>
      <c r="BK123" s="47">
        <v>4</v>
      </c>
      <c r="BL123" s="47">
        <v>4</v>
      </c>
      <c r="BM123" s="41">
        <f t="shared" si="161"/>
        <v>5.333333333333333</v>
      </c>
      <c r="BN123" s="47">
        <v>4</v>
      </c>
      <c r="BO123" s="47">
        <v>6</v>
      </c>
      <c r="BP123" s="47">
        <v>6</v>
      </c>
      <c r="BQ123" s="41">
        <f t="shared" si="162"/>
        <v>4</v>
      </c>
      <c r="BR123" s="47">
        <v>5</v>
      </c>
      <c r="BS123" s="47">
        <v>1</v>
      </c>
      <c r="BT123" s="47">
        <v>7</v>
      </c>
      <c r="BU123" s="47">
        <v>4</v>
      </c>
      <c r="BV123" s="47">
        <v>3</v>
      </c>
      <c r="BW123" s="47" t="s">
        <v>100</v>
      </c>
      <c r="BX123" s="41">
        <f t="shared" si="163"/>
        <v>5.666666666666667</v>
      </c>
      <c r="BY123" s="47">
        <v>3</v>
      </c>
      <c r="BZ123" s="47">
        <v>6</v>
      </c>
      <c r="CA123" s="47">
        <v>8</v>
      </c>
      <c r="CB123" s="47" t="s">
        <v>78</v>
      </c>
      <c r="CC123" s="46" t="s">
        <v>78</v>
      </c>
      <c r="CD123" s="52" t="s">
        <v>208</v>
      </c>
      <c r="CE123" s="52">
        <f t="shared" si="164"/>
        <v>3.2</v>
      </c>
      <c r="CF123" s="44" t="str">
        <f t="shared" si="165"/>
        <v>-</v>
      </c>
      <c r="CG123" s="53" t="str">
        <f t="shared" si="166"/>
        <v/>
      </c>
      <c r="CH123" s="52" t="s">
        <v>208</v>
      </c>
      <c r="CI123" s="52">
        <f t="shared" si="167"/>
        <v>6.8571428571428568</v>
      </c>
      <c r="CJ123" s="43" t="str">
        <f t="shared" si="168"/>
        <v>-</v>
      </c>
      <c r="CK123" s="51" t="str">
        <f t="shared" si="169"/>
        <v/>
      </c>
      <c r="CL123" s="47" t="s">
        <v>78</v>
      </c>
      <c r="CM123" s="46" t="s">
        <v>78</v>
      </c>
      <c r="CN123" s="50">
        <v>1</v>
      </c>
      <c r="CO123" s="50">
        <v>1</v>
      </c>
      <c r="CP123" s="50">
        <v>2</v>
      </c>
      <c r="CQ123" s="47">
        <v>4</v>
      </c>
      <c r="CR123" s="50">
        <v>1</v>
      </c>
      <c r="CS123" s="47">
        <v>6</v>
      </c>
      <c r="CT123" s="49">
        <f t="shared" si="170"/>
        <v>8.5</v>
      </c>
      <c r="CU123" s="48">
        <f t="shared" si="171"/>
        <v>4</v>
      </c>
      <c r="CV123" s="44" t="str">
        <f t="shared" si="172"/>
        <v>Aut.</v>
      </c>
      <c r="CW123" s="47" t="s">
        <v>78</v>
      </c>
      <c r="CX123" s="46" t="s">
        <v>78</v>
      </c>
      <c r="CY123" s="45">
        <f t="shared" si="173"/>
        <v>5.03</v>
      </c>
      <c r="CZ123" s="40">
        <f t="shared" si="174"/>
        <v>4</v>
      </c>
      <c r="DA123" s="39" t="str">
        <f t="shared" si="175"/>
        <v>Very limited</v>
      </c>
      <c r="DB123" s="44">
        <f t="shared" si="176"/>
        <v>3.2</v>
      </c>
      <c r="DC123" s="40">
        <f t="shared" si="177"/>
        <v>5</v>
      </c>
      <c r="DD123" s="39" t="str">
        <f t="shared" si="178"/>
        <v>Hard-line autocracies</v>
      </c>
      <c r="DE123" s="43">
        <f t="shared" si="179"/>
        <v>6.86</v>
      </c>
      <c r="DF123" s="40">
        <f t="shared" si="180"/>
        <v>3</v>
      </c>
      <c r="DG123" s="39" t="str">
        <f t="shared" si="181"/>
        <v>Functional flaws</v>
      </c>
      <c r="DH123" s="42">
        <f t="shared" si="182"/>
        <v>4.2</v>
      </c>
      <c r="DI123" s="40">
        <f t="shared" si="183"/>
        <v>4</v>
      </c>
      <c r="DJ123" s="39" t="str">
        <f t="shared" si="184"/>
        <v>Weak</v>
      </c>
      <c r="DK123" s="41">
        <f t="shared" si="185"/>
        <v>4.8</v>
      </c>
      <c r="DL123" s="40">
        <f t="shared" si="186"/>
        <v>3</v>
      </c>
      <c r="DM123" s="39" t="str">
        <f t="shared" si="187"/>
        <v>Moderate</v>
      </c>
    </row>
    <row r="124" spans="1:117">
      <c r="A124" s="61" t="s">
        <v>223</v>
      </c>
      <c r="B124" s="60">
        <v>2</v>
      </c>
      <c r="C124" s="59">
        <f>IF(D124="-","?",RANK(D124,D2:D131,0))</f>
        <v>13</v>
      </c>
      <c r="D124" s="45">
        <f t="shared" si="141"/>
        <v>8.66</v>
      </c>
      <c r="E124" s="44">
        <f t="shared" si="142"/>
        <v>9.9</v>
      </c>
      <c r="F124" s="58">
        <f t="shared" si="143"/>
        <v>10</v>
      </c>
      <c r="G124" s="47">
        <v>10</v>
      </c>
      <c r="H124" s="47">
        <v>10</v>
      </c>
      <c r="I124" s="47">
        <v>10</v>
      </c>
      <c r="J124" s="47">
        <v>10</v>
      </c>
      <c r="K124" s="58">
        <f t="shared" si="144"/>
        <v>10</v>
      </c>
      <c r="L124" s="47">
        <v>10</v>
      </c>
      <c r="M124" s="47">
        <v>10</v>
      </c>
      <c r="N124" s="47">
        <v>10</v>
      </c>
      <c r="O124" s="47">
        <v>10</v>
      </c>
      <c r="P124" s="58">
        <f t="shared" si="145"/>
        <v>10</v>
      </c>
      <c r="Q124" s="47">
        <v>10</v>
      </c>
      <c r="R124" s="47">
        <v>10</v>
      </c>
      <c r="S124" s="47">
        <v>10</v>
      </c>
      <c r="T124" s="47">
        <v>10</v>
      </c>
      <c r="U124" s="58">
        <f t="shared" si="146"/>
        <v>10</v>
      </c>
      <c r="V124" s="47">
        <v>10</v>
      </c>
      <c r="W124" s="47">
        <v>10</v>
      </c>
      <c r="X124" s="58">
        <f t="shared" si="147"/>
        <v>9.5</v>
      </c>
      <c r="Y124" s="47">
        <v>9</v>
      </c>
      <c r="Z124" s="47">
        <v>10</v>
      </c>
      <c r="AA124" s="47">
        <v>10</v>
      </c>
      <c r="AB124" s="47">
        <v>9</v>
      </c>
      <c r="AC124" s="43">
        <f t="shared" si="148"/>
        <v>7.4285714285714288</v>
      </c>
      <c r="AD124" s="57">
        <f t="shared" si="149"/>
        <v>8</v>
      </c>
      <c r="AE124" s="47">
        <v>8</v>
      </c>
      <c r="AF124" s="57">
        <f t="shared" si="150"/>
        <v>7.5</v>
      </c>
      <c r="AG124" s="47">
        <v>7</v>
      </c>
      <c r="AH124" s="47">
        <v>8</v>
      </c>
      <c r="AI124" s="47">
        <v>8</v>
      </c>
      <c r="AJ124" s="47">
        <v>7</v>
      </c>
      <c r="AK124" s="57">
        <f t="shared" si="151"/>
        <v>7.5</v>
      </c>
      <c r="AL124" s="47">
        <v>7</v>
      </c>
      <c r="AM124" s="47">
        <v>8</v>
      </c>
      <c r="AN124" s="57">
        <f t="shared" si="152"/>
        <v>8</v>
      </c>
      <c r="AO124" s="47">
        <v>9</v>
      </c>
      <c r="AP124" s="47">
        <v>7</v>
      </c>
      <c r="AQ124" s="57">
        <f t="shared" si="153"/>
        <v>8.5</v>
      </c>
      <c r="AR124" s="47">
        <v>8</v>
      </c>
      <c r="AS124" s="47">
        <v>9</v>
      </c>
      <c r="AT124" s="57">
        <f t="shared" si="154"/>
        <v>6</v>
      </c>
      <c r="AU124" s="47">
        <v>6</v>
      </c>
      <c r="AV124" s="57">
        <f t="shared" si="155"/>
        <v>6.5</v>
      </c>
      <c r="AW124" s="47">
        <v>7</v>
      </c>
      <c r="AX124" s="47">
        <v>6</v>
      </c>
      <c r="AY124" s="56">
        <f>IF(AZ124="-","?",RANK(AZ124,AZ2:AZ131,0))</f>
        <v>13</v>
      </c>
      <c r="AZ124" s="42">
        <f t="shared" si="156"/>
        <v>6.85</v>
      </c>
      <c r="BA124" s="41">
        <f t="shared" si="157"/>
        <v>2.1666666666666665</v>
      </c>
      <c r="BB124" s="47">
        <v>3</v>
      </c>
      <c r="BC124" s="47">
        <v>2</v>
      </c>
      <c r="BD124" s="47">
        <v>1</v>
      </c>
      <c r="BE124" s="47">
        <v>5</v>
      </c>
      <c r="BF124" s="47">
        <v>1</v>
      </c>
      <c r="BG124" s="55">
        <f t="shared" si="158"/>
        <v>1</v>
      </c>
      <c r="BH124" s="54">
        <f t="shared" si="159"/>
        <v>8.2916666666666679</v>
      </c>
      <c r="BI124" s="41">
        <f t="shared" si="160"/>
        <v>7.666666666666667</v>
      </c>
      <c r="BJ124" s="47">
        <v>9</v>
      </c>
      <c r="BK124" s="47">
        <v>7</v>
      </c>
      <c r="BL124" s="47">
        <v>7</v>
      </c>
      <c r="BM124" s="41">
        <f t="shared" si="161"/>
        <v>6</v>
      </c>
      <c r="BN124" s="47">
        <v>6</v>
      </c>
      <c r="BO124" s="47">
        <v>5</v>
      </c>
      <c r="BP124" s="47">
        <v>7</v>
      </c>
      <c r="BQ124" s="41">
        <f t="shared" si="162"/>
        <v>9.5</v>
      </c>
      <c r="BR124" s="47">
        <v>10</v>
      </c>
      <c r="BS124" s="47">
        <v>10</v>
      </c>
      <c r="BT124" s="47">
        <v>9</v>
      </c>
      <c r="BU124" s="47">
        <v>10</v>
      </c>
      <c r="BV124" s="47">
        <v>9</v>
      </c>
      <c r="BW124" s="47">
        <v>9</v>
      </c>
      <c r="BX124" s="41">
        <f t="shared" si="163"/>
        <v>10</v>
      </c>
      <c r="BY124" s="47">
        <v>10</v>
      </c>
      <c r="BZ124" s="47">
        <v>10</v>
      </c>
      <c r="CA124" s="47">
        <v>10</v>
      </c>
      <c r="CB124" s="47" t="s">
        <v>78</v>
      </c>
      <c r="CC124" s="46" t="s">
        <v>78</v>
      </c>
      <c r="CD124" s="52" t="s">
        <v>208</v>
      </c>
      <c r="CE124" s="52">
        <f t="shared" si="164"/>
        <v>9.9</v>
      </c>
      <c r="CF124" s="44" t="str">
        <f t="shared" si="165"/>
        <v>-</v>
      </c>
      <c r="CG124" s="53" t="str">
        <f t="shared" si="166"/>
        <v/>
      </c>
      <c r="CH124" s="52" t="s">
        <v>208</v>
      </c>
      <c r="CI124" s="52">
        <f t="shared" si="167"/>
        <v>7.4285714285714288</v>
      </c>
      <c r="CJ124" s="43" t="str">
        <f t="shared" si="168"/>
        <v>-</v>
      </c>
      <c r="CK124" s="51" t="str">
        <f t="shared" si="169"/>
        <v/>
      </c>
      <c r="CL124" s="47" t="s">
        <v>78</v>
      </c>
      <c r="CM124" s="46" t="s">
        <v>78</v>
      </c>
      <c r="CN124" s="47">
        <v>10</v>
      </c>
      <c r="CO124" s="47">
        <v>10</v>
      </c>
      <c r="CP124" s="47">
        <v>10</v>
      </c>
      <c r="CQ124" s="47">
        <v>10</v>
      </c>
      <c r="CR124" s="47">
        <v>10</v>
      </c>
      <c r="CS124" s="47">
        <v>10</v>
      </c>
      <c r="CT124" s="49">
        <f t="shared" si="170"/>
        <v>10</v>
      </c>
      <c r="CU124" s="48">
        <f t="shared" si="171"/>
        <v>0</v>
      </c>
      <c r="CV124" s="44" t="str">
        <f t="shared" si="172"/>
        <v>Dem.</v>
      </c>
      <c r="CW124" s="47" t="s">
        <v>78</v>
      </c>
      <c r="CX124" s="46" t="s">
        <v>78</v>
      </c>
      <c r="CY124" s="45">
        <f t="shared" si="173"/>
        <v>8.66</v>
      </c>
      <c r="CZ124" s="40">
        <f t="shared" si="174"/>
        <v>1</v>
      </c>
      <c r="DA124" s="39" t="str">
        <f t="shared" si="175"/>
        <v>Highly advanced</v>
      </c>
      <c r="DB124" s="44">
        <f t="shared" si="176"/>
        <v>9.9</v>
      </c>
      <c r="DC124" s="40">
        <f t="shared" si="177"/>
        <v>1</v>
      </c>
      <c r="DD124" s="39" t="str">
        <f t="shared" si="178"/>
        <v>Democracies in consolidation</v>
      </c>
      <c r="DE124" s="43">
        <f t="shared" si="179"/>
        <v>7.43</v>
      </c>
      <c r="DF124" s="40">
        <f t="shared" si="180"/>
        <v>2</v>
      </c>
      <c r="DG124" s="39" t="str">
        <f t="shared" si="181"/>
        <v>Functioning</v>
      </c>
      <c r="DH124" s="42">
        <f t="shared" si="182"/>
        <v>6.85</v>
      </c>
      <c r="DI124" s="40">
        <f t="shared" si="183"/>
        <v>2</v>
      </c>
      <c r="DJ124" s="39" t="str">
        <f t="shared" si="184"/>
        <v>Good</v>
      </c>
      <c r="DK124" s="41">
        <f t="shared" si="185"/>
        <v>2.2000000000000002</v>
      </c>
      <c r="DL124" s="40">
        <f t="shared" si="186"/>
        <v>5</v>
      </c>
      <c r="DM124" s="39" t="str">
        <f t="shared" si="187"/>
        <v>Negligible</v>
      </c>
    </row>
    <row r="125" spans="1:117">
      <c r="A125" s="61" t="s">
        <v>224</v>
      </c>
      <c r="B125" s="60">
        <v>6</v>
      </c>
      <c r="C125" s="59">
        <f>IF(D125="-","?",RANK(D125,D2:D131,0))</f>
        <v>103</v>
      </c>
      <c r="D125" s="45">
        <f t="shared" si="141"/>
        <v>3.46</v>
      </c>
      <c r="E125" s="44">
        <f t="shared" si="142"/>
        <v>3.1333333333333333</v>
      </c>
      <c r="F125" s="58">
        <f t="shared" si="143"/>
        <v>6.75</v>
      </c>
      <c r="G125" s="47">
        <v>7</v>
      </c>
      <c r="H125" s="47">
        <v>7</v>
      </c>
      <c r="I125" s="47">
        <v>8</v>
      </c>
      <c r="J125" s="47">
        <v>5</v>
      </c>
      <c r="K125" s="58">
        <f t="shared" si="144"/>
        <v>1.75</v>
      </c>
      <c r="L125" s="47">
        <v>2</v>
      </c>
      <c r="M125" s="47">
        <v>1</v>
      </c>
      <c r="N125" s="47">
        <v>2</v>
      </c>
      <c r="O125" s="47">
        <v>2</v>
      </c>
      <c r="P125" s="58">
        <f t="shared" si="145"/>
        <v>2.5</v>
      </c>
      <c r="Q125" s="47">
        <v>2</v>
      </c>
      <c r="R125" s="47">
        <v>3</v>
      </c>
      <c r="S125" s="47">
        <v>3</v>
      </c>
      <c r="T125" s="47">
        <v>2</v>
      </c>
      <c r="U125" s="58">
        <f t="shared" si="146"/>
        <v>2</v>
      </c>
      <c r="V125" s="47">
        <v>2</v>
      </c>
      <c r="W125" s="47">
        <v>2</v>
      </c>
      <c r="X125" s="58">
        <f t="shared" si="147"/>
        <v>2.6666666666666665</v>
      </c>
      <c r="Y125" s="47">
        <v>2</v>
      </c>
      <c r="Z125" s="47">
        <v>3</v>
      </c>
      <c r="AA125" s="47" t="s">
        <v>100</v>
      </c>
      <c r="AB125" s="47">
        <v>3</v>
      </c>
      <c r="AC125" s="43">
        <f t="shared" si="148"/>
        <v>3.7857142857142856</v>
      </c>
      <c r="AD125" s="57">
        <f t="shared" si="149"/>
        <v>4</v>
      </c>
      <c r="AE125" s="47">
        <v>4</v>
      </c>
      <c r="AF125" s="57">
        <f t="shared" si="150"/>
        <v>3</v>
      </c>
      <c r="AG125" s="47">
        <v>3</v>
      </c>
      <c r="AH125" s="47">
        <v>3</v>
      </c>
      <c r="AI125" s="47">
        <v>3</v>
      </c>
      <c r="AJ125" s="47">
        <v>3</v>
      </c>
      <c r="AK125" s="57">
        <f t="shared" si="151"/>
        <v>4.5</v>
      </c>
      <c r="AL125" s="47">
        <v>5</v>
      </c>
      <c r="AM125" s="47">
        <v>4</v>
      </c>
      <c r="AN125" s="57">
        <f t="shared" si="152"/>
        <v>3</v>
      </c>
      <c r="AO125" s="47">
        <v>3</v>
      </c>
      <c r="AP125" s="47">
        <v>3</v>
      </c>
      <c r="AQ125" s="57">
        <f t="shared" si="153"/>
        <v>4</v>
      </c>
      <c r="AR125" s="47">
        <v>4</v>
      </c>
      <c r="AS125" s="47">
        <v>4</v>
      </c>
      <c r="AT125" s="57">
        <f t="shared" si="154"/>
        <v>5</v>
      </c>
      <c r="AU125" s="47">
        <v>5</v>
      </c>
      <c r="AV125" s="57">
        <f t="shared" si="155"/>
        <v>3</v>
      </c>
      <c r="AW125" s="47">
        <v>2</v>
      </c>
      <c r="AX125" s="47">
        <v>4</v>
      </c>
      <c r="AY125" s="56">
        <f>IF(AZ125="-","?",RANK(AZ125,AZ2:AZ131,0))</f>
        <v>112</v>
      </c>
      <c r="AZ125" s="42">
        <f t="shared" si="156"/>
        <v>2.17</v>
      </c>
      <c r="BA125" s="41">
        <f t="shared" si="157"/>
        <v>6.0625</v>
      </c>
      <c r="BB125" s="47">
        <v>6</v>
      </c>
      <c r="BC125" s="47">
        <v>8</v>
      </c>
      <c r="BD125" s="47">
        <v>6</v>
      </c>
      <c r="BE125" s="47">
        <v>9</v>
      </c>
      <c r="BF125" s="47">
        <v>1</v>
      </c>
      <c r="BG125" s="55">
        <f t="shared" si="158"/>
        <v>6.375</v>
      </c>
      <c r="BH125" s="54">
        <f t="shared" si="159"/>
        <v>2.375</v>
      </c>
      <c r="BI125" s="41">
        <f t="shared" si="160"/>
        <v>2</v>
      </c>
      <c r="BJ125" s="47">
        <v>2</v>
      </c>
      <c r="BK125" s="47">
        <v>2</v>
      </c>
      <c r="BL125" s="47">
        <v>2</v>
      </c>
      <c r="BM125" s="41">
        <f t="shared" si="161"/>
        <v>2.3333333333333335</v>
      </c>
      <c r="BN125" s="47">
        <v>3</v>
      </c>
      <c r="BO125" s="47">
        <v>2</v>
      </c>
      <c r="BP125" s="47">
        <v>2</v>
      </c>
      <c r="BQ125" s="41">
        <f t="shared" si="162"/>
        <v>1.8333333333333333</v>
      </c>
      <c r="BR125" s="47">
        <v>2</v>
      </c>
      <c r="BS125" s="47">
        <v>2</v>
      </c>
      <c r="BT125" s="47">
        <v>2</v>
      </c>
      <c r="BU125" s="47">
        <v>2</v>
      </c>
      <c r="BV125" s="47">
        <v>2</v>
      </c>
      <c r="BW125" s="47">
        <v>1</v>
      </c>
      <c r="BX125" s="41">
        <f t="shared" si="163"/>
        <v>3.3333333333333335</v>
      </c>
      <c r="BY125" s="47">
        <v>3</v>
      </c>
      <c r="BZ125" s="47">
        <v>3</v>
      </c>
      <c r="CA125" s="47">
        <v>4</v>
      </c>
      <c r="CB125" s="47" t="s">
        <v>78</v>
      </c>
      <c r="CC125" s="46" t="s">
        <v>78</v>
      </c>
      <c r="CD125" s="52" t="s">
        <v>208</v>
      </c>
      <c r="CE125" s="52">
        <f t="shared" si="164"/>
        <v>3.1333333333333333</v>
      </c>
      <c r="CF125" s="44" t="str">
        <f t="shared" si="165"/>
        <v>-</v>
      </c>
      <c r="CG125" s="53" t="str">
        <f t="shared" si="166"/>
        <v/>
      </c>
      <c r="CH125" s="52" t="s">
        <v>208</v>
      </c>
      <c r="CI125" s="52">
        <f t="shared" si="167"/>
        <v>3.7857142857142856</v>
      </c>
      <c r="CJ125" s="43" t="str">
        <f t="shared" si="168"/>
        <v>-</v>
      </c>
      <c r="CK125" s="51" t="str">
        <f t="shared" si="169"/>
        <v/>
      </c>
      <c r="CL125" s="47" t="s">
        <v>78</v>
      </c>
      <c r="CM125" s="46" t="s">
        <v>78</v>
      </c>
      <c r="CN125" s="50">
        <v>2</v>
      </c>
      <c r="CO125" s="50">
        <v>1</v>
      </c>
      <c r="CP125" s="50">
        <v>2</v>
      </c>
      <c r="CQ125" s="50">
        <v>2</v>
      </c>
      <c r="CR125" s="50">
        <v>2</v>
      </c>
      <c r="CS125" s="50">
        <v>2</v>
      </c>
      <c r="CT125" s="49">
        <f t="shared" si="170"/>
        <v>6</v>
      </c>
      <c r="CU125" s="48">
        <f t="shared" si="171"/>
        <v>6</v>
      </c>
      <c r="CV125" s="44" t="str">
        <f t="shared" si="172"/>
        <v>Aut.</v>
      </c>
      <c r="CW125" s="47" t="s">
        <v>78</v>
      </c>
      <c r="CX125" s="46" t="s">
        <v>78</v>
      </c>
      <c r="CY125" s="45">
        <f t="shared" si="173"/>
        <v>3.46</v>
      </c>
      <c r="CZ125" s="40">
        <f t="shared" si="174"/>
        <v>5</v>
      </c>
      <c r="DA125" s="39" t="str">
        <f t="shared" si="175"/>
        <v>Failed</v>
      </c>
      <c r="DB125" s="44">
        <f t="shared" si="176"/>
        <v>3.13</v>
      </c>
      <c r="DC125" s="40">
        <f t="shared" si="177"/>
        <v>5</v>
      </c>
      <c r="DD125" s="39" t="str">
        <f t="shared" si="178"/>
        <v>Hard-line autocracies</v>
      </c>
      <c r="DE125" s="43">
        <f t="shared" si="179"/>
        <v>3.79</v>
      </c>
      <c r="DF125" s="40">
        <f t="shared" si="180"/>
        <v>4</v>
      </c>
      <c r="DG125" s="39" t="str">
        <f t="shared" si="181"/>
        <v>Poorly functioning</v>
      </c>
      <c r="DH125" s="42">
        <f t="shared" si="182"/>
        <v>2.17</v>
      </c>
      <c r="DI125" s="40">
        <f t="shared" si="183"/>
        <v>5</v>
      </c>
      <c r="DJ125" s="39" t="str">
        <f t="shared" si="184"/>
        <v>Failed</v>
      </c>
      <c r="DK125" s="41">
        <f t="shared" si="185"/>
        <v>6.1</v>
      </c>
      <c r="DL125" s="40">
        <f t="shared" si="186"/>
        <v>3</v>
      </c>
      <c r="DM125" s="39" t="str">
        <f t="shared" si="187"/>
        <v>Moderate</v>
      </c>
    </row>
    <row r="126" spans="1:117">
      <c r="A126" s="74" t="s">
        <v>225</v>
      </c>
      <c r="B126" s="60">
        <v>2</v>
      </c>
      <c r="C126" s="59">
        <f>IF(D126="-","?",RANK(D126,D2:D131,0))</f>
        <v>65</v>
      </c>
      <c r="D126" s="45">
        <f t="shared" si="141"/>
        <v>5.55</v>
      </c>
      <c r="E126" s="44">
        <f t="shared" si="142"/>
        <v>6.2</v>
      </c>
      <c r="F126" s="58">
        <f t="shared" si="143"/>
        <v>8.75</v>
      </c>
      <c r="G126" s="47">
        <v>8</v>
      </c>
      <c r="H126" s="47">
        <v>10</v>
      </c>
      <c r="I126" s="47">
        <v>10</v>
      </c>
      <c r="J126" s="47">
        <v>7</v>
      </c>
      <c r="K126" s="58">
        <f t="shared" si="144"/>
        <v>7.5</v>
      </c>
      <c r="L126" s="47">
        <v>8</v>
      </c>
      <c r="M126" s="76">
        <v>10</v>
      </c>
      <c r="N126" s="47">
        <v>7</v>
      </c>
      <c r="O126" s="47">
        <v>5</v>
      </c>
      <c r="P126" s="58">
        <f t="shared" si="145"/>
        <v>4</v>
      </c>
      <c r="Q126" s="47">
        <v>3</v>
      </c>
      <c r="R126" s="47">
        <v>4</v>
      </c>
      <c r="S126" s="47">
        <v>3</v>
      </c>
      <c r="T126" s="47">
        <v>6</v>
      </c>
      <c r="U126" s="58">
        <f t="shared" si="146"/>
        <v>5</v>
      </c>
      <c r="V126" s="76">
        <v>5</v>
      </c>
      <c r="W126" s="76">
        <v>5</v>
      </c>
      <c r="X126" s="58">
        <f t="shared" si="147"/>
        <v>5.75</v>
      </c>
      <c r="Y126" s="47">
        <v>4</v>
      </c>
      <c r="Z126" s="47">
        <v>5</v>
      </c>
      <c r="AA126" s="76">
        <v>9</v>
      </c>
      <c r="AB126" s="47">
        <v>5</v>
      </c>
      <c r="AC126" s="43">
        <f t="shared" si="148"/>
        <v>4.8928571428571432</v>
      </c>
      <c r="AD126" s="57">
        <f t="shared" si="149"/>
        <v>5</v>
      </c>
      <c r="AE126" s="47">
        <v>5</v>
      </c>
      <c r="AF126" s="57">
        <f t="shared" si="150"/>
        <v>6.25</v>
      </c>
      <c r="AG126" s="47">
        <v>5</v>
      </c>
      <c r="AH126" s="47">
        <v>7</v>
      </c>
      <c r="AI126" s="47">
        <v>6</v>
      </c>
      <c r="AJ126" s="47">
        <v>7</v>
      </c>
      <c r="AK126" s="57">
        <f t="shared" si="151"/>
        <v>3.5</v>
      </c>
      <c r="AL126" s="47">
        <v>4</v>
      </c>
      <c r="AM126" s="47">
        <v>3</v>
      </c>
      <c r="AN126" s="57">
        <f t="shared" si="152"/>
        <v>3.5</v>
      </c>
      <c r="AO126" s="47">
        <v>3</v>
      </c>
      <c r="AP126" s="47">
        <v>4</v>
      </c>
      <c r="AQ126" s="57">
        <f t="shared" si="153"/>
        <v>6.5</v>
      </c>
      <c r="AR126" s="47">
        <v>6</v>
      </c>
      <c r="AS126" s="47">
        <v>7</v>
      </c>
      <c r="AT126" s="57">
        <f t="shared" si="154"/>
        <v>5</v>
      </c>
      <c r="AU126" s="47">
        <v>5</v>
      </c>
      <c r="AV126" s="57">
        <f t="shared" si="155"/>
        <v>4.5</v>
      </c>
      <c r="AW126" s="47">
        <v>3</v>
      </c>
      <c r="AX126" s="47">
        <v>6</v>
      </c>
      <c r="AY126" s="56">
        <f>IF(AZ126="-","?",RANK(AZ126,AZ2:AZ131,0))</f>
        <v>103</v>
      </c>
      <c r="AZ126" s="42">
        <f t="shared" si="156"/>
        <v>3.03</v>
      </c>
      <c r="BA126" s="41">
        <f t="shared" si="157"/>
        <v>4.104166666666667</v>
      </c>
      <c r="BB126" s="47">
        <v>4</v>
      </c>
      <c r="BC126" s="47">
        <v>4</v>
      </c>
      <c r="BD126" s="47">
        <v>3</v>
      </c>
      <c r="BE126" s="47">
        <v>7</v>
      </c>
      <c r="BF126" s="47">
        <v>2</v>
      </c>
      <c r="BG126" s="55">
        <f t="shared" si="158"/>
        <v>4.625</v>
      </c>
      <c r="BH126" s="54">
        <f t="shared" si="159"/>
        <v>3.4833333333333334</v>
      </c>
      <c r="BI126" s="41">
        <f t="shared" si="160"/>
        <v>3</v>
      </c>
      <c r="BJ126" s="47">
        <v>4</v>
      </c>
      <c r="BK126" s="47">
        <v>3</v>
      </c>
      <c r="BL126" s="47">
        <v>2</v>
      </c>
      <c r="BM126" s="41">
        <f t="shared" si="161"/>
        <v>3.3333333333333335</v>
      </c>
      <c r="BN126" s="47">
        <v>3</v>
      </c>
      <c r="BO126" s="47">
        <v>4</v>
      </c>
      <c r="BP126" s="47">
        <v>3</v>
      </c>
      <c r="BQ126" s="41">
        <f t="shared" si="162"/>
        <v>3.6</v>
      </c>
      <c r="BR126" s="47">
        <v>4</v>
      </c>
      <c r="BS126" s="47">
        <v>5</v>
      </c>
      <c r="BT126" s="47">
        <v>1</v>
      </c>
      <c r="BU126" s="47">
        <v>4</v>
      </c>
      <c r="BV126" s="47">
        <v>4</v>
      </c>
      <c r="BW126" s="47" t="s">
        <v>100</v>
      </c>
      <c r="BX126" s="41">
        <f t="shared" si="163"/>
        <v>4</v>
      </c>
      <c r="BY126" s="47">
        <v>4</v>
      </c>
      <c r="BZ126" s="47">
        <v>4</v>
      </c>
      <c r="CA126" s="47">
        <v>4</v>
      </c>
      <c r="CB126" s="47" t="s">
        <v>78</v>
      </c>
      <c r="CC126" s="46" t="s">
        <v>78</v>
      </c>
      <c r="CD126" s="52" t="s">
        <v>208</v>
      </c>
      <c r="CE126" s="52">
        <f t="shared" si="164"/>
        <v>6.2</v>
      </c>
      <c r="CF126" s="44" t="str">
        <f t="shared" si="165"/>
        <v>-</v>
      </c>
      <c r="CG126" s="53" t="str">
        <f t="shared" si="166"/>
        <v/>
      </c>
      <c r="CH126" s="52" t="s">
        <v>208</v>
      </c>
      <c r="CI126" s="52">
        <f t="shared" si="167"/>
        <v>4.8928571428571432</v>
      </c>
      <c r="CJ126" s="43" t="str">
        <f t="shared" si="168"/>
        <v>-</v>
      </c>
      <c r="CK126" s="51" t="str">
        <f t="shared" si="169"/>
        <v/>
      </c>
      <c r="CL126" s="47" t="s">
        <v>78</v>
      </c>
      <c r="CM126" s="46" t="s">
        <v>78</v>
      </c>
      <c r="CN126" s="47">
        <v>8</v>
      </c>
      <c r="CO126" s="47">
        <v>10</v>
      </c>
      <c r="CP126" s="47">
        <v>7</v>
      </c>
      <c r="CQ126" s="47">
        <v>5</v>
      </c>
      <c r="CR126" s="47">
        <v>3</v>
      </c>
      <c r="CS126" s="47">
        <v>6</v>
      </c>
      <c r="CT126" s="49">
        <f t="shared" si="170"/>
        <v>7.5</v>
      </c>
      <c r="CU126" s="48">
        <f t="shared" si="171"/>
        <v>0</v>
      </c>
      <c r="CV126" s="44" t="str">
        <f t="shared" si="172"/>
        <v>Dem.</v>
      </c>
      <c r="CW126" s="47" t="s">
        <v>78</v>
      </c>
      <c r="CX126" s="46" t="s">
        <v>78</v>
      </c>
      <c r="CY126" s="45">
        <f t="shared" si="173"/>
        <v>5.55</v>
      </c>
      <c r="CZ126" s="40">
        <f t="shared" si="174"/>
        <v>3</v>
      </c>
      <c r="DA126" s="39" t="str">
        <f t="shared" si="175"/>
        <v>Limited</v>
      </c>
      <c r="DB126" s="44">
        <f t="shared" si="176"/>
        <v>6.2</v>
      </c>
      <c r="DC126" s="40">
        <f t="shared" si="177"/>
        <v>2</v>
      </c>
      <c r="DD126" s="39" t="str">
        <f t="shared" si="178"/>
        <v>Defective democracies</v>
      </c>
      <c r="DE126" s="43">
        <f t="shared" si="179"/>
        <v>4.8899999999999997</v>
      </c>
      <c r="DF126" s="40">
        <f t="shared" si="180"/>
        <v>4</v>
      </c>
      <c r="DG126" s="39" t="str">
        <f t="shared" si="181"/>
        <v>Poorly functioning</v>
      </c>
      <c r="DH126" s="42">
        <f t="shared" si="182"/>
        <v>3.03</v>
      </c>
      <c r="DI126" s="40">
        <f t="shared" si="183"/>
        <v>4</v>
      </c>
      <c r="DJ126" s="39" t="str">
        <f t="shared" si="184"/>
        <v>Weak</v>
      </c>
      <c r="DK126" s="41">
        <f t="shared" si="185"/>
        <v>4.0999999999999996</v>
      </c>
      <c r="DL126" s="40">
        <f t="shared" si="186"/>
        <v>4</v>
      </c>
      <c r="DM126" s="39" t="str">
        <f t="shared" si="187"/>
        <v>Minor</v>
      </c>
    </row>
    <row r="127" spans="1:117">
      <c r="A127" s="61" t="s">
        <v>226</v>
      </c>
      <c r="B127" s="60">
        <v>7</v>
      </c>
      <c r="C127" s="59">
        <f>IF(D127="-","?",RANK(D127,D2:D131,0))</f>
        <v>87</v>
      </c>
      <c r="D127" s="45">
        <f t="shared" si="141"/>
        <v>4.34</v>
      </c>
      <c r="E127" s="44">
        <f t="shared" si="142"/>
        <v>3.1</v>
      </c>
      <c r="F127" s="58">
        <f t="shared" si="143"/>
        <v>8.25</v>
      </c>
      <c r="G127" s="47">
        <v>9</v>
      </c>
      <c r="H127" s="47">
        <v>7</v>
      </c>
      <c r="I127" s="47">
        <v>10</v>
      </c>
      <c r="J127" s="47">
        <v>7</v>
      </c>
      <c r="K127" s="58">
        <f t="shared" si="144"/>
        <v>1.5</v>
      </c>
      <c r="L127" s="47">
        <v>1</v>
      </c>
      <c r="M127" s="47">
        <v>1</v>
      </c>
      <c r="N127" s="47">
        <v>2</v>
      </c>
      <c r="O127" s="47">
        <v>2</v>
      </c>
      <c r="P127" s="58">
        <f t="shared" si="145"/>
        <v>2.25</v>
      </c>
      <c r="Q127" s="47">
        <v>1</v>
      </c>
      <c r="R127" s="47">
        <v>1</v>
      </c>
      <c r="S127" s="47">
        <v>4</v>
      </c>
      <c r="T127" s="47">
        <v>3</v>
      </c>
      <c r="U127" s="58">
        <f t="shared" si="146"/>
        <v>1.5</v>
      </c>
      <c r="V127" s="47">
        <v>1</v>
      </c>
      <c r="W127" s="47">
        <v>2</v>
      </c>
      <c r="X127" s="58">
        <f t="shared" si="147"/>
        <v>2</v>
      </c>
      <c r="Y127" s="47">
        <v>1</v>
      </c>
      <c r="Z127" s="47">
        <v>2</v>
      </c>
      <c r="AA127" s="47" t="s">
        <v>100</v>
      </c>
      <c r="AB127" s="47">
        <v>3</v>
      </c>
      <c r="AC127" s="43">
        <f t="shared" si="148"/>
        <v>5.5714285714285712</v>
      </c>
      <c r="AD127" s="57">
        <f t="shared" si="149"/>
        <v>5</v>
      </c>
      <c r="AE127" s="47">
        <v>5</v>
      </c>
      <c r="AF127" s="57">
        <f t="shared" si="150"/>
        <v>4.5</v>
      </c>
      <c r="AG127" s="47">
        <v>4</v>
      </c>
      <c r="AH127" s="47">
        <v>5</v>
      </c>
      <c r="AI127" s="47">
        <v>6</v>
      </c>
      <c r="AJ127" s="47">
        <v>3</v>
      </c>
      <c r="AK127" s="57">
        <f t="shared" si="151"/>
        <v>7.5</v>
      </c>
      <c r="AL127" s="47">
        <v>7</v>
      </c>
      <c r="AM127" s="47">
        <v>8</v>
      </c>
      <c r="AN127" s="57">
        <f t="shared" si="152"/>
        <v>4.5</v>
      </c>
      <c r="AO127" s="47">
        <v>4</v>
      </c>
      <c r="AP127" s="47">
        <v>5</v>
      </c>
      <c r="AQ127" s="57">
        <f t="shared" si="153"/>
        <v>5</v>
      </c>
      <c r="AR127" s="47">
        <v>5</v>
      </c>
      <c r="AS127" s="47">
        <v>5</v>
      </c>
      <c r="AT127" s="57">
        <f t="shared" si="154"/>
        <v>9</v>
      </c>
      <c r="AU127" s="47">
        <v>9</v>
      </c>
      <c r="AV127" s="57">
        <f t="shared" si="155"/>
        <v>3.5</v>
      </c>
      <c r="AW127" s="47">
        <v>3</v>
      </c>
      <c r="AX127" s="47">
        <v>4</v>
      </c>
      <c r="AY127" s="56">
        <f>IF(AZ127="-","?",RANK(AZ127,AZ2:AZ131,0))</f>
        <v>75</v>
      </c>
      <c r="AZ127" s="42">
        <f t="shared" si="156"/>
        <v>4.34</v>
      </c>
      <c r="BA127" s="41">
        <f t="shared" si="157"/>
        <v>6.125</v>
      </c>
      <c r="BB127" s="47">
        <v>5</v>
      </c>
      <c r="BC127" s="47">
        <v>9</v>
      </c>
      <c r="BD127" s="47">
        <v>5</v>
      </c>
      <c r="BE127" s="47">
        <v>9</v>
      </c>
      <c r="BF127" s="47">
        <v>3</v>
      </c>
      <c r="BG127" s="55">
        <f t="shared" si="158"/>
        <v>5.75</v>
      </c>
      <c r="BH127" s="54">
        <f t="shared" si="159"/>
        <v>4.75</v>
      </c>
      <c r="BI127" s="41">
        <f t="shared" si="160"/>
        <v>4.666666666666667</v>
      </c>
      <c r="BJ127" s="47">
        <v>4</v>
      </c>
      <c r="BK127" s="47">
        <v>5</v>
      </c>
      <c r="BL127" s="47">
        <v>5</v>
      </c>
      <c r="BM127" s="41">
        <f t="shared" si="161"/>
        <v>4.333333333333333</v>
      </c>
      <c r="BN127" s="47">
        <v>5</v>
      </c>
      <c r="BO127" s="47">
        <v>5</v>
      </c>
      <c r="BP127" s="47">
        <v>3</v>
      </c>
      <c r="BQ127" s="41">
        <f t="shared" si="162"/>
        <v>3.6666666666666665</v>
      </c>
      <c r="BR127" s="47">
        <v>5</v>
      </c>
      <c r="BS127" s="47">
        <v>2</v>
      </c>
      <c r="BT127" s="47">
        <v>6</v>
      </c>
      <c r="BU127" s="47">
        <v>4</v>
      </c>
      <c r="BV127" s="47">
        <v>2</v>
      </c>
      <c r="BW127" s="47">
        <v>3</v>
      </c>
      <c r="BX127" s="41">
        <f t="shared" si="163"/>
        <v>6.333333333333333</v>
      </c>
      <c r="BY127" s="47">
        <v>5</v>
      </c>
      <c r="BZ127" s="47">
        <v>7</v>
      </c>
      <c r="CA127" s="47">
        <v>7</v>
      </c>
      <c r="CB127" s="47" t="s">
        <v>78</v>
      </c>
      <c r="CC127" s="46" t="s">
        <v>78</v>
      </c>
      <c r="CD127" s="52" t="s">
        <v>208</v>
      </c>
      <c r="CE127" s="52">
        <f t="shared" si="164"/>
        <v>3.1</v>
      </c>
      <c r="CF127" s="44" t="str">
        <f t="shared" si="165"/>
        <v>-</v>
      </c>
      <c r="CG127" s="53" t="str">
        <f t="shared" si="166"/>
        <v/>
      </c>
      <c r="CH127" s="52" t="s">
        <v>208</v>
      </c>
      <c r="CI127" s="52">
        <f t="shared" si="167"/>
        <v>5.5714285714285712</v>
      </c>
      <c r="CJ127" s="43" t="str">
        <f t="shared" si="168"/>
        <v>-</v>
      </c>
      <c r="CK127" s="51" t="str">
        <f t="shared" si="169"/>
        <v/>
      </c>
      <c r="CL127" s="47" t="s">
        <v>78</v>
      </c>
      <c r="CM127" s="46" t="s">
        <v>78</v>
      </c>
      <c r="CN127" s="50">
        <v>1</v>
      </c>
      <c r="CO127" s="50">
        <v>1</v>
      </c>
      <c r="CP127" s="50">
        <v>2</v>
      </c>
      <c r="CQ127" s="50">
        <v>2</v>
      </c>
      <c r="CR127" s="50">
        <v>1</v>
      </c>
      <c r="CS127" s="47">
        <v>3</v>
      </c>
      <c r="CT127" s="49">
        <f t="shared" si="170"/>
        <v>8</v>
      </c>
      <c r="CU127" s="48">
        <f t="shared" si="171"/>
        <v>5</v>
      </c>
      <c r="CV127" s="44" t="str">
        <f t="shared" si="172"/>
        <v>Aut.</v>
      </c>
      <c r="CW127" s="47" t="s">
        <v>78</v>
      </c>
      <c r="CX127" s="46" t="s">
        <v>78</v>
      </c>
      <c r="CY127" s="45">
        <f t="shared" si="173"/>
        <v>4.34</v>
      </c>
      <c r="CZ127" s="40">
        <f t="shared" si="174"/>
        <v>4</v>
      </c>
      <c r="DA127" s="39" t="str">
        <f t="shared" si="175"/>
        <v>Very limited</v>
      </c>
      <c r="DB127" s="44">
        <f t="shared" si="176"/>
        <v>3.1</v>
      </c>
      <c r="DC127" s="40">
        <f t="shared" si="177"/>
        <v>5</v>
      </c>
      <c r="DD127" s="39" t="str">
        <f t="shared" si="178"/>
        <v>Hard-line autocracies</v>
      </c>
      <c r="DE127" s="43">
        <f t="shared" si="179"/>
        <v>5.57</v>
      </c>
      <c r="DF127" s="40">
        <f t="shared" si="180"/>
        <v>3</v>
      </c>
      <c r="DG127" s="39" t="str">
        <f t="shared" si="181"/>
        <v>Functional flaws</v>
      </c>
      <c r="DH127" s="42">
        <f t="shared" si="182"/>
        <v>4.34</v>
      </c>
      <c r="DI127" s="40">
        <f t="shared" si="183"/>
        <v>3</v>
      </c>
      <c r="DJ127" s="39" t="str">
        <f t="shared" si="184"/>
        <v>Moderate</v>
      </c>
      <c r="DK127" s="41">
        <f t="shared" si="185"/>
        <v>6.1</v>
      </c>
      <c r="DL127" s="40">
        <f t="shared" si="186"/>
        <v>3</v>
      </c>
      <c r="DM127" s="39" t="str">
        <f t="shared" si="187"/>
        <v>Moderate</v>
      </c>
    </row>
    <row r="128" spans="1:117">
      <c r="A128" s="61" t="s">
        <v>227</v>
      </c>
      <c r="B128" s="60">
        <v>4</v>
      </c>
      <c r="C128" s="59">
        <f>IF(D128="-","?",RANK(D128,D2:D131,0))</f>
        <v>98</v>
      </c>
      <c r="D128" s="45">
        <f t="shared" si="141"/>
        <v>3.82</v>
      </c>
      <c r="E128" s="44">
        <f t="shared" si="142"/>
        <v>4.0666666666666664</v>
      </c>
      <c r="F128" s="58">
        <f t="shared" si="143"/>
        <v>5.75</v>
      </c>
      <c r="G128" s="47">
        <v>5</v>
      </c>
      <c r="H128" s="47">
        <v>8</v>
      </c>
      <c r="I128" s="47">
        <v>6</v>
      </c>
      <c r="J128" s="47">
        <v>4</v>
      </c>
      <c r="K128" s="58">
        <f t="shared" si="144"/>
        <v>4.5</v>
      </c>
      <c r="L128" s="47">
        <v>5</v>
      </c>
      <c r="M128" s="47">
        <v>2</v>
      </c>
      <c r="N128" s="47">
        <v>6</v>
      </c>
      <c r="O128" s="47">
        <v>5</v>
      </c>
      <c r="P128" s="58">
        <f t="shared" si="145"/>
        <v>3.75</v>
      </c>
      <c r="Q128" s="47">
        <v>3</v>
      </c>
      <c r="R128" s="47">
        <v>4</v>
      </c>
      <c r="S128" s="47">
        <v>3</v>
      </c>
      <c r="T128" s="47">
        <v>5</v>
      </c>
      <c r="U128" s="58">
        <f t="shared" si="146"/>
        <v>2</v>
      </c>
      <c r="V128" s="47">
        <v>2</v>
      </c>
      <c r="W128" s="47">
        <v>2</v>
      </c>
      <c r="X128" s="58">
        <f t="shared" si="147"/>
        <v>4.333333333333333</v>
      </c>
      <c r="Y128" s="47">
        <v>4</v>
      </c>
      <c r="Z128" s="47">
        <v>4</v>
      </c>
      <c r="AA128" s="47" t="s">
        <v>100</v>
      </c>
      <c r="AB128" s="47">
        <v>5</v>
      </c>
      <c r="AC128" s="43">
        <f t="shared" si="148"/>
        <v>3.5714285714285716</v>
      </c>
      <c r="AD128" s="57">
        <f t="shared" si="149"/>
        <v>1</v>
      </c>
      <c r="AE128" s="47">
        <v>1</v>
      </c>
      <c r="AF128" s="57">
        <f t="shared" si="150"/>
        <v>4.5</v>
      </c>
      <c r="AG128" s="47">
        <v>4</v>
      </c>
      <c r="AH128" s="47">
        <v>4</v>
      </c>
      <c r="AI128" s="47">
        <v>6</v>
      </c>
      <c r="AJ128" s="47">
        <v>4</v>
      </c>
      <c r="AK128" s="57">
        <f t="shared" si="151"/>
        <v>6.5</v>
      </c>
      <c r="AL128" s="47">
        <v>6</v>
      </c>
      <c r="AM128" s="47">
        <v>7</v>
      </c>
      <c r="AN128" s="57">
        <f t="shared" si="152"/>
        <v>4.5</v>
      </c>
      <c r="AO128" s="47">
        <v>4</v>
      </c>
      <c r="AP128" s="47">
        <v>5</v>
      </c>
      <c r="AQ128" s="57">
        <f t="shared" si="153"/>
        <v>2.5</v>
      </c>
      <c r="AR128" s="47">
        <v>3</v>
      </c>
      <c r="AS128" s="47">
        <v>2</v>
      </c>
      <c r="AT128" s="57">
        <f t="shared" si="154"/>
        <v>4</v>
      </c>
      <c r="AU128" s="47">
        <v>4</v>
      </c>
      <c r="AV128" s="57">
        <f t="shared" si="155"/>
        <v>2</v>
      </c>
      <c r="AW128" s="47">
        <v>2</v>
      </c>
      <c r="AX128" s="47">
        <v>2</v>
      </c>
      <c r="AY128" s="56">
        <f>IF(AZ128="-","?",RANK(AZ128,AZ2:AZ131,0))</f>
        <v>86</v>
      </c>
      <c r="AZ128" s="42">
        <f t="shared" si="156"/>
        <v>3.87</v>
      </c>
      <c r="BA128" s="41">
        <f t="shared" si="157"/>
        <v>8.0416666666666661</v>
      </c>
      <c r="BB128" s="47">
        <v>9</v>
      </c>
      <c r="BC128" s="47">
        <v>7</v>
      </c>
      <c r="BD128" s="47">
        <v>6</v>
      </c>
      <c r="BE128" s="47">
        <v>10</v>
      </c>
      <c r="BF128" s="47">
        <v>10</v>
      </c>
      <c r="BG128" s="55">
        <f t="shared" si="158"/>
        <v>6.25</v>
      </c>
      <c r="BH128" s="54">
        <f t="shared" si="159"/>
        <v>4.041666666666667</v>
      </c>
      <c r="BI128" s="41">
        <f t="shared" si="160"/>
        <v>3.3333333333333335</v>
      </c>
      <c r="BJ128" s="47">
        <v>3</v>
      </c>
      <c r="BK128" s="47">
        <v>3</v>
      </c>
      <c r="BL128" s="47">
        <v>4</v>
      </c>
      <c r="BM128" s="41">
        <f t="shared" si="161"/>
        <v>3</v>
      </c>
      <c r="BN128" s="47">
        <v>4</v>
      </c>
      <c r="BO128" s="47">
        <v>3</v>
      </c>
      <c r="BP128" s="47">
        <v>2</v>
      </c>
      <c r="BQ128" s="41">
        <f t="shared" si="162"/>
        <v>3.5</v>
      </c>
      <c r="BR128" s="47">
        <v>4</v>
      </c>
      <c r="BS128" s="47">
        <v>2</v>
      </c>
      <c r="BT128" s="47">
        <v>4</v>
      </c>
      <c r="BU128" s="47">
        <v>3</v>
      </c>
      <c r="BV128" s="47">
        <v>4</v>
      </c>
      <c r="BW128" s="47">
        <v>4</v>
      </c>
      <c r="BX128" s="41">
        <f t="shared" si="163"/>
        <v>6.333333333333333</v>
      </c>
      <c r="BY128" s="47">
        <v>5</v>
      </c>
      <c r="BZ128" s="47">
        <v>6</v>
      </c>
      <c r="CA128" s="47">
        <v>8</v>
      </c>
      <c r="CB128" s="47" t="s">
        <v>78</v>
      </c>
      <c r="CC128" s="46" t="s">
        <v>78</v>
      </c>
      <c r="CD128" s="52" t="s">
        <v>208</v>
      </c>
      <c r="CE128" s="52">
        <f t="shared" si="164"/>
        <v>4.0666666666666664</v>
      </c>
      <c r="CF128" s="44" t="str">
        <f t="shared" si="165"/>
        <v>-</v>
      </c>
      <c r="CG128" s="53" t="str">
        <f t="shared" si="166"/>
        <v/>
      </c>
      <c r="CH128" s="52" t="s">
        <v>208</v>
      </c>
      <c r="CI128" s="52">
        <f t="shared" si="167"/>
        <v>3.5714285714285716</v>
      </c>
      <c r="CJ128" s="43" t="str">
        <f t="shared" si="168"/>
        <v>-</v>
      </c>
      <c r="CK128" s="51" t="str">
        <f t="shared" si="169"/>
        <v/>
      </c>
      <c r="CL128" s="47" t="s">
        <v>78</v>
      </c>
      <c r="CM128" s="46" t="s">
        <v>78</v>
      </c>
      <c r="CN128" s="50">
        <v>5</v>
      </c>
      <c r="CO128" s="50">
        <v>2</v>
      </c>
      <c r="CP128" s="47">
        <v>6</v>
      </c>
      <c r="CQ128" s="47">
        <v>5</v>
      </c>
      <c r="CR128" s="47">
        <v>3</v>
      </c>
      <c r="CS128" s="47">
        <v>5</v>
      </c>
      <c r="CT128" s="49">
        <f t="shared" si="170"/>
        <v>4.5</v>
      </c>
      <c r="CU128" s="48">
        <f t="shared" si="171"/>
        <v>2</v>
      </c>
      <c r="CV128" s="44" t="str">
        <f t="shared" si="172"/>
        <v>Aut.</v>
      </c>
      <c r="CW128" s="47" t="s">
        <v>78</v>
      </c>
      <c r="CX128" s="46" t="s">
        <v>78</v>
      </c>
      <c r="CY128" s="45">
        <f t="shared" si="173"/>
        <v>3.82</v>
      </c>
      <c r="CZ128" s="40">
        <f t="shared" si="174"/>
        <v>5</v>
      </c>
      <c r="DA128" s="39" t="str">
        <f t="shared" si="175"/>
        <v>Failed</v>
      </c>
      <c r="DB128" s="44">
        <f t="shared" si="176"/>
        <v>4.07</v>
      </c>
      <c r="DC128" s="40">
        <f t="shared" si="177"/>
        <v>4</v>
      </c>
      <c r="DD128" s="39" t="str">
        <f t="shared" si="178"/>
        <v>Moderate autocracies</v>
      </c>
      <c r="DE128" s="43">
        <f t="shared" si="179"/>
        <v>3.57</v>
      </c>
      <c r="DF128" s="40">
        <f t="shared" si="180"/>
        <v>4</v>
      </c>
      <c r="DG128" s="39" t="str">
        <f t="shared" si="181"/>
        <v>Poorly functioning</v>
      </c>
      <c r="DH128" s="42">
        <f t="shared" si="182"/>
        <v>3.87</v>
      </c>
      <c r="DI128" s="40">
        <f t="shared" si="183"/>
        <v>4</v>
      </c>
      <c r="DJ128" s="39" t="str">
        <f t="shared" si="184"/>
        <v>Weak</v>
      </c>
      <c r="DK128" s="41">
        <f t="shared" si="185"/>
        <v>8</v>
      </c>
      <c r="DL128" s="40">
        <f t="shared" si="186"/>
        <v>2</v>
      </c>
      <c r="DM128" s="39" t="str">
        <f t="shared" si="187"/>
        <v>Substantial</v>
      </c>
    </row>
    <row r="129" spans="1:117">
      <c r="A129" s="61" t="s">
        <v>228</v>
      </c>
      <c r="B129" s="60">
        <v>5</v>
      </c>
      <c r="C129" s="59">
        <f>IF(D129="-","?",RANK(D129,D2:D131,0))</f>
        <v>51</v>
      </c>
      <c r="D129" s="45">
        <f t="shared" si="141"/>
        <v>6.07</v>
      </c>
      <c r="E129" s="44">
        <f t="shared" si="142"/>
        <v>6.5</v>
      </c>
      <c r="F129" s="58">
        <f t="shared" si="143"/>
        <v>8.25</v>
      </c>
      <c r="G129" s="47">
        <v>9</v>
      </c>
      <c r="H129" s="47">
        <v>9</v>
      </c>
      <c r="I129" s="47">
        <v>9</v>
      </c>
      <c r="J129" s="47">
        <v>6</v>
      </c>
      <c r="K129" s="58">
        <f t="shared" si="144"/>
        <v>6.25</v>
      </c>
      <c r="L129" s="47">
        <v>6</v>
      </c>
      <c r="M129" s="47">
        <v>4</v>
      </c>
      <c r="N129" s="47">
        <v>9</v>
      </c>
      <c r="O129" s="47">
        <v>6</v>
      </c>
      <c r="P129" s="58">
        <f t="shared" si="145"/>
        <v>6.5</v>
      </c>
      <c r="Q129" s="47">
        <v>7</v>
      </c>
      <c r="R129" s="47">
        <v>5</v>
      </c>
      <c r="S129" s="47">
        <v>6</v>
      </c>
      <c r="T129" s="47">
        <v>8</v>
      </c>
      <c r="U129" s="58">
        <f t="shared" si="146"/>
        <v>6</v>
      </c>
      <c r="V129" s="47">
        <v>6</v>
      </c>
      <c r="W129" s="47">
        <v>6</v>
      </c>
      <c r="X129" s="58">
        <f t="shared" si="147"/>
        <v>5.5</v>
      </c>
      <c r="Y129" s="47">
        <v>5</v>
      </c>
      <c r="Z129" s="47">
        <v>5</v>
      </c>
      <c r="AA129" s="47">
        <v>6</v>
      </c>
      <c r="AB129" s="47">
        <v>6</v>
      </c>
      <c r="AC129" s="43">
        <f t="shared" si="148"/>
        <v>5.6428571428571432</v>
      </c>
      <c r="AD129" s="57">
        <f t="shared" si="149"/>
        <v>3</v>
      </c>
      <c r="AE129" s="47">
        <v>3</v>
      </c>
      <c r="AF129" s="57">
        <f t="shared" si="150"/>
        <v>7</v>
      </c>
      <c r="AG129" s="47">
        <v>6</v>
      </c>
      <c r="AH129" s="47">
        <v>7</v>
      </c>
      <c r="AI129" s="47">
        <v>8</v>
      </c>
      <c r="AJ129" s="47">
        <v>7</v>
      </c>
      <c r="AK129" s="57">
        <f t="shared" si="151"/>
        <v>7</v>
      </c>
      <c r="AL129" s="47">
        <v>7</v>
      </c>
      <c r="AM129" s="47">
        <v>7</v>
      </c>
      <c r="AN129" s="57">
        <f t="shared" si="152"/>
        <v>8.5</v>
      </c>
      <c r="AO129" s="47">
        <v>8</v>
      </c>
      <c r="AP129" s="47">
        <v>9</v>
      </c>
      <c r="AQ129" s="57">
        <f t="shared" si="153"/>
        <v>3.5</v>
      </c>
      <c r="AR129" s="47">
        <v>3</v>
      </c>
      <c r="AS129" s="47">
        <v>4</v>
      </c>
      <c r="AT129" s="57">
        <f t="shared" si="154"/>
        <v>6</v>
      </c>
      <c r="AU129" s="47">
        <v>6</v>
      </c>
      <c r="AV129" s="57">
        <f t="shared" si="155"/>
        <v>4.5</v>
      </c>
      <c r="AW129" s="47">
        <v>6</v>
      </c>
      <c r="AX129" s="47">
        <v>3</v>
      </c>
      <c r="AY129" s="56">
        <f>IF(AZ129="-","?",RANK(AZ129,AZ2:AZ131,0))</f>
        <v>43</v>
      </c>
      <c r="AZ129" s="42">
        <f t="shared" si="156"/>
        <v>5.51</v>
      </c>
      <c r="BA129" s="41">
        <f t="shared" si="157"/>
        <v>5.770833333333333</v>
      </c>
      <c r="BB129" s="47">
        <v>7</v>
      </c>
      <c r="BC129" s="47">
        <v>7</v>
      </c>
      <c r="BD129" s="47">
        <v>1</v>
      </c>
      <c r="BE129" s="47">
        <v>10</v>
      </c>
      <c r="BF129" s="47">
        <v>6</v>
      </c>
      <c r="BG129" s="55">
        <f t="shared" si="158"/>
        <v>3.625</v>
      </c>
      <c r="BH129" s="54">
        <f t="shared" si="159"/>
        <v>6.0833333333333339</v>
      </c>
      <c r="BI129" s="41">
        <f t="shared" si="160"/>
        <v>5</v>
      </c>
      <c r="BJ129" s="47">
        <v>4</v>
      </c>
      <c r="BK129" s="47">
        <v>6</v>
      </c>
      <c r="BL129" s="47">
        <v>5</v>
      </c>
      <c r="BM129" s="41">
        <f t="shared" si="161"/>
        <v>5</v>
      </c>
      <c r="BN129" s="47">
        <v>5</v>
      </c>
      <c r="BO129" s="47">
        <v>6</v>
      </c>
      <c r="BP129" s="47">
        <v>4</v>
      </c>
      <c r="BQ129" s="41">
        <f t="shared" si="162"/>
        <v>6</v>
      </c>
      <c r="BR129" s="47">
        <v>7</v>
      </c>
      <c r="BS129" s="47">
        <v>8</v>
      </c>
      <c r="BT129" s="47">
        <v>7</v>
      </c>
      <c r="BU129" s="47">
        <v>5</v>
      </c>
      <c r="BV129" s="47">
        <v>4</v>
      </c>
      <c r="BW129" s="47">
        <v>5</v>
      </c>
      <c r="BX129" s="41">
        <f t="shared" si="163"/>
        <v>8.3333333333333339</v>
      </c>
      <c r="BY129" s="47">
        <v>8</v>
      </c>
      <c r="BZ129" s="47">
        <v>9</v>
      </c>
      <c r="CA129" s="47">
        <v>8</v>
      </c>
      <c r="CB129" s="47" t="s">
        <v>78</v>
      </c>
      <c r="CC129" s="46" t="s">
        <v>78</v>
      </c>
      <c r="CD129" s="52" t="s">
        <v>208</v>
      </c>
      <c r="CE129" s="52">
        <f t="shared" si="164"/>
        <v>6.5</v>
      </c>
      <c r="CF129" s="44" t="str">
        <f t="shared" si="165"/>
        <v>-</v>
      </c>
      <c r="CG129" s="53" t="str">
        <f t="shared" si="166"/>
        <v/>
      </c>
      <c r="CH129" s="52" t="s">
        <v>208</v>
      </c>
      <c r="CI129" s="52">
        <f t="shared" si="167"/>
        <v>5.6428571428571432</v>
      </c>
      <c r="CJ129" s="43" t="str">
        <f t="shared" si="168"/>
        <v>-</v>
      </c>
      <c r="CK129" s="51" t="str">
        <f t="shared" si="169"/>
        <v/>
      </c>
      <c r="CL129" s="47" t="s">
        <v>78</v>
      </c>
      <c r="CM129" s="46" t="s">
        <v>78</v>
      </c>
      <c r="CN129" s="47">
        <v>6</v>
      </c>
      <c r="CO129" s="47">
        <v>4</v>
      </c>
      <c r="CP129" s="47">
        <v>9</v>
      </c>
      <c r="CQ129" s="47">
        <v>6</v>
      </c>
      <c r="CR129" s="47">
        <v>7</v>
      </c>
      <c r="CS129" s="47">
        <v>8</v>
      </c>
      <c r="CT129" s="49">
        <f t="shared" si="170"/>
        <v>7.5</v>
      </c>
      <c r="CU129" s="48">
        <f t="shared" si="171"/>
        <v>0</v>
      </c>
      <c r="CV129" s="44" t="str">
        <f t="shared" si="172"/>
        <v>Dem.</v>
      </c>
      <c r="CW129" s="47" t="s">
        <v>78</v>
      </c>
      <c r="CX129" s="46" t="s">
        <v>78</v>
      </c>
      <c r="CY129" s="45">
        <f t="shared" si="173"/>
        <v>6.07</v>
      </c>
      <c r="CZ129" s="40">
        <f t="shared" si="174"/>
        <v>3</v>
      </c>
      <c r="DA129" s="39" t="str">
        <f t="shared" si="175"/>
        <v>Limited</v>
      </c>
      <c r="DB129" s="44">
        <f t="shared" si="176"/>
        <v>6.5</v>
      </c>
      <c r="DC129" s="40">
        <f t="shared" si="177"/>
        <v>2</v>
      </c>
      <c r="DD129" s="39" t="str">
        <f t="shared" si="178"/>
        <v>Defective democracies</v>
      </c>
      <c r="DE129" s="43">
        <f t="shared" si="179"/>
        <v>5.64</v>
      </c>
      <c r="DF129" s="40">
        <f t="shared" si="180"/>
        <v>3</v>
      </c>
      <c r="DG129" s="39" t="str">
        <f t="shared" si="181"/>
        <v>Functional flaws</v>
      </c>
      <c r="DH129" s="42">
        <f t="shared" si="182"/>
        <v>5.51</v>
      </c>
      <c r="DI129" s="40">
        <f t="shared" si="183"/>
        <v>3</v>
      </c>
      <c r="DJ129" s="39" t="str">
        <f t="shared" si="184"/>
        <v>Moderate</v>
      </c>
      <c r="DK129" s="41">
        <f t="shared" si="185"/>
        <v>5.8</v>
      </c>
      <c r="DL129" s="40">
        <f t="shared" si="186"/>
        <v>3</v>
      </c>
      <c r="DM129" s="39" t="str">
        <f t="shared" si="187"/>
        <v>Moderate</v>
      </c>
    </row>
    <row r="130" spans="1:117">
      <c r="A130" s="61" t="s">
        <v>229</v>
      </c>
      <c r="B130" s="60">
        <v>5</v>
      </c>
      <c r="C130" s="59">
        <f>IF(D130="-","?",RANK(D130,D2:D131,0))</f>
        <v>105</v>
      </c>
      <c r="D130" s="45">
        <f>IF(ISERROR(ROUND(AVERAGE(E130,AC130),2)),"-",ROUND(AVERAGE(E130,AC130),2))</f>
        <v>3.38</v>
      </c>
      <c r="E130" s="44">
        <f>IF(ISERROR(AVERAGE(F130,K130,P130,U130,X130)),"-",AVERAGE(F130,K130,P130,U130,X130))</f>
        <v>3.9666666666666663</v>
      </c>
      <c r="F130" s="58">
        <f>IF(ISERROR(AVERAGE(G130:J130)),"-",AVERAGE(G130:J130))</f>
        <v>7</v>
      </c>
      <c r="G130" s="47">
        <v>5</v>
      </c>
      <c r="H130" s="47">
        <v>7</v>
      </c>
      <c r="I130" s="47">
        <v>9</v>
      </c>
      <c r="J130" s="47">
        <v>7</v>
      </c>
      <c r="K130" s="58">
        <f>IF(ISERROR(AVERAGE(L130:O130)),"-",AVERAGE(L130:O130))</f>
        <v>3.25</v>
      </c>
      <c r="L130" s="47">
        <v>3</v>
      </c>
      <c r="M130" s="47">
        <v>3</v>
      </c>
      <c r="N130" s="47">
        <v>3</v>
      </c>
      <c r="O130" s="47">
        <v>4</v>
      </c>
      <c r="P130" s="58">
        <f>IF(ISERROR(AVERAGE(Q130:T130)),"-",AVERAGE(Q130:T130))</f>
        <v>3.25</v>
      </c>
      <c r="Q130" s="47">
        <v>3</v>
      </c>
      <c r="R130" s="47">
        <v>4</v>
      </c>
      <c r="S130" s="47">
        <v>3</v>
      </c>
      <c r="T130" s="47">
        <v>3</v>
      </c>
      <c r="U130" s="58">
        <f>IF(ISERROR(AVERAGE(V130:W130)),"-",AVERAGE(V130:W130))</f>
        <v>2</v>
      </c>
      <c r="V130" s="47">
        <v>2</v>
      </c>
      <c r="W130" s="47">
        <v>2</v>
      </c>
      <c r="X130" s="58">
        <f>IF(ISERROR(AVERAGE(Y130:AB130)),"-",AVERAGE(Y130:AB130))</f>
        <v>4.333333333333333</v>
      </c>
      <c r="Y130" s="47">
        <v>5</v>
      </c>
      <c r="Z130" s="47">
        <v>5</v>
      </c>
      <c r="AA130" s="47" t="s">
        <v>100</v>
      </c>
      <c r="AB130" s="47">
        <v>3</v>
      </c>
      <c r="AC130" s="43">
        <f>IF(ISERROR(AVERAGE(AD130,AF130,AK130,AN130,AQ130,AT130,AV130)),"-",AVERAGE(AD130,AF130,AK130,AN130,AQ130,AT130,AV130))</f>
        <v>2.7857142857142856</v>
      </c>
      <c r="AD130" s="57">
        <f>IF(ISERROR(AVERAGE(AE130)),"-",AVERAGE(AE130))</f>
        <v>4</v>
      </c>
      <c r="AE130" s="47">
        <v>4</v>
      </c>
      <c r="AF130" s="57">
        <f>IF(ISERROR(AVERAGE(AG130:AJ130)),"-",AVERAGE(AG130:AJ130))</f>
        <v>3.5</v>
      </c>
      <c r="AG130" s="47">
        <v>3</v>
      </c>
      <c r="AH130" s="47">
        <v>3</v>
      </c>
      <c r="AI130" s="47">
        <v>3</v>
      </c>
      <c r="AJ130" s="47">
        <v>5</v>
      </c>
      <c r="AK130" s="57">
        <f>IF(ISERROR(AVERAGE(AL130:AM130)),"-",AVERAGE(AL130:AM130))</f>
        <v>2</v>
      </c>
      <c r="AL130" s="47">
        <v>1</v>
      </c>
      <c r="AM130" s="47">
        <v>3</v>
      </c>
      <c r="AN130" s="57">
        <f>IF(ISERROR(AVERAGE(AO130:AP130)),"-",AVERAGE(AO130:AP130))</f>
        <v>3</v>
      </c>
      <c r="AO130" s="47">
        <v>2</v>
      </c>
      <c r="AP130" s="47">
        <v>4</v>
      </c>
      <c r="AQ130" s="57">
        <f>IF(ISERROR(AVERAGE(AR130:AS130)),"-",AVERAGE(AR130:AS130))</f>
        <v>2.5</v>
      </c>
      <c r="AR130" s="47">
        <v>3</v>
      </c>
      <c r="AS130" s="47">
        <v>2</v>
      </c>
      <c r="AT130" s="57">
        <f>IF(ISERROR(AVERAGE(AU130)),"-",AVERAGE(AU130))</f>
        <v>1</v>
      </c>
      <c r="AU130" s="47">
        <v>1</v>
      </c>
      <c r="AV130" s="57">
        <f>IF(ISERROR(AVERAGE(AW130:AX130)),"-",AVERAGE(AW130:AX130))</f>
        <v>3.5</v>
      </c>
      <c r="AW130" s="47">
        <v>3</v>
      </c>
      <c r="AX130" s="47">
        <v>4</v>
      </c>
      <c r="AY130" s="56">
        <f>IF(AZ130="-","?",RANK(AZ130,AZ2:AZ131,0))</f>
        <v>114</v>
      </c>
      <c r="AZ130" s="42">
        <f>IF(OR(ISERROR(AVERAGE(BA130)),ISERROR(AVERAGE(BH130))),"-",ROUND(BH130*(1+(BA130-1)*(0.25/9))*10/12.5,2))</f>
        <v>2</v>
      </c>
      <c r="BA130" s="41">
        <f>IF(ISERROR(AVERAGE(BB130:BG130)),"-",AVERAGE(BB130:BG130))</f>
        <v>5.8125</v>
      </c>
      <c r="BB130" s="47">
        <v>8</v>
      </c>
      <c r="BC130" s="47">
        <v>4</v>
      </c>
      <c r="BD130" s="47">
        <v>4</v>
      </c>
      <c r="BE130" s="47">
        <v>9</v>
      </c>
      <c r="BF130" s="47">
        <v>4</v>
      </c>
      <c r="BG130" s="55">
        <f t="shared" si="158"/>
        <v>5.875</v>
      </c>
      <c r="BH130" s="54">
        <f>IF(ISERROR(AVERAGE(BI130,BM130,BQ130,BX130)),"-",AVERAGE(BI130,BM130,BQ130,BX130))</f>
        <v>2.2083333333333335</v>
      </c>
      <c r="BI130" s="41">
        <f>IF(ISERROR(AVERAGE(BJ130:BL130)),"-",AVERAGE(BJ130:BL130))</f>
        <v>1.6666666666666667</v>
      </c>
      <c r="BJ130" s="47">
        <v>2</v>
      </c>
      <c r="BK130" s="47">
        <v>1</v>
      </c>
      <c r="BL130" s="47">
        <v>2</v>
      </c>
      <c r="BM130" s="41">
        <f>IF(ISERROR(AVERAGE(BN130:BP130)),"-",AVERAGE(BN130:BP130))</f>
        <v>2</v>
      </c>
      <c r="BN130" s="47">
        <v>2</v>
      </c>
      <c r="BO130" s="47">
        <v>2</v>
      </c>
      <c r="BP130" s="47">
        <v>2</v>
      </c>
      <c r="BQ130" s="41">
        <f>IF(ISERROR(AVERAGE(BR130:BW130)),"-",AVERAGE(BR130:BW130))</f>
        <v>2.5</v>
      </c>
      <c r="BR130" s="47">
        <v>4</v>
      </c>
      <c r="BS130" s="47">
        <v>3</v>
      </c>
      <c r="BT130" s="47">
        <v>3</v>
      </c>
      <c r="BU130" s="47">
        <v>2</v>
      </c>
      <c r="BV130" s="47">
        <v>1</v>
      </c>
      <c r="BW130" s="47">
        <v>2</v>
      </c>
      <c r="BX130" s="41">
        <f>IF(ISERROR(AVERAGE(BY130:CA130)),"-",AVERAGE(BY130:CA130))</f>
        <v>2.6666666666666665</v>
      </c>
      <c r="BY130" s="47">
        <v>2</v>
      </c>
      <c r="BZ130" s="47">
        <v>2</v>
      </c>
      <c r="CA130" s="47">
        <v>4</v>
      </c>
      <c r="CB130" s="47" t="s">
        <v>78</v>
      </c>
      <c r="CC130" s="46" t="s">
        <v>78</v>
      </c>
      <c r="CD130" s="52" t="s">
        <v>208</v>
      </c>
      <c r="CE130" s="52">
        <f t="shared" si="164"/>
        <v>3.9666666666666663</v>
      </c>
      <c r="CF130" s="44" t="str">
        <f>IF(OR(CD130="-",CE130="-"),"-",(SUM(CE130-CD130)))</f>
        <v>-</v>
      </c>
      <c r="CG130" s="53" t="str">
        <f>IF(CF130="-","",IF(CF130&gt;=1,"ã",IF(CF130&gt;=0.5,"æ",IF(CF130&gt;=-0.49,"â",IF(CF130&gt;=-0.99,"è","ä")))))</f>
        <v/>
      </c>
      <c r="CH130" s="52" t="s">
        <v>208</v>
      </c>
      <c r="CI130" s="52">
        <f t="shared" si="167"/>
        <v>2.7857142857142856</v>
      </c>
      <c r="CJ130" s="43" t="str">
        <f>IF(OR(CH130="-",CI130="-"),"-",(SUM(CI130-CH130)))</f>
        <v>-</v>
      </c>
      <c r="CK130" s="51" t="str">
        <f>IF(CJ130="-","",IF(CJ130&gt;=1,"ã",IF(CJ130&gt;=0.5,"æ",IF(CJ130&gt;=-0.49,"â",IF(CJ130&gt;=-0.99,"è","ä")))))</f>
        <v/>
      </c>
      <c r="CL130" s="47" t="s">
        <v>78</v>
      </c>
      <c r="CM130" s="46" t="s">
        <v>78</v>
      </c>
      <c r="CN130" s="50">
        <v>3</v>
      </c>
      <c r="CO130" s="47">
        <v>3</v>
      </c>
      <c r="CP130" s="47">
        <v>3</v>
      </c>
      <c r="CQ130" s="47">
        <v>4</v>
      </c>
      <c r="CR130" s="47">
        <v>3</v>
      </c>
      <c r="CS130" s="47">
        <v>3</v>
      </c>
      <c r="CT130" s="49">
        <f t="shared" si="170"/>
        <v>6</v>
      </c>
      <c r="CU130" s="48">
        <f>IF(CN130="-","-",(IF(CN130&lt;6,1,0)+IF(CO130&lt;3,1,0)+IF(CP130&lt;3,1,0)+IF(CQ130&lt;3,1,0)+IF(CR130&lt;3,1,0)+IF(CS130&lt;3,1,0)+IF(CT130&lt;3,1,0)))</f>
        <v>1</v>
      </c>
      <c r="CV130" s="44" t="str">
        <f>IF(CU130="-","",IF(CU130=0,"Dem.","Aut."))</f>
        <v>Aut.</v>
      </c>
      <c r="CW130" s="47" t="s">
        <v>78</v>
      </c>
      <c r="CX130" s="46" t="s">
        <v>78</v>
      </c>
      <c r="CY130" s="45">
        <f t="shared" si="173"/>
        <v>3.38</v>
      </c>
      <c r="CZ130" s="40">
        <f>IF(CY130="-","-",IF(CY130&gt;=8.5,1,IF(CY130&gt;=7,2,IF(CY130&gt;=5.5,3,IF(CY130&gt;=4,4,5)))))</f>
        <v>5</v>
      </c>
      <c r="DA130" s="39" t="str">
        <f>IF(CZ130="-","",IF(CZ130=1,"Highly advanced",IF(CZ130=2,"Advanced",IF(CZ130=3,"Limited",IF(CZ130=4,"Very limited","Failed")))))</f>
        <v>Failed</v>
      </c>
      <c r="DB130" s="44">
        <f t="shared" si="176"/>
        <v>3.97</v>
      </c>
      <c r="DC130" s="40">
        <f>IF(OR(DB130="-",CU130="-"),"-",IF(AND(DB130&gt;=8,CU130=0),1,IF(AND(DB130&gt;=6,CU130=0),2,IF(AND(DB130&gt;=1,CU130=0),3,IF(AND(DB130&gt;=4,CU130&gt;0),4,5)))))</f>
        <v>5</v>
      </c>
      <c r="DD130" s="39" t="str">
        <f>IF(DC130="-","",IF(DC130=1,"Democracies in consolidation",IF(DC130=2,"Defective democracies",IF(DC130=3,"Highly defective democracies",IF(DC130=4,"Moderate autocracies","Hard-line autocracies")))))</f>
        <v>Hard-line autocracies</v>
      </c>
      <c r="DE130" s="43">
        <f t="shared" si="179"/>
        <v>2.79</v>
      </c>
      <c r="DF130" s="40">
        <f>IF(DE130="-","-",IF(DE130&gt;=8,1,IF(DE130&gt;=7,2,IF(DE130&gt;=5,3,IF(DE130&gt;=3,4,5)))))</f>
        <v>5</v>
      </c>
      <c r="DG130" s="39" t="str">
        <f>IF(DF130="-","",IF(DF130=1,"Developed",IF(DF130=2,"Functioning",IF(DF130=3,"Functional flaws",IF(DF130=4,"Poorly functioning","Rudimentary")))))</f>
        <v>Rudimentary</v>
      </c>
      <c r="DH130" s="42">
        <f t="shared" si="182"/>
        <v>2</v>
      </c>
      <c r="DI130" s="40">
        <f>IF(DH130="-","-",IF(DH130&gt;=7,1,IF(DH130&gt;=5.6,2,IF(DH130&gt;=4.3,3,IF(DH130&gt;=3,4,5)))))</f>
        <v>5</v>
      </c>
      <c r="DJ130" s="39" t="str">
        <f>IF(DI130="-","",IF(DI130=1,"Very good",IF(DI130=2,"Good",IF(DI130=3,"Moderate",IF(DI130=4,"Weak","Failed")))))</f>
        <v>Failed</v>
      </c>
      <c r="DK130" s="41">
        <f t="shared" si="185"/>
        <v>5.8</v>
      </c>
      <c r="DL130" s="40">
        <f>IF(DK130="-","-",IF(DK130&gt;=8.5,1,IF(DK130&gt;=6.5,2,IF(DK130&gt;=4.5,3,IF(DK130&gt;=2.5,4,5)))))</f>
        <v>3</v>
      </c>
      <c r="DM130" s="39" t="str">
        <f>IF(DL130="-","",IF(DL130=1,"Massive",IF(DL130=2,"Substantial",IF(DL130=3,"Moderate",IF(DL130=4,"Minor","Negligible")))))</f>
        <v>Moderate</v>
      </c>
    </row>
    <row r="131" spans="1:117">
      <c r="A131" s="61" t="s">
        <v>245</v>
      </c>
      <c r="B131" s="60">
        <v>1</v>
      </c>
      <c r="C131" s="59">
        <f>IF(D131="-","?",RANK(D131,D2:D131,0))</f>
        <v>33</v>
      </c>
      <c r="D131" s="45">
        <f>IF(ISERROR(ROUND(AVERAGE(E131,AC131),2)),"-",ROUND(AVERAGE(E131,AC131),2))</f>
        <v>6.95</v>
      </c>
      <c r="E131" s="44">
        <f>IF(ISERROR(AVERAGE(F131,K131,P131,U131,X131)),"-",AVERAGE(F131,K131,P131,U131,X131))</f>
        <v>7.4</v>
      </c>
      <c r="F131" s="58">
        <f>IF(ISERROR(AVERAGE(G131:J131)),"-",AVERAGE(G131:J131))</f>
        <v>8.75</v>
      </c>
      <c r="G131" s="47">
        <v>9</v>
      </c>
      <c r="H131" s="47">
        <v>8</v>
      </c>
      <c r="I131" s="47">
        <v>9</v>
      </c>
      <c r="J131" s="47">
        <v>9</v>
      </c>
      <c r="K131" s="58">
        <f>IF(ISERROR(AVERAGE(L131:O131)),"-",AVERAGE(L131:O131))</f>
        <v>8.5</v>
      </c>
      <c r="L131" s="47">
        <v>9</v>
      </c>
      <c r="M131" s="47">
        <v>8</v>
      </c>
      <c r="N131" s="47">
        <v>9</v>
      </c>
      <c r="O131" s="47">
        <v>8</v>
      </c>
      <c r="P131" s="58">
        <f>IF(ISERROR(AVERAGE(Q131:T131)),"-",AVERAGE(Q131:T131))</f>
        <v>6.75</v>
      </c>
      <c r="Q131" s="47">
        <v>8</v>
      </c>
      <c r="R131" s="47">
        <v>6</v>
      </c>
      <c r="S131" s="47">
        <v>6</v>
      </c>
      <c r="T131" s="47">
        <v>7</v>
      </c>
      <c r="U131" s="58">
        <f>IF(ISERROR(AVERAGE(V131:W131)),"-",AVERAGE(V131:W131))</f>
        <v>7</v>
      </c>
      <c r="V131" s="47">
        <v>6</v>
      </c>
      <c r="W131" s="47">
        <v>8</v>
      </c>
      <c r="X131" s="58">
        <f>IF(ISERROR(AVERAGE(Y131:AB131)),"-",AVERAGE(Y131:AB131))</f>
        <v>6</v>
      </c>
      <c r="Y131" s="47">
        <v>6</v>
      </c>
      <c r="Z131" s="47">
        <v>6</v>
      </c>
      <c r="AA131" s="47">
        <v>8</v>
      </c>
      <c r="AB131" s="47">
        <v>4</v>
      </c>
      <c r="AC131" s="43">
        <f>IF(ISERROR(AVERAGE(AD131,AF131,AK131,AN131,AQ131,AT131,AV131)),"-",AVERAGE(AD131,AF131,AK131,AN131,AQ131,AT131,AV131))</f>
        <v>6.5</v>
      </c>
      <c r="AD131" s="57">
        <f>IF(ISERROR(AVERAGE(AE131)),"-",AVERAGE(AE131))</f>
        <v>6</v>
      </c>
      <c r="AE131" s="47">
        <v>6</v>
      </c>
      <c r="AF131" s="57">
        <f>IF(ISERROR(AVERAGE(AG131:AJ131)),"-",AVERAGE(AG131:AJ131))</f>
        <v>6</v>
      </c>
      <c r="AG131" s="47">
        <v>6</v>
      </c>
      <c r="AH131" s="47">
        <v>4</v>
      </c>
      <c r="AI131" s="47">
        <v>7</v>
      </c>
      <c r="AJ131" s="47">
        <v>7</v>
      </c>
      <c r="AK131" s="57">
        <f>IF(ISERROR(AVERAGE(AL131:AM131)),"-",AVERAGE(AL131:AM131))</f>
        <v>8.5</v>
      </c>
      <c r="AL131" s="47">
        <v>9</v>
      </c>
      <c r="AM131" s="47">
        <v>8</v>
      </c>
      <c r="AN131" s="57">
        <f>IF(ISERROR(AVERAGE(AO131:AP131)),"-",AVERAGE(AO131:AP131))</f>
        <v>6</v>
      </c>
      <c r="AO131" s="47">
        <v>7</v>
      </c>
      <c r="AP131" s="47">
        <v>5</v>
      </c>
      <c r="AQ131" s="57">
        <f>IF(ISERROR(AVERAGE(AR131:AS131)),"-",AVERAGE(AR131:AS131))</f>
        <v>7</v>
      </c>
      <c r="AR131" s="47">
        <v>7</v>
      </c>
      <c r="AS131" s="47">
        <v>7</v>
      </c>
      <c r="AT131" s="57">
        <f>IF(ISERROR(AVERAGE(AU131)),"-",AVERAGE(AU131))</f>
        <v>7</v>
      </c>
      <c r="AU131" s="47">
        <v>7</v>
      </c>
      <c r="AV131" s="57">
        <f>IF(ISERROR(AVERAGE(AW131:AX131)),"-",AVERAGE(AW131:AX131))</f>
        <v>5</v>
      </c>
      <c r="AW131" s="47">
        <v>5</v>
      </c>
      <c r="AX131" s="47">
        <v>5</v>
      </c>
      <c r="AY131" s="56">
        <f>IF(AZ131="-","?",RANK(AZ131,AZ2:AZ131,0))</f>
        <v>48</v>
      </c>
      <c r="AZ131" s="42">
        <f>IF(OR(ISERROR(AVERAGE(BA131)),ISERROR(AVERAGE(BH131))),"-",ROUND(BH131*(1+(BA131-1)*(0.25/9))*10/12.5,2))</f>
        <v>5.31</v>
      </c>
      <c r="BA131" s="41">
        <f>IF(ISERROR(AVERAGE(BB131:BG131)),"-",AVERAGE(BB131:BG131))</f>
        <v>4.541666666666667</v>
      </c>
      <c r="BB131" s="47">
        <v>5</v>
      </c>
      <c r="BC131" s="47">
        <v>4</v>
      </c>
      <c r="BD131" s="47">
        <v>5</v>
      </c>
      <c r="BE131" s="47">
        <v>6</v>
      </c>
      <c r="BF131" s="47">
        <v>4</v>
      </c>
      <c r="BG131" s="55">
        <f t="shared" si="158"/>
        <v>3.25</v>
      </c>
      <c r="BH131" s="54">
        <f>IF(ISERROR(AVERAGE(BI131,BM131,BQ131,BX131)),"-",AVERAGE(BI131,BM131,BQ131,BX131))</f>
        <v>6.0416666666666661</v>
      </c>
      <c r="BI131" s="41">
        <f>IF(ISERROR(AVERAGE(BJ131:BL131)),"-",AVERAGE(BJ131:BL131))</f>
        <v>5.666666666666667</v>
      </c>
      <c r="BJ131" s="47">
        <v>7</v>
      </c>
      <c r="BK131" s="47">
        <v>5</v>
      </c>
      <c r="BL131" s="47">
        <v>5</v>
      </c>
      <c r="BM131" s="41">
        <f>IF(ISERROR(AVERAGE(BN131:BP131)),"-",AVERAGE(BN131:BP131))</f>
        <v>5.333333333333333</v>
      </c>
      <c r="BN131" s="47">
        <v>5</v>
      </c>
      <c r="BO131" s="47">
        <v>6</v>
      </c>
      <c r="BP131" s="47">
        <v>5</v>
      </c>
      <c r="BQ131" s="41">
        <f>IF(ISERROR(AVERAGE(BR131:BW131)),"-",AVERAGE(BR131:BW131))</f>
        <v>5.833333333333333</v>
      </c>
      <c r="BR131" s="47">
        <v>6</v>
      </c>
      <c r="BS131" s="47">
        <v>7</v>
      </c>
      <c r="BT131" s="47">
        <v>6</v>
      </c>
      <c r="BU131" s="47">
        <v>6</v>
      </c>
      <c r="BV131" s="47">
        <v>5</v>
      </c>
      <c r="BW131" s="47">
        <v>5</v>
      </c>
      <c r="BX131" s="41">
        <f>IF(ISERROR(AVERAGE(BY131:CA131)),"-",AVERAGE(BY131:CA131))</f>
        <v>7.333333333333333</v>
      </c>
      <c r="BY131" s="47">
        <v>7</v>
      </c>
      <c r="BZ131" s="47">
        <v>7</v>
      </c>
      <c r="CA131" s="47">
        <v>8</v>
      </c>
      <c r="CB131" s="47" t="s">
        <v>78</v>
      </c>
      <c r="CC131" s="46" t="s">
        <v>78</v>
      </c>
      <c r="CD131" s="52" t="s">
        <v>208</v>
      </c>
      <c r="CE131" s="52">
        <f t="shared" si="164"/>
        <v>7.4</v>
      </c>
      <c r="CF131" s="44" t="str">
        <f>IF(OR(CD131="-",CE131="-"),"-",(SUM(CE131-CD131)))</f>
        <v>-</v>
      </c>
      <c r="CG131" s="53" t="str">
        <f>IF(CF131="-","",IF(CF131&gt;=1,"ã",IF(CF131&gt;=0.5,"æ",IF(CF131&gt;=-0.49,"â",IF(CF131&gt;=-0.99,"è","ä")))))</f>
        <v/>
      </c>
      <c r="CH131" s="52" t="s">
        <v>208</v>
      </c>
      <c r="CI131" s="52">
        <f t="shared" si="167"/>
        <v>6.5</v>
      </c>
      <c r="CJ131" s="43" t="str">
        <f>IF(OR(CH131="-",CI131="-"),"-",(SUM(CI131-CH131)))</f>
        <v>-</v>
      </c>
      <c r="CK131" s="51" t="str">
        <f>IF(CJ131="-","",IF(CJ131&gt;=1,"ã",IF(CJ131&gt;=0.5,"æ",IF(CJ131&gt;=-0.49,"â",IF(CJ131&gt;=-0.99,"è","ä")))))</f>
        <v/>
      </c>
      <c r="CL131" s="47" t="s">
        <v>78</v>
      </c>
      <c r="CM131" s="46" t="s">
        <v>78</v>
      </c>
      <c r="CN131" s="47">
        <v>9</v>
      </c>
      <c r="CO131" s="47">
        <v>8</v>
      </c>
      <c r="CP131" s="47">
        <v>9</v>
      </c>
      <c r="CQ131" s="47">
        <v>8</v>
      </c>
      <c r="CR131" s="47">
        <v>8</v>
      </c>
      <c r="CS131" s="47">
        <v>7</v>
      </c>
      <c r="CT131" s="49">
        <f t="shared" si="170"/>
        <v>9</v>
      </c>
      <c r="CU131" s="48">
        <f>IF(CN131="-","-",(IF(CN131&lt;6,1,0)+IF(CO131&lt;3,1,0)+IF(CP131&lt;3,1,0)+IF(CQ131&lt;3,1,0)+IF(CR131&lt;3,1,0)+IF(CS131&lt;3,1,0)+IF(CT131&lt;3,1,0)))</f>
        <v>0</v>
      </c>
      <c r="CV131" s="44" t="str">
        <f>IF(CU131="-","",IF(CU131=0,"Dem.","Aut."))</f>
        <v>Dem.</v>
      </c>
      <c r="CW131" s="47" t="s">
        <v>78</v>
      </c>
      <c r="CX131" s="46" t="s">
        <v>78</v>
      </c>
      <c r="CY131" s="45">
        <f t="shared" si="173"/>
        <v>6.95</v>
      </c>
      <c r="CZ131" s="40">
        <f>IF(CY131="-","-",IF(CY131&gt;=8.5,1,IF(CY131&gt;=7,2,IF(CY131&gt;=5.5,3,IF(CY131&gt;=4,4,5)))))</f>
        <v>3</v>
      </c>
      <c r="DA131" s="39" t="str">
        <f>IF(CZ131="-","",IF(CZ131=1,"Highly advanced",IF(CZ131=2,"Advanced",IF(CZ131=3,"Limited",IF(CZ131=4,"Very limited","Failed")))))</f>
        <v>Limited</v>
      </c>
      <c r="DB131" s="44">
        <f t="shared" si="176"/>
        <v>7.4</v>
      </c>
      <c r="DC131" s="40">
        <f>IF(OR(DB131="-",CU131="-"),"-",IF(AND(DB131&gt;=8,CU131=0),1,IF(AND(DB131&gt;=6,CU131=0),2,IF(AND(DB131&gt;=1,CU131=0),3,IF(AND(DB131&gt;=4,CU131&gt;0),4,5)))))</f>
        <v>2</v>
      </c>
      <c r="DD131" s="39" t="str">
        <f>IF(DC131="-","",IF(DC131=1,"Democracies in consolidation",IF(DC131=2,"Defective democracies",IF(DC131=3,"Highly defective democracies",IF(DC131=4,"Moderate autocracies","Hard-line autocracies")))))</f>
        <v>Defective democracies</v>
      </c>
      <c r="DE131" s="43">
        <f t="shared" si="179"/>
        <v>6.5</v>
      </c>
      <c r="DF131" s="40">
        <f>IF(DE131="-","-",IF(DE131&gt;=8,1,IF(DE131&gt;=7,2,IF(DE131&gt;=5,3,IF(DE131&gt;=3,4,5)))))</f>
        <v>3</v>
      </c>
      <c r="DG131" s="39" t="str">
        <f>IF(DF131="-","",IF(DF131=1,"Developed",IF(DF131=2,"Functioning",IF(DF131=3,"Functional flaws",IF(DF131=4,"Poorly functioning","Rudimentary")))))</f>
        <v>Functional flaws</v>
      </c>
      <c r="DH131" s="42">
        <f t="shared" si="182"/>
        <v>5.31</v>
      </c>
      <c r="DI131" s="40">
        <f>IF(DH131="-","-",IF(DH131&gt;=7,1,IF(DH131&gt;=5.6,2,IF(DH131&gt;=4.3,3,IF(DH131&gt;=3,4,5)))))</f>
        <v>3</v>
      </c>
      <c r="DJ131" s="39" t="str">
        <f>IF(DI131="-","",IF(DI131=1,"Very good",IF(DI131=2,"Good",IF(DI131=3,"Moderate",IF(DI131=4,"Weak","Failed")))))</f>
        <v>Moderate</v>
      </c>
      <c r="DK131" s="41">
        <f t="shared" si="185"/>
        <v>4.5</v>
      </c>
      <c r="DL131" s="40">
        <f>IF(DK131="-","-",IF(DK131&gt;=8.5,1,IF(DK131&gt;=6.5,2,IF(DK131&gt;=4.5,3,IF(DK131&gt;=2.5,4,5)))))</f>
        <v>3</v>
      </c>
      <c r="DM131" s="39" t="str">
        <f>IF(DL131="-","",IF(DL131=1,"Massive",IF(DL131=2,"Substantial",IF(DL131=3,"Moderate",IF(DL131=4,"Minor","Negligible")))))</f>
        <v>Moderate</v>
      </c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117"/>
  <sheetViews>
    <sheetView workbookViewId="0" xr3:uid="{78B4E459-6924-5F8B-B7BA-2DD04133E49E}">
      <selection activeCell="A2" sqref="A2"/>
    </sheetView>
  </sheetViews>
  <sheetFormatPr defaultColWidth="11.42578125" defaultRowHeight="12.75"/>
  <cols>
    <col min="1" max="1" width="25.7109375" customWidth="1"/>
    <col min="2" max="2" width="2.7109375" customWidth="1"/>
    <col min="3" max="3" width="4.7109375" customWidth="1"/>
    <col min="4" max="5" width="7.7109375" customWidth="1"/>
    <col min="6" max="6" width="5.7109375" customWidth="1"/>
    <col min="7" max="10" width="0" hidden="1" customWidth="1"/>
    <col min="11" max="11" width="5.7109375" customWidth="1"/>
    <col min="12" max="15" width="0" hidden="1" customWidth="1"/>
    <col min="16" max="16" width="5.7109375" customWidth="1"/>
    <col min="17" max="20" width="0" hidden="1" customWidth="1"/>
    <col min="21" max="21" width="5.7109375" customWidth="1"/>
    <col min="22" max="23" width="0" hidden="1" customWidth="1"/>
    <col min="24" max="24" width="5.7109375" customWidth="1"/>
    <col min="25" max="28" width="0" hidden="1" customWidth="1"/>
    <col min="29" max="29" width="7.7109375" customWidth="1"/>
    <col min="30" max="30" width="5.7109375" customWidth="1"/>
    <col min="31" max="31" width="0" hidden="1" customWidth="1"/>
    <col min="32" max="32" width="5.7109375" customWidth="1"/>
    <col min="33" max="36" width="0" hidden="1" customWidth="1"/>
    <col min="37" max="37" width="5.7109375" customWidth="1"/>
    <col min="38" max="39" width="0" hidden="1" customWidth="1"/>
    <col min="40" max="40" width="5.7109375" customWidth="1"/>
    <col min="41" max="42" width="0" hidden="1" customWidth="1"/>
    <col min="43" max="43" width="5.7109375" customWidth="1"/>
    <col min="44" max="45" width="0" hidden="1" customWidth="1"/>
    <col min="46" max="46" width="5.7109375" customWidth="1"/>
    <col min="47" max="47" width="0" hidden="1" customWidth="1"/>
    <col min="48" max="48" width="5.7109375" customWidth="1"/>
    <col min="49" max="50" width="0" hidden="1" customWidth="1"/>
    <col min="51" max="51" width="4.7109375" customWidth="1"/>
    <col min="52" max="52" width="7.7109375" customWidth="1"/>
    <col min="53" max="53" width="5.7109375" customWidth="1"/>
    <col min="54" max="59" width="0" hidden="1" customWidth="1"/>
    <col min="60" max="60" width="7.7109375" customWidth="1"/>
    <col min="61" max="61" width="5.7109375" customWidth="1"/>
    <col min="62" max="64" width="0" hidden="1" customWidth="1"/>
    <col min="65" max="65" width="5.7109375" customWidth="1"/>
    <col min="66" max="68" width="0" hidden="1" customWidth="1"/>
    <col min="69" max="70" width="5.7109375" customWidth="1"/>
    <col min="71" max="76" width="0" hidden="1" customWidth="1"/>
    <col min="77" max="77" width="5.7109375" customWidth="1"/>
  </cols>
  <sheetData>
    <row r="1" spans="1:77" ht="214.5" thickBot="1">
      <c r="A1" s="104" t="s">
        <v>246</v>
      </c>
      <c r="B1" s="103" t="s">
        <v>1</v>
      </c>
      <c r="C1" s="102" t="s">
        <v>2</v>
      </c>
      <c r="D1" s="101" t="s">
        <v>3</v>
      </c>
      <c r="E1" s="100" t="s">
        <v>4</v>
      </c>
      <c r="F1" s="92" t="s">
        <v>5</v>
      </c>
      <c r="G1" s="93" t="s">
        <v>6</v>
      </c>
      <c r="H1" s="93" t="s">
        <v>7</v>
      </c>
      <c r="I1" s="93" t="s">
        <v>8</v>
      </c>
      <c r="J1" s="93" t="s">
        <v>9</v>
      </c>
      <c r="K1" s="92" t="s">
        <v>10</v>
      </c>
      <c r="L1" s="93" t="s">
        <v>11</v>
      </c>
      <c r="M1" s="93" t="s">
        <v>12</v>
      </c>
      <c r="N1" s="93" t="s">
        <v>13</v>
      </c>
      <c r="O1" s="93" t="s">
        <v>14</v>
      </c>
      <c r="P1" s="92" t="s">
        <v>15</v>
      </c>
      <c r="Q1" s="93" t="s">
        <v>16</v>
      </c>
      <c r="R1" s="93" t="s">
        <v>17</v>
      </c>
      <c r="S1" s="93" t="s">
        <v>18</v>
      </c>
      <c r="T1" s="93" t="s">
        <v>19</v>
      </c>
      <c r="U1" s="92" t="s">
        <v>20</v>
      </c>
      <c r="V1" s="93" t="s">
        <v>21</v>
      </c>
      <c r="W1" s="93" t="s">
        <v>22</v>
      </c>
      <c r="X1" s="92" t="s">
        <v>23</v>
      </c>
      <c r="Y1" s="95" t="s">
        <v>24</v>
      </c>
      <c r="Z1" s="95" t="s">
        <v>25</v>
      </c>
      <c r="AA1" s="95" t="s">
        <v>247</v>
      </c>
      <c r="AB1" s="95" t="s">
        <v>248</v>
      </c>
      <c r="AC1" s="99" t="s">
        <v>28</v>
      </c>
      <c r="AD1" s="92" t="s">
        <v>249</v>
      </c>
      <c r="AE1" s="93" t="s">
        <v>30</v>
      </c>
      <c r="AF1" s="92" t="s">
        <v>250</v>
      </c>
      <c r="AG1" s="93" t="s">
        <v>32</v>
      </c>
      <c r="AH1" s="93" t="s">
        <v>33</v>
      </c>
      <c r="AI1" s="93" t="s">
        <v>34</v>
      </c>
      <c r="AJ1" s="93" t="s">
        <v>35</v>
      </c>
      <c r="AK1" s="92" t="s">
        <v>36</v>
      </c>
      <c r="AL1" s="93" t="s">
        <v>37</v>
      </c>
      <c r="AM1" s="93" t="s">
        <v>38</v>
      </c>
      <c r="AN1" s="92" t="s">
        <v>39</v>
      </c>
      <c r="AO1" s="93" t="s">
        <v>40</v>
      </c>
      <c r="AP1" s="93" t="s">
        <v>41</v>
      </c>
      <c r="AQ1" s="92" t="s">
        <v>42</v>
      </c>
      <c r="AR1" s="93" t="s">
        <v>43</v>
      </c>
      <c r="AS1" s="93" t="s">
        <v>44</v>
      </c>
      <c r="AT1" s="92" t="s">
        <v>45</v>
      </c>
      <c r="AU1" s="93" t="s">
        <v>46</v>
      </c>
      <c r="AV1" s="92" t="s">
        <v>47</v>
      </c>
      <c r="AW1" s="95" t="s">
        <v>48</v>
      </c>
      <c r="AX1" s="95" t="s">
        <v>49</v>
      </c>
      <c r="AY1" s="98" t="s">
        <v>50</v>
      </c>
      <c r="AZ1" s="97" t="s">
        <v>51</v>
      </c>
      <c r="BA1" s="96" t="s">
        <v>52</v>
      </c>
      <c r="BB1" s="95" t="s">
        <v>53</v>
      </c>
      <c r="BC1" s="95" t="s">
        <v>54</v>
      </c>
      <c r="BD1" s="95" t="s">
        <v>55</v>
      </c>
      <c r="BE1" s="95" t="s">
        <v>251</v>
      </c>
      <c r="BF1" s="95" t="s">
        <v>57</v>
      </c>
      <c r="BG1" s="95" t="s">
        <v>252</v>
      </c>
      <c r="BH1" s="94" t="s">
        <v>59</v>
      </c>
      <c r="BI1" s="92" t="s">
        <v>253</v>
      </c>
      <c r="BJ1" s="93" t="s">
        <v>61</v>
      </c>
      <c r="BK1" s="93" t="s">
        <v>62</v>
      </c>
      <c r="BL1" s="93" t="s">
        <v>63</v>
      </c>
      <c r="BM1" s="92" t="s">
        <v>254</v>
      </c>
      <c r="BN1" s="93" t="s">
        <v>65</v>
      </c>
      <c r="BO1" s="93" t="s">
        <v>66</v>
      </c>
      <c r="BP1" s="93" t="s">
        <v>67</v>
      </c>
      <c r="BQ1" s="92" t="s">
        <v>255</v>
      </c>
      <c r="BR1" s="92" t="s">
        <v>256</v>
      </c>
      <c r="BS1" s="93" t="s">
        <v>69</v>
      </c>
      <c r="BT1" s="93" t="s">
        <v>70</v>
      </c>
      <c r="BU1" s="93" t="s">
        <v>71</v>
      </c>
      <c r="BV1" s="93" t="s">
        <v>257</v>
      </c>
      <c r="BW1" s="93" t="s">
        <v>240</v>
      </c>
      <c r="BX1" s="93" t="s">
        <v>241</v>
      </c>
      <c r="BY1" s="92" t="s">
        <v>258</v>
      </c>
    </row>
    <row r="2" spans="1:77">
      <c r="A2" s="91" t="s">
        <v>99</v>
      </c>
      <c r="B2" s="90">
        <v>7</v>
      </c>
      <c r="C2" s="89">
        <v>115</v>
      </c>
      <c r="D2" s="88">
        <v>1.9428571428571428</v>
      </c>
      <c r="E2" s="87">
        <v>0.8</v>
      </c>
      <c r="F2" s="78">
        <v>1</v>
      </c>
      <c r="G2" s="79"/>
      <c r="H2" s="79"/>
      <c r="I2" s="79"/>
      <c r="J2" s="79"/>
      <c r="K2" s="78">
        <v>1</v>
      </c>
      <c r="L2" s="79"/>
      <c r="M2" s="79"/>
      <c r="N2" s="79"/>
      <c r="O2" s="79"/>
      <c r="P2" s="78">
        <v>1</v>
      </c>
      <c r="Q2" s="79"/>
      <c r="R2" s="79"/>
      <c r="S2" s="79"/>
      <c r="T2" s="79"/>
      <c r="U2" s="78">
        <v>0</v>
      </c>
      <c r="V2" s="79"/>
      <c r="W2" s="79"/>
      <c r="X2" s="78">
        <v>1</v>
      </c>
      <c r="Y2" s="82"/>
      <c r="Z2" s="82"/>
      <c r="AA2" s="82"/>
      <c r="AB2" s="82"/>
      <c r="AC2" s="86">
        <v>1.1428571428571428</v>
      </c>
      <c r="AD2" s="78">
        <v>1</v>
      </c>
      <c r="AE2" s="79"/>
      <c r="AF2" s="78">
        <v>1</v>
      </c>
      <c r="AG2" s="79"/>
      <c r="AH2" s="79"/>
      <c r="AI2" s="79"/>
      <c r="AJ2" s="79"/>
      <c r="AK2" s="78">
        <v>2</v>
      </c>
      <c r="AL2" s="79"/>
      <c r="AM2" s="79"/>
      <c r="AN2" s="78">
        <v>1</v>
      </c>
      <c r="AO2" s="79"/>
      <c r="AP2" s="79"/>
      <c r="AQ2" s="78">
        <v>1</v>
      </c>
      <c r="AR2" s="79"/>
      <c r="AS2" s="79"/>
      <c r="AT2" s="78">
        <v>1</v>
      </c>
      <c r="AU2" s="79"/>
      <c r="AV2" s="78">
        <v>1</v>
      </c>
      <c r="AW2" s="82"/>
      <c r="AX2" s="82"/>
      <c r="AY2" s="85">
        <v>98</v>
      </c>
      <c r="AZ2" s="84">
        <v>2.2035200000000001</v>
      </c>
      <c r="BA2" s="83">
        <v>10</v>
      </c>
      <c r="BB2" s="82"/>
      <c r="BC2" s="82"/>
      <c r="BD2" s="82"/>
      <c r="BE2" s="82"/>
      <c r="BF2" s="82"/>
      <c r="BG2" s="81"/>
      <c r="BH2" s="80">
        <v>2.2000000000000002</v>
      </c>
      <c r="BI2" s="78">
        <v>2</v>
      </c>
      <c r="BJ2" s="79"/>
      <c r="BK2" s="79"/>
      <c r="BL2" s="79"/>
      <c r="BM2" s="78">
        <v>1</v>
      </c>
      <c r="BN2" s="79"/>
      <c r="BO2" s="79"/>
      <c r="BP2" s="79"/>
      <c r="BQ2" s="78">
        <v>1</v>
      </c>
      <c r="BR2" s="78">
        <v>1</v>
      </c>
      <c r="BS2" s="78"/>
      <c r="BT2" s="78"/>
      <c r="BU2" s="78"/>
      <c r="BV2" s="78"/>
      <c r="BW2" s="78"/>
      <c r="BX2" s="78"/>
      <c r="BY2" s="78">
        <v>6</v>
      </c>
    </row>
    <row r="3" spans="1:77">
      <c r="A3" s="91" t="s">
        <v>101</v>
      </c>
      <c r="B3" s="90">
        <v>1</v>
      </c>
      <c r="C3" s="89">
        <v>38</v>
      </c>
      <c r="D3" s="88">
        <v>6.0571428571428569</v>
      </c>
      <c r="E3" s="87">
        <v>3.2</v>
      </c>
      <c r="F3" s="78">
        <v>4</v>
      </c>
      <c r="G3" s="79"/>
      <c r="H3" s="79"/>
      <c r="I3" s="79"/>
      <c r="J3" s="79"/>
      <c r="K3" s="78">
        <v>3</v>
      </c>
      <c r="L3" s="79"/>
      <c r="M3" s="79"/>
      <c r="N3" s="79"/>
      <c r="O3" s="79"/>
      <c r="P3" s="78">
        <v>2</v>
      </c>
      <c r="Q3" s="79"/>
      <c r="R3" s="79"/>
      <c r="S3" s="79"/>
      <c r="T3" s="79"/>
      <c r="U3" s="78">
        <v>3</v>
      </c>
      <c r="V3" s="79"/>
      <c r="W3" s="79"/>
      <c r="X3" s="78">
        <v>4</v>
      </c>
      <c r="Y3" s="82"/>
      <c r="Z3" s="82"/>
      <c r="AA3" s="82"/>
      <c r="AB3" s="82"/>
      <c r="AC3" s="86">
        <v>2.8571428571428572</v>
      </c>
      <c r="AD3" s="78">
        <v>3</v>
      </c>
      <c r="AE3" s="79"/>
      <c r="AF3" s="78">
        <v>3</v>
      </c>
      <c r="AG3" s="79"/>
      <c r="AH3" s="79"/>
      <c r="AI3" s="79"/>
      <c r="AJ3" s="79"/>
      <c r="AK3" s="78">
        <v>4</v>
      </c>
      <c r="AL3" s="79"/>
      <c r="AM3" s="79"/>
      <c r="AN3" s="78">
        <v>3</v>
      </c>
      <c r="AO3" s="79"/>
      <c r="AP3" s="79"/>
      <c r="AQ3" s="78">
        <v>2</v>
      </c>
      <c r="AR3" s="79"/>
      <c r="AS3" s="79"/>
      <c r="AT3" s="78">
        <v>3</v>
      </c>
      <c r="AU3" s="79"/>
      <c r="AV3" s="78">
        <v>2</v>
      </c>
      <c r="AW3" s="82"/>
      <c r="AX3" s="82"/>
      <c r="AY3" s="85">
        <v>35</v>
      </c>
      <c r="AZ3" s="84">
        <v>5.2895999999999992</v>
      </c>
      <c r="BA3" s="83">
        <v>6</v>
      </c>
      <c r="BB3" s="82"/>
      <c r="BC3" s="82"/>
      <c r="BD3" s="82"/>
      <c r="BE3" s="82"/>
      <c r="BF3" s="82"/>
      <c r="BG3" s="81"/>
      <c r="BH3" s="80">
        <v>5.8</v>
      </c>
      <c r="BI3" s="78">
        <v>5</v>
      </c>
      <c r="BJ3" s="79"/>
      <c r="BK3" s="79"/>
      <c r="BL3" s="79"/>
      <c r="BM3" s="78">
        <v>4</v>
      </c>
      <c r="BN3" s="79"/>
      <c r="BO3" s="79"/>
      <c r="BP3" s="79"/>
      <c r="BQ3" s="78">
        <v>4</v>
      </c>
      <c r="BR3" s="78">
        <v>7</v>
      </c>
      <c r="BS3" s="78"/>
      <c r="BT3" s="78"/>
      <c r="BU3" s="78"/>
      <c r="BV3" s="78"/>
      <c r="BW3" s="78"/>
      <c r="BX3" s="78"/>
      <c r="BY3" s="78">
        <v>9</v>
      </c>
    </row>
    <row r="4" spans="1:77">
      <c r="A4" s="91" t="s">
        <v>102</v>
      </c>
      <c r="B4" s="90">
        <v>4</v>
      </c>
      <c r="C4" s="89">
        <v>85</v>
      </c>
      <c r="D4" s="88">
        <v>3.9428571428571431</v>
      </c>
      <c r="E4" s="87">
        <v>1.8</v>
      </c>
      <c r="F4" s="78">
        <v>3</v>
      </c>
      <c r="G4" s="79"/>
      <c r="H4" s="79"/>
      <c r="I4" s="79"/>
      <c r="J4" s="79"/>
      <c r="K4" s="78">
        <v>2</v>
      </c>
      <c r="L4" s="79"/>
      <c r="M4" s="79"/>
      <c r="N4" s="79"/>
      <c r="O4" s="79"/>
      <c r="P4" s="78">
        <v>2</v>
      </c>
      <c r="Q4" s="79"/>
      <c r="R4" s="79"/>
      <c r="S4" s="79"/>
      <c r="T4" s="79"/>
      <c r="U4" s="78">
        <v>0</v>
      </c>
      <c r="V4" s="79"/>
      <c r="W4" s="79"/>
      <c r="X4" s="78">
        <v>2</v>
      </c>
      <c r="Y4" s="82"/>
      <c r="Z4" s="82"/>
      <c r="AA4" s="82"/>
      <c r="AB4" s="82"/>
      <c r="AC4" s="86">
        <v>2.1428571428571428</v>
      </c>
      <c r="AD4" s="78">
        <v>2</v>
      </c>
      <c r="AE4" s="79"/>
      <c r="AF4" s="78">
        <v>2</v>
      </c>
      <c r="AG4" s="79"/>
      <c r="AH4" s="79"/>
      <c r="AI4" s="79"/>
      <c r="AJ4" s="79"/>
      <c r="AK4" s="78">
        <v>3</v>
      </c>
      <c r="AL4" s="79"/>
      <c r="AM4" s="79"/>
      <c r="AN4" s="78">
        <v>2</v>
      </c>
      <c r="AO4" s="79"/>
      <c r="AP4" s="79"/>
      <c r="AQ4" s="78">
        <v>2</v>
      </c>
      <c r="AR4" s="79"/>
      <c r="AS4" s="79"/>
      <c r="AT4" s="78">
        <v>2</v>
      </c>
      <c r="AU4" s="79"/>
      <c r="AV4" s="78">
        <v>2</v>
      </c>
      <c r="AW4" s="82"/>
      <c r="AX4" s="82"/>
      <c r="AY4" s="85">
        <v>81</v>
      </c>
      <c r="AZ4" s="84">
        <v>3.06176</v>
      </c>
      <c r="BA4" s="83">
        <v>8</v>
      </c>
      <c r="BB4" s="82"/>
      <c r="BC4" s="82"/>
      <c r="BD4" s="82"/>
      <c r="BE4" s="82"/>
      <c r="BF4" s="82"/>
      <c r="BG4" s="81"/>
      <c r="BH4" s="80">
        <v>3.2</v>
      </c>
      <c r="BI4" s="78">
        <v>3</v>
      </c>
      <c r="BJ4" s="79"/>
      <c r="BK4" s="79"/>
      <c r="BL4" s="79"/>
      <c r="BM4" s="78">
        <v>3</v>
      </c>
      <c r="BN4" s="79"/>
      <c r="BO4" s="79"/>
      <c r="BP4" s="79"/>
      <c r="BQ4" s="78">
        <v>3</v>
      </c>
      <c r="BR4" s="78">
        <v>3</v>
      </c>
      <c r="BS4" s="78"/>
      <c r="BT4" s="78"/>
      <c r="BU4" s="78"/>
      <c r="BV4" s="78"/>
      <c r="BW4" s="78"/>
      <c r="BX4" s="78"/>
      <c r="BY4" s="78">
        <v>4</v>
      </c>
    </row>
    <row r="5" spans="1:77">
      <c r="A5" s="91" t="s">
        <v>103</v>
      </c>
      <c r="B5" s="90">
        <v>5</v>
      </c>
      <c r="C5" s="89">
        <v>105</v>
      </c>
      <c r="D5" s="88">
        <v>3.0285714285714285</v>
      </c>
      <c r="E5" s="87">
        <v>1.6</v>
      </c>
      <c r="F5" s="78">
        <v>3</v>
      </c>
      <c r="G5" s="79"/>
      <c r="H5" s="79"/>
      <c r="I5" s="79"/>
      <c r="J5" s="79"/>
      <c r="K5" s="78">
        <v>2</v>
      </c>
      <c r="L5" s="79"/>
      <c r="M5" s="79"/>
      <c r="N5" s="79"/>
      <c r="O5" s="79"/>
      <c r="P5" s="78">
        <v>1</v>
      </c>
      <c r="Q5" s="79"/>
      <c r="R5" s="79"/>
      <c r="S5" s="79"/>
      <c r="T5" s="79"/>
      <c r="U5" s="78">
        <v>0</v>
      </c>
      <c r="V5" s="79"/>
      <c r="W5" s="79"/>
      <c r="X5" s="78">
        <v>2</v>
      </c>
      <c r="Y5" s="82"/>
      <c r="Z5" s="82"/>
      <c r="AA5" s="82"/>
      <c r="AB5" s="82"/>
      <c r="AC5" s="86">
        <v>1.4285714285714286</v>
      </c>
      <c r="AD5" s="78">
        <v>1</v>
      </c>
      <c r="AE5" s="79"/>
      <c r="AF5" s="78">
        <v>1</v>
      </c>
      <c r="AG5" s="79"/>
      <c r="AH5" s="79"/>
      <c r="AI5" s="79"/>
      <c r="AJ5" s="79"/>
      <c r="AK5" s="78">
        <v>1</v>
      </c>
      <c r="AL5" s="79"/>
      <c r="AM5" s="79"/>
      <c r="AN5" s="78">
        <v>2</v>
      </c>
      <c r="AO5" s="79"/>
      <c r="AP5" s="79"/>
      <c r="AQ5" s="78">
        <v>1</v>
      </c>
      <c r="AR5" s="79"/>
      <c r="AS5" s="79"/>
      <c r="AT5" s="78">
        <v>3</v>
      </c>
      <c r="AU5" s="79"/>
      <c r="AV5" s="78">
        <v>1</v>
      </c>
      <c r="AW5" s="82"/>
      <c r="AX5" s="82"/>
      <c r="AY5" s="85">
        <v>84</v>
      </c>
      <c r="AZ5" s="84">
        <v>2.8044799999999999</v>
      </c>
      <c r="BA5" s="83">
        <v>10</v>
      </c>
      <c r="BB5" s="82"/>
      <c r="BC5" s="82"/>
      <c r="BD5" s="82"/>
      <c r="BE5" s="82"/>
      <c r="BF5" s="82"/>
      <c r="BG5" s="81"/>
      <c r="BH5" s="80">
        <v>2.8</v>
      </c>
      <c r="BI5" s="78">
        <v>3</v>
      </c>
      <c r="BJ5" s="79"/>
      <c r="BK5" s="79"/>
      <c r="BL5" s="79"/>
      <c r="BM5" s="78">
        <v>2</v>
      </c>
      <c r="BN5" s="79"/>
      <c r="BO5" s="79"/>
      <c r="BP5" s="79"/>
      <c r="BQ5" s="78">
        <v>3</v>
      </c>
      <c r="BR5" s="78">
        <v>3</v>
      </c>
      <c r="BS5" s="78"/>
      <c r="BT5" s="78"/>
      <c r="BU5" s="78"/>
      <c r="BV5" s="78"/>
      <c r="BW5" s="78"/>
      <c r="BX5" s="78"/>
      <c r="BY5" s="78">
        <v>3</v>
      </c>
    </row>
    <row r="6" spans="1:77">
      <c r="A6" s="91" t="s">
        <v>104</v>
      </c>
      <c r="B6" s="90">
        <v>2</v>
      </c>
      <c r="C6" s="89">
        <v>25</v>
      </c>
      <c r="D6" s="88">
        <v>6.6571428571428566</v>
      </c>
      <c r="E6" s="87">
        <v>3.8</v>
      </c>
      <c r="F6" s="78">
        <v>4</v>
      </c>
      <c r="G6" s="79"/>
      <c r="H6" s="79"/>
      <c r="I6" s="79"/>
      <c r="J6" s="79"/>
      <c r="K6" s="78">
        <v>5</v>
      </c>
      <c r="L6" s="79"/>
      <c r="M6" s="79"/>
      <c r="N6" s="79"/>
      <c r="O6" s="79"/>
      <c r="P6" s="78">
        <v>3</v>
      </c>
      <c r="Q6" s="79"/>
      <c r="R6" s="79"/>
      <c r="S6" s="79"/>
      <c r="T6" s="79"/>
      <c r="U6" s="78">
        <v>4</v>
      </c>
      <c r="V6" s="79"/>
      <c r="W6" s="79"/>
      <c r="X6" s="78">
        <v>3</v>
      </c>
      <c r="Y6" s="82"/>
      <c r="Z6" s="82"/>
      <c r="AA6" s="82"/>
      <c r="AB6" s="82"/>
      <c r="AC6" s="86">
        <v>2.8571428571428572</v>
      </c>
      <c r="AD6" s="78">
        <v>3</v>
      </c>
      <c r="AE6" s="79"/>
      <c r="AF6" s="78">
        <v>3</v>
      </c>
      <c r="AG6" s="79"/>
      <c r="AH6" s="79"/>
      <c r="AI6" s="79"/>
      <c r="AJ6" s="79"/>
      <c r="AK6" s="78">
        <v>3</v>
      </c>
      <c r="AL6" s="79"/>
      <c r="AM6" s="79"/>
      <c r="AN6" s="78">
        <v>3</v>
      </c>
      <c r="AO6" s="79"/>
      <c r="AP6" s="79"/>
      <c r="AQ6" s="78">
        <v>3</v>
      </c>
      <c r="AR6" s="79"/>
      <c r="AS6" s="79"/>
      <c r="AT6" s="78">
        <v>2</v>
      </c>
      <c r="AU6" s="79"/>
      <c r="AV6" s="78">
        <v>3</v>
      </c>
      <c r="AW6" s="82"/>
      <c r="AX6" s="82"/>
      <c r="AY6" s="85">
        <v>51</v>
      </c>
      <c r="AZ6" s="84">
        <v>4.5094400000000006</v>
      </c>
      <c r="BA6" s="83">
        <v>4</v>
      </c>
      <c r="BB6" s="82"/>
      <c r="BC6" s="82"/>
      <c r="BD6" s="82"/>
      <c r="BE6" s="82"/>
      <c r="BF6" s="82"/>
      <c r="BG6" s="81"/>
      <c r="BH6" s="80">
        <v>5.2</v>
      </c>
      <c r="BI6" s="78">
        <v>5</v>
      </c>
      <c r="BJ6" s="79"/>
      <c r="BK6" s="79"/>
      <c r="BL6" s="79"/>
      <c r="BM6" s="78">
        <v>4</v>
      </c>
      <c r="BN6" s="79"/>
      <c r="BO6" s="79"/>
      <c r="BP6" s="79"/>
      <c r="BQ6" s="78">
        <v>4</v>
      </c>
      <c r="BR6" s="78">
        <v>6</v>
      </c>
      <c r="BS6" s="78"/>
      <c r="BT6" s="78"/>
      <c r="BU6" s="78"/>
      <c r="BV6" s="78"/>
      <c r="BW6" s="78"/>
      <c r="BX6" s="78"/>
      <c r="BY6" s="78">
        <v>7</v>
      </c>
    </row>
    <row r="7" spans="1:77">
      <c r="A7" s="91" t="s">
        <v>105</v>
      </c>
      <c r="B7" s="90">
        <v>6</v>
      </c>
      <c r="C7" s="89">
        <v>46</v>
      </c>
      <c r="D7" s="88">
        <v>5.7428571428571429</v>
      </c>
      <c r="E7" s="87">
        <v>2.6</v>
      </c>
      <c r="F7" s="78">
        <v>4</v>
      </c>
      <c r="G7" s="79"/>
      <c r="H7" s="79"/>
      <c r="I7" s="79"/>
      <c r="J7" s="79"/>
      <c r="K7" s="78">
        <v>2</v>
      </c>
      <c r="L7" s="79"/>
      <c r="M7" s="79"/>
      <c r="N7" s="79"/>
      <c r="O7" s="79"/>
      <c r="P7" s="78">
        <v>2</v>
      </c>
      <c r="Q7" s="79"/>
      <c r="R7" s="79"/>
      <c r="S7" s="79"/>
      <c r="T7" s="79"/>
      <c r="U7" s="78">
        <v>3</v>
      </c>
      <c r="V7" s="79"/>
      <c r="W7" s="79"/>
      <c r="X7" s="78">
        <v>2</v>
      </c>
      <c r="Y7" s="82"/>
      <c r="Z7" s="82"/>
      <c r="AA7" s="82"/>
      <c r="AB7" s="82"/>
      <c r="AC7" s="86">
        <v>3.1428571428571428</v>
      </c>
      <c r="AD7" s="78">
        <v>2</v>
      </c>
      <c r="AE7" s="79"/>
      <c r="AF7" s="78">
        <v>3</v>
      </c>
      <c r="AG7" s="79"/>
      <c r="AH7" s="79"/>
      <c r="AI7" s="79"/>
      <c r="AJ7" s="79"/>
      <c r="AK7" s="78">
        <v>4</v>
      </c>
      <c r="AL7" s="79"/>
      <c r="AM7" s="79"/>
      <c r="AN7" s="78">
        <v>4</v>
      </c>
      <c r="AO7" s="79"/>
      <c r="AP7" s="79"/>
      <c r="AQ7" s="78">
        <v>2</v>
      </c>
      <c r="AR7" s="79"/>
      <c r="AS7" s="79"/>
      <c r="AT7" s="78">
        <v>4</v>
      </c>
      <c r="AU7" s="79"/>
      <c r="AV7" s="78">
        <v>3</v>
      </c>
      <c r="AW7" s="82"/>
      <c r="AX7" s="82"/>
      <c r="AY7" s="85">
        <v>39</v>
      </c>
      <c r="AZ7" s="84">
        <v>5.1071999999999997</v>
      </c>
      <c r="BA7" s="83">
        <v>6</v>
      </c>
      <c r="BB7" s="82"/>
      <c r="BC7" s="82"/>
      <c r="BD7" s="82"/>
      <c r="BE7" s="82"/>
      <c r="BF7" s="82"/>
      <c r="BG7" s="81"/>
      <c r="BH7" s="80">
        <v>5.6</v>
      </c>
      <c r="BI7" s="78">
        <v>6</v>
      </c>
      <c r="BJ7" s="79"/>
      <c r="BK7" s="79"/>
      <c r="BL7" s="79"/>
      <c r="BM7" s="78">
        <v>5</v>
      </c>
      <c r="BN7" s="79"/>
      <c r="BO7" s="79"/>
      <c r="BP7" s="79"/>
      <c r="BQ7" s="78">
        <v>6</v>
      </c>
      <c r="BR7" s="78">
        <v>6</v>
      </c>
      <c r="BS7" s="78"/>
      <c r="BT7" s="78"/>
      <c r="BU7" s="78"/>
      <c r="BV7" s="78"/>
      <c r="BW7" s="78"/>
      <c r="BX7" s="78"/>
      <c r="BY7" s="78">
        <v>5</v>
      </c>
    </row>
    <row r="8" spans="1:77">
      <c r="A8" s="91" t="s">
        <v>106</v>
      </c>
      <c r="B8" s="90">
        <v>6</v>
      </c>
      <c r="C8" s="89">
        <v>72</v>
      </c>
      <c r="D8" s="88">
        <v>4.3714285714285719</v>
      </c>
      <c r="E8" s="87">
        <v>1.8</v>
      </c>
      <c r="F8" s="78">
        <v>3</v>
      </c>
      <c r="G8" s="79"/>
      <c r="H8" s="79"/>
      <c r="I8" s="79"/>
      <c r="J8" s="79"/>
      <c r="K8" s="78">
        <v>2</v>
      </c>
      <c r="L8" s="79"/>
      <c r="M8" s="79"/>
      <c r="N8" s="79"/>
      <c r="O8" s="79"/>
      <c r="P8" s="78">
        <v>2</v>
      </c>
      <c r="Q8" s="79"/>
      <c r="R8" s="79"/>
      <c r="S8" s="79"/>
      <c r="T8" s="79"/>
      <c r="U8" s="78">
        <v>0</v>
      </c>
      <c r="V8" s="79"/>
      <c r="W8" s="79"/>
      <c r="X8" s="78">
        <v>2</v>
      </c>
      <c r="Y8" s="82"/>
      <c r="Z8" s="82"/>
      <c r="AA8" s="82"/>
      <c r="AB8" s="82"/>
      <c r="AC8" s="86">
        <v>2.5714285714285716</v>
      </c>
      <c r="AD8" s="78">
        <v>2</v>
      </c>
      <c r="AE8" s="79"/>
      <c r="AF8" s="78">
        <v>3</v>
      </c>
      <c r="AG8" s="79"/>
      <c r="AH8" s="79"/>
      <c r="AI8" s="79"/>
      <c r="AJ8" s="79"/>
      <c r="AK8" s="78">
        <v>3</v>
      </c>
      <c r="AL8" s="79"/>
      <c r="AM8" s="79"/>
      <c r="AN8" s="78">
        <v>3</v>
      </c>
      <c r="AO8" s="79"/>
      <c r="AP8" s="79"/>
      <c r="AQ8" s="78">
        <v>2</v>
      </c>
      <c r="AR8" s="79"/>
      <c r="AS8" s="79"/>
      <c r="AT8" s="78">
        <v>3</v>
      </c>
      <c r="AU8" s="79"/>
      <c r="AV8" s="78">
        <v>2</v>
      </c>
      <c r="AW8" s="82"/>
      <c r="AX8" s="82"/>
      <c r="AY8" s="85">
        <v>79</v>
      </c>
      <c r="AZ8" s="84">
        <v>3.1769599999999998</v>
      </c>
      <c r="BA8" s="83">
        <v>7</v>
      </c>
      <c r="BB8" s="82"/>
      <c r="BC8" s="82"/>
      <c r="BD8" s="82"/>
      <c r="BE8" s="82"/>
      <c r="BF8" s="82"/>
      <c r="BG8" s="81"/>
      <c r="BH8" s="80">
        <v>3.4</v>
      </c>
      <c r="BI8" s="78">
        <v>3</v>
      </c>
      <c r="BJ8" s="79"/>
      <c r="BK8" s="79"/>
      <c r="BL8" s="79"/>
      <c r="BM8" s="78">
        <v>3</v>
      </c>
      <c r="BN8" s="79"/>
      <c r="BO8" s="79"/>
      <c r="BP8" s="79"/>
      <c r="BQ8" s="78">
        <v>3</v>
      </c>
      <c r="BR8" s="78">
        <v>3</v>
      </c>
      <c r="BS8" s="78"/>
      <c r="BT8" s="78"/>
      <c r="BU8" s="78"/>
      <c r="BV8" s="78"/>
      <c r="BW8" s="78"/>
      <c r="BX8" s="78"/>
      <c r="BY8" s="78">
        <v>5</v>
      </c>
    </row>
    <row r="9" spans="1:77">
      <c r="A9" s="91" t="s">
        <v>107</v>
      </c>
      <c r="B9" s="90">
        <v>4</v>
      </c>
      <c r="C9" s="89">
        <v>50</v>
      </c>
      <c r="D9" s="88">
        <v>5.5142857142857142</v>
      </c>
      <c r="E9" s="87">
        <v>1.8</v>
      </c>
      <c r="F9" s="78">
        <v>4</v>
      </c>
      <c r="G9" s="79"/>
      <c r="H9" s="79"/>
      <c r="I9" s="79"/>
      <c r="J9" s="79"/>
      <c r="K9" s="78">
        <v>2</v>
      </c>
      <c r="L9" s="79"/>
      <c r="M9" s="79"/>
      <c r="N9" s="79"/>
      <c r="O9" s="79"/>
      <c r="P9" s="78">
        <v>1</v>
      </c>
      <c r="Q9" s="79"/>
      <c r="R9" s="79"/>
      <c r="S9" s="79"/>
      <c r="T9" s="79"/>
      <c r="U9" s="78">
        <v>0</v>
      </c>
      <c r="V9" s="79"/>
      <c r="W9" s="79"/>
      <c r="X9" s="78">
        <v>2</v>
      </c>
      <c r="Y9" s="82"/>
      <c r="Z9" s="82"/>
      <c r="AA9" s="82"/>
      <c r="AB9" s="82"/>
      <c r="AC9" s="86">
        <v>3.7142857142857144</v>
      </c>
      <c r="AD9" s="78">
        <v>3</v>
      </c>
      <c r="AE9" s="79"/>
      <c r="AF9" s="78">
        <v>4</v>
      </c>
      <c r="AG9" s="79"/>
      <c r="AH9" s="79"/>
      <c r="AI9" s="79"/>
      <c r="AJ9" s="79"/>
      <c r="AK9" s="78">
        <v>4</v>
      </c>
      <c r="AL9" s="79"/>
      <c r="AM9" s="79"/>
      <c r="AN9" s="78">
        <v>5</v>
      </c>
      <c r="AO9" s="79"/>
      <c r="AP9" s="79"/>
      <c r="AQ9" s="78">
        <v>4</v>
      </c>
      <c r="AR9" s="79"/>
      <c r="AS9" s="79"/>
      <c r="AT9" s="78">
        <v>3</v>
      </c>
      <c r="AU9" s="79"/>
      <c r="AV9" s="78">
        <v>3</v>
      </c>
      <c r="AW9" s="82"/>
      <c r="AX9" s="82"/>
      <c r="AY9" s="85">
        <v>66</v>
      </c>
      <c r="AZ9" s="84">
        <v>3.9142400000000008</v>
      </c>
      <c r="BA9" s="83">
        <v>5</v>
      </c>
      <c r="BB9" s="82"/>
      <c r="BC9" s="82"/>
      <c r="BD9" s="82"/>
      <c r="BE9" s="82"/>
      <c r="BF9" s="82"/>
      <c r="BG9" s="81"/>
      <c r="BH9" s="80">
        <v>4.4000000000000004</v>
      </c>
      <c r="BI9" s="78">
        <v>5</v>
      </c>
      <c r="BJ9" s="79"/>
      <c r="BK9" s="79"/>
      <c r="BL9" s="79"/>
      <c r="BM9" s="78">
        <v>4</v>
      </c>
      <c r="BN9" s="79"/>
      <c r="BO9" s="79"/>
      <c r="BP9" s="79"/>
      <c r="BQ9" s="78">
        <v>4</v>
      </c>
      <c r="BR9" s="78">
        <v>4</v>
      </c>
      <c r="BS9" s="78"/>
      <c r="BT9" s="78"/>
      <c r="BU9" s="78"/>
      <c r="BV9" s="78"/>
      <c r="BW9" s="78"/>
      <c r="BX9" s="78"/>
      <c r="BY9" s="78">
        <v>5</v>
      </c>
    </row>
    <row r="10" spans="1:77">
      <c r="A10" s="91" t="s">
        <v>108</v>
      </c>
      <c r="B10" s="90">
        <v>7</v>
      </c>
      <c r="C10" s="89">
        <v>45</v>
      </c>
      <c r="D10" s="88">
        <v>5.7714285714285722</v>
      </c>
      <c r="E10" s="87">
        <v>3.2</v>
      </c>
      <c r="F10" s="78">
        <v>3</v>
      </c>
      <c r="G10" s="79"/>
      <c r="H10" s="79"/>
      <c r="I10" s="79"/>
      <c r="J10" s="79"/>
      <c r="K10" s="78">
        <v>4</v>
      </c>
      <c r="L10" s="79"/>
      <c r="M10" s="79"/>
      <c r="N10" s="79"/>
      <c r="O10" s="79"/>
      <c r="P10" s="78">
        <v>3</v>
      </c>
      <c r="Q10" s="79"/>
      <c r="R10" s="79"/>
      <c r="S10" s="79"/>
      <c r="T10" s="79"/>
      <c r="U10" s="78">
        <v>3</v>
      </c>
      <c r="V10" s="79"/>
      <c r="W10" s="79"/>
      <c r="X10" s="78">
        <v>3</v>
      </c>
      <c r="Y10" s="82"/>
      <c r="Z10" s="82"/>
      <c r="AA10" s="82"/>
      <c r="AB10" s="82"/>
      <c r="AC10" s="86">
        <v>2.5714285714285716</v>
      </c>
      <c r="AD10" s="78">
        <v>1</v>
      </c>
      <c r="AE10" s="79"/>
      <c r="AF10" s="78">
        <v>3</v>
      </c>
      <c r="AG10" s="79"/>
      <c r="AH10" s="79"/>
      <c r="AI10" s="79"/>
      <c r="AJ10" s="79"/>
      <c r="AK10" s="78">
        <v>3</v>
      </c>
      <c r="AL10" s="79"/>
      <c r="AM10" s="79"/>
      <c r="AN10" s="78">
        <v>4</v>
      </c>
      <c r="AO10" s="79"/>
      <c r="AP10" s="79"/>
      <c r="AQ10" s="78">
        <v>2</v>
      </c>
      <c r="AR10" s="79"/>
      <c r="AS10" s="79"/>
      <c r="AT10" s="78">
        <v>3</v>
      </c>
      <c r="AU10" s="79"/>
      <c r="AV10" s="78">
        <v>2</v>
      </c>
      <c r="AW10" s="82"/>
      <c r="AX10" s="82"/>
      <c r="AY10" s="85">
        <v>51</v>
      </c>
      <c r="AZ10" s="84">
        <v>4.4851200000000002</v>
      </c>
      <c r="BA10" s="83">
        <v>7</v>
      </c>
      <c r="BB10" s="82"/>
      <c r="BC10" s="82"/>
      <c r="BD10" s="82"/>
      <c r="BE10" s="82"/>
      <c r="BF10" s="82"/>
      <c r="BG10" s="81"/>
      <c r="BH10" s="80">
        <v>4.8</v>
      </c>
      <c r="BI10" s="78">
        <v>4</v>
      </c>
      <c r="BJ10" s="79"/>
      <c r="BK10" s="79"/>
      <c r="BL10" s="79"/>
      <c r="BM10" s="78">
        <v>4</v>
      </c>
      <c r="BN10" s="79"/>
      <c r="BO10" s="79"/>
      <c r="BP10" s="79"/>
      <c r="BQ10" s="78">
        <v>4</v>
      </c>
      <c r="BR10" s="78">
        <v>4</v>
      </c>
      <c r="BS10" s="78"/>
      <c r="BT10" s="78"/>
      <c r="BU10" s="78"/>
      <c r="BV10" s="78"/>
      <c r="BW10" s="78"/>
      <c r="BX10" s="78"/>
      <c r="BY10" s="78">
        <v>8</v>
      </c>
    </row>
    <row r="11" spans="1:77">
      <c r="A11" s="91" t="s">
        <v>109</v>
      </c>
      <c r="B11" s="90">
        <v>6</v>
      </c>
      <c r="C11" s="89">
        <v>85</v>
      </c>
      <c r="D11" s="88">
        <v>3.8857142857142857</v>
      </c>
      <c r="E11" s="87">
        <v>1.6</v>
      </c>
      <c r="F11" s="78">
        <v>4</v>
      </c>
      <c r="G11" s="79"/>
      <c r="H11" s="79"/>
      <c r="I11" s="79"/>
      <c r="J11" s="79"/>
      <c r="K11" s="78">
        <v>1</v>
      </c>
      <c r="L11" s="79"/>
      <c r="M11" s="79"/>
      <c r="N11" s="79"/>
      <c r="O11" s="79"/>
      <c r="P11" s="78">
        <v>1</v>
      </c>
      <c r="Q11" s="79"/>
      <c r="R11" s="79"/>
      <c r="S11" s="79"/>
      <c r="T11" s="79"/>
      <c r="U11" s="78">
        <v>0</v>
      </c>
      <c r="V11" s="79"/>
      <c r="W11" s="79"/>
      <c r="X11" s="78">
        <v>2</v>
      </c>
      <c r="Y11" s="82"/>
      <c r="Z11" s="82"/>
      <c r="AA11" s="82"/>
      <c r="AB11" s="82"/>
      <c r="AC11" s="86">
        <v>2.2857142857142856</v>
      </c>
      <c r="AD11" s="78">
        <v>3</v>
      </c>
      <c r="AE11" s="79"/>
      <c r="AF11" s="78">
        <v>2</v>
      </c>
      <c r="AG11" s="79"/>
      <c r="AH11" s="79"/>
      <c r="AI11" s="79"/>
      <c r="AJ11" s="79"/>
      <c r="AK11" s="78">
        <v>2</v>
      </c>
      <c r="AL11" s="79"/>
      <c r="AM11" s="79"/>
      <c r="AN11" s="78">
        <v>1</v>
      </c>
      <c r="AO11" s="79"/>
      <c r="AP11" s="79"/>
      <c r="AQ11" s="78">
        <v>3</v>
      </c>
      <c r="AR11" s="79"/>
      <c r="AS11" s="79"/>
      <c r="AT11" s="78">
        <v>2</v>
      </c>
      <c r="AU11" s="79"/>
      <c r="AV11" s="78">
        <v>3</v>
      </c>
      <c r="AW11" s="82"/>
      <c r="AX11" s="82"/>
      <c r="AY11" s="85">
        <v>98</v>
      </c>
      <c r="AZ11" s="84">
        <v>2.1888000000000001</v>
      </c>
      <c r="BA11" s="83">
        <v>6</v>
      </c>
      <c r="BB11" s="82"/>
      <c r="BC11" s="82"/>
      <c r="BD11" s="82"/>
      <c r="BE11" s="82"/>
      <c r="BF11" s="82"/>
      <c r="BG11" s="81"/>
      <c r="BH11" s="80">
        <v>2.4</v>
      </c>
      <c r="BI11" s="78">
        <v>3</v>
      </c>
      <c r="BJ11" s="79"/>
      <c r="BK11" s="79"/>
      <c r="BL11" s="79"/>
      <c r="BM11" s="78">
        <v>3</v>
      </c>
      <c r="BN11" s="79"/>
      <c r="BO11" s="79"/>
      <c r="BP11" s="79"/>
      <c r="BQ11" s="78">
        <v>2</v>
      </c>
      <c r="BR11" s="78">
        <v>2</v>
      </c>
      <c r="BS11" s="78"/>
      <c r="BT11" s="78"/>
      <c r="BU11" s="78"/>
      <c r="BV11" s="78"/>
      <c r="BW11" s="78"/>
      <c r="BX11" s="78"/>
      <c r="BY11" s="78">
        <v>2</v>
      </c>
    </row>
    <row r="12" spans="1:77">
      <c r="A12" s="91" t="s">
        <v>110</v>
      </c>
      <c r="B12" s="90">
        <v>3</v>
      </c>
      <c r="C12" s="89">
        <v>41</v>
      </c>
      <c r="D12" s="88">
        <v>5.9714285714285715</v>
      </c>
      <c r="E12" s="87">
        <v>3.4</v>
      </c>
      <c r="F12" s="78">
        <v>4</v>
      </c>
      <c r="G12" s="79"/>
      <c r="H12" s="79"/>
      <c r="I12" s="79"/>
      <c r="J12" s="79"/>
      <c r="K12" s="78">
        <v>4</v>
      </c>
      <c r="L12" s="79"/>
      <c r="M12" s="79"/>
      <c r="N12" s="79"/>
      <c r="O12" s="79"/>
      <c r="P12" s="78">
        <v>3</v>
      </c>
      <c r="Q12" s="79"/>
      <c r="R12" s="79"/>
      <c r="S12" s="79"/>
      <c r="T12" s="79"/>
      <c r="U12" s="78">
        <v>3</v>
      </c>
      <c r="V12" s="79"/>
      <c r="W12" s="79"/>
      <c r="X12" s="78">
        <v>3</v>
      </c>
      <c r="Y12" s="82"/>
      <c r="Z12" s="82"/>
      <c r="AA12" s="82"/>
      <c r="AB12" s="82"/>
      <c r="AC12" s="86">
        <v>2.5714285714285716</v>
      </c>
      <c r="AD12" s="78">
        <v>1</v>
      </c>
      <c r="AE12" s="79"/>
      <c r="AF12" s="78">
        <v>3</v>
      </c>
      <c r="AG12" s="79"/>
      <c r="AH12" s="79"/>
      <c r="AI12" s="79"/>
      <c r="AJ12" s="79"/>
      <c r="AK12" s="78">
        <v>4</v>
      </c>
      <c r="AL12" s="79"/>
      <c r="AM12" s="79"/>
      <c r="AN12" s="78">
        <v>3</v>
      </c>
      <c r="AO12" s="79"/>
      <c r="AP12" s="79"/>
      <c r="AQ12" s="78">
        <v>2</v>
      </c>
      <c r="AR12" s="79"/>
      <c r="AS12" s="79"/>
      <c r="AT12" s="78">
        <v>3</v>
      </c>
      <c r="AU12" s="79"/>
      <c r="AV12" s="78">
        <v>2</v>
      </c>
      <c r="AW12" s="82"/>
      <c r="AX12" s="82"/>
      <c r="AY12" s="85">
        <f>AY11+1</f>
        <v>99</v>
      </c>
      <c r="AZ12" s="84">
        <v>5.654399999999999</v>
      </c>
      <c r="BA12" s="83">
        <v>6</v>
      </c>
      <c r="BB12" s="82"/>
      <c r="BC12" s="82"/>
      <c r="BD12" s="82"/>
      <c r="BE12" s="82"/>
      <c r="BF12" s="82"/>
      <c r="BG12" s="81"/>
      <c r="BH12" s="80">
        <v>6.2</v>
      </c>
      <c r="BI12" s="78">
        <v>5</v>
      </c>
      <c r="BJ12" s="79"/>
      <c r="BK12" s="79"/>
      <c r="BL12" s="79"/>
      <c r="BM12" s="78">
        <v>5</v>
      </c>
      <c r="BN12" s="79"/>
      <c r="BO12" s="79"/>
      <c r="BP12" s="79"/>
      <c r="BQ12" s="78">
        <v>4</v>
      </c>
      <c r="BR12" s="78">
        <v>8</v>
      </c>
      <c r="BS12" s="78"/>
      <c r="BT12" s="78"/>
      <c r="BU12" s="78"/>
      <c r="BV12" s="78"/>
      <c r="BW12" s="78"/>
      <c r="BX12" s="78"/>
      <c r="BY12" s="78">
        <v>9</v>
      </c>
    </row>
    <row r="13" spans="1:77">
      <c r="A13" s="91" t="s">
        <v>112</v>
      </c>
      <c r="B13" s="90">
        <v>2</v>
      </c>
      <c r="C13" s="89">
        <v>35</v>
      </c>
      <c r="D13" s="88">
        <v>6.3142857142857149</v>
      </c>
      <c r="E13" s="87">
        <v>3.6</v>
      </c>
      <c r="F13" s="78">
        <v>4</v>
      </c>
      <c r="G13" s="79"/>
      <c r="H13" s="79"/>
      <c r="I13" s="79"/>
      <c r="J13" s="79"/>
      <c r="K13" s="78">
        <v>4</v>
      </c>
      <c r="L13" s="79"/>
      <c r="M13" s="79"/>
      <c r="N13" s="79"/>
      <c r="O13" s="79"/>
      <c r="P13" s="78">
        <v>4</v>
      </c>
      <c r="Q13" s="79"/>
      <c r="R13" s="79"/>
      <c r="S13" s="79"/>
      <c r="T13" s="79"/>
      <c r="U13" s="78">
        <v>3</v>
      </c>
      <c r="V13" s="79"/>
      <c r="W13" s="79"/>
      <c r="X13" s="78">
        <v>3</v>
      </c>
      <c r="Y13" s="82"/>
      <c r="Z13" s="82"/>
      <c r="AA13" s="82"/>
      <c r="AB13" s="82"/>
      <c r="AC13" s="86">
        <v>2.7142857142857144</v>
      </c>
      <c r="AD13" s="78">
        <v>2</v>
      </c>
      <c r="AE13" s="79"/>
      <c r="AF13" s="78">
        <v>3</v>
      </c>
      <c r="AG13" s="79"/>
      <c r="AH13" s="79"/>
      <c r="AI13" s="79"/>
      <c r="AJ13" s="79"/>
      <c r="AK13" s="78">
        <v>4</v>
      </c>
      <c r="AL13" s="79"/>
      <c r="AM13" s="79"/>
      <c r="AN13" s="78">
        <v>4</v>
      </c>
      <c r="AO13" s="79"/>
      <c r="AP13" s="79"/>
      <c r="AQ13" s="78">
        <v>2</v>
      </c>
      <c r="AR13" s="79"/>
      <c r="AS13" s="79"/>
      <c r="AT13" s="78">
        <v>2</v>
      </c>
      <c r="AU13" s="79"/>
      <c r="AV13" s="78">
        <v>2</v>
      </c>
      <c r="AW13" s="82"/>
      <c r="AX13" s="82"/>
      <c r="AY13" s="85">
        <f>AY12+1</f>
        <v>100</v>
      </c>
      <c r="AZ13" s="84">
        <v>5.4720000000000004</v>
      </c>
      <c r="BA13" s="83">
        <v>6</v>
      </c>
      <c r="BB13" s="82"/>
      <c r="BC13" s="82"/>
      <c r="BD13" s="82"/>
      <c r="BE13" s="82"/>
      <c r="BF13" s="82"/>
      <c r="BG13" s="81"/>
      <c r="BH13" s="80">
        <v>6</v>
      </c>
      <c r="BI13" s="78">
        <v>6</v>
      </c>
      <c r="BJ13" s="79"/>
      <c r="BK13" s="79"/>
      <c r="BL13" s="79"/>
      <c r="BM13" s="78">
        <v>5</v>
      </c>
      <c r="BN13" s="79"/>
      <c r="BO13" s="79"/>
      <c r="BP13" s="79"/>
      <c r="BQ13" s="78">
        <v>5</v>
      </c>
      <c r="BR13" s="78">
        <v>5</v>
      </c>
      <c r="BS13" s="78"/>
      <c r="BT13" s="78"/>
      <c r="BU13" s="78"/>
      <c r="BV13" s="78"/>
      <c r="BW13" s="78"/>
      <c r="BX13" s="78"/>
      <c r="BY13" s="78">
        <v>9</v>
      </c>
    </row>
    <row r="14" spans="1:77">
      <c r="A14" s="91" t="s">
        <v>113</v>
      </c>
      <c r="B14" s="90">
        <v>1</v>
      </c>
      <c r="C14" s="89">
        <v>50</v>
      </c>
      <c r="D14" s="88">
        <v>5.4571428571428573</v>
      </c>
      <c r="E14" s="87">
        <v>2.6</v>
      </c>
      <c r="F14" s="78">
        <v>3</v>
      </c>
      <c r="G14" s="79"/>
      <c r="H14" s="79"/>
      <c r="I14" s="79"/>
      <c r="J14" s="79"/>
      <c r="K14" s="78">
        <v>3</v>
      </c>
      <c r="L14" s="79"/>
      <c r="M14" s="79"/>
      <c r="N14" s="79"/>
      <c r="O14" s="79"/>
      <c r="P14" s="78">
        <v>2</v>
      </c>
      <c r="Q14" s="79"/>
      <c r="R14" s="79"/>
      <c r="S14" s="79"/>
      <c r="T14" s="79"/>
      <c r="U14" s="78">
        <v>2</v>
      </c>
      <c r="V14" s="79"/>
      <c r="W14" s="79"/>
      <c r="X14" s="78">
        <v>3</v>
      </c>
      <c r="Y14" s="82"/>
      <c r="Z14" s="82"/>
      <c r="AA14" s="82"/>
      <c r="AB14" s="82"/>
      <c r="AC14" s="86">
        <v>2.8571428571428572</v>
      </c>
      <c r="AD14" s="78">
        <v>3</v>
      </c>
      <c r="AE14" s="79"/>
      <c r="AF14" s="78">
        <v>3</v>
      </c>
      <c r="AG14" s="79"/>
      <c r="AH14" s="79"/>
      <c r="AI14" s="79"/>
      <c r="AJ14" s="79"/>
      <c r="AK14" s="78">
        <v>4</v>
      </c>
      <c r="AL14" s="79"/>
      <c r="AM14" s="79"/>
      <c r="AN14" s="78">
        <v>3</v>
      </c>
      <c r="AO14" s="79"/>
      <c r="AP14" s="79"/>
      <c r="AQ14" s="78">
        <v>3</v>
      </c>
      <c r="AR14" s="79"/>
      <c r="AS14" s="79"/>
      <c r="AT14" s="78">
        <v>2</v>
      </c>
      <c r="AU14" s="79"/>
      <c r="AV14" s="78">
        <v>2</v>
      </c>
      <c r="AW14" s="82"/>
      <c r="AX14" s="82"/>
      <c r="AY14" s="85">
        <v>63</v>
      </c>
      <c r="AZ14" s="84">
        <v>4.0185599999999999</v>
      </c>
      <c r="BA14" s="83">
        <v>8</v>
      </c>
      <c r="BB14" s="82"/>
      <c r="BC14" s="82"/>
      <c r="BD14" s="82"/>
      <c r="BE14" s="82"/>
      <c r="BF14" s="82"/>
      <c r="BG14" s="81"/>
      <c r="BH14" s="80">
        <v>4.2</v>
      </c>
      <c r="BI14" s="78">
        <v>4</v>
      </c>
      <c r="BJ14" s="79"/>
      <c r="BK14" s="79"/>
      <c r="BL14" s="79"/>
      <c r="BM14" s="78">
        <v>3</v>
      </c>
      <c r="BN14" s="79"/>
      <c r="BO14" s="79"/>
      <c r="BP14" s="79"/>
      <c r="BQ14" s="78">
        <v>3</v>
      </c>
      <c r="BR14" s="78">
        <v>5</v>
      </c>
      <c r="BS14" s="78"/>
      <c r="BT14" s="78"/>
      <c r="BU14" s="78"/>
      <c r="BV14" s="78"/>
      <c r="BW14" s="78"/>
      <c r="BX14" s="78"/>
      <c r="BY14" s="78">
        <v>6</v>
      </c>
    </row>
    <row r="15" spans="1:77">
      <c r="A15" s="91" t="s">
        <v>114</v>
      </c>
      <c r="B15" s="90">
        <v>5</v>
      </c>
      <c r="C15" s="89">
        <v>14</v>
      </c>
      <c r="D15" s="88">
        <v>8.3142857142857132</v>
      </c>
      <c r="E15" s="87">
        <v>4.5999999999999996</v>
      </c>
      <c r="F15" s="78">
        <v>5</v>
      </c>
      <c r="G15" s="79"/>
      <c r="H15" s="79"/>
      <c r="I15" s="79"/>
      <c r="J15" s="79"/>
      <c r="K15" s="78">
        <v>5</v>
      </c>
      <c r="L15" s="79"/>
      <c r="M15" s="79"/>
      <c r="N15" s="79"/>
      <c r="O15" s="79"/>
      <c r="P15" s="78">
        <v>4</v>
      </c>
      <c r="Q15" s="79"/>
      <c r="R15" s="79"/>
      <c r="S15" s="79"/>
      <c r="T15" s="79"/>
      <c r="U15" s="78">
        <v>5</v>
      </c>
      <c r="V15" s="79"/>
      <c r="W15" s="79"/>
      <c r="X15" s="78">
        <v>4</v>
      </c>
      <c r="Y15" s="82"/>
      <c r="Z15" s="82"/>
      <c r="AA15" s="82"/>
      <c r="AB15" s="82"/>
      <c r="AC15" s="86">
        <v>3.7142857142857144</v>
      </c>
      <c r="AD15" s="78">
        <v>2</v>
      </c>
      <c r="AE15" s="79"/>
      <c r="AF15" s="78">
        <v>4</v>
      </c>
      <c r="AG15" s="79"/>
      <c r="AH15" s="79"/>
      <c r="AI15" s="79"/>
      <c r="AJ15" s="79"/>
      <c r="AK15" s="78">
        <v>5</v>
      </c>
      <c r="AL15" s="79"/>
      <c r="AM15" s="79"/>
      <c r="AN15" s="78">
        <v>5</v>
      </c>
      <c r="AO15" s="79"/>
      <c r="AP15" s="79"/>
      <c r="AQ15" s="78">
        <v>3</v>
      </c>
      <c r="AR15" s="79"/>
      <c r="AS15" s="79"/>
      <c r="AT15" s="78">
        <v>4</v>
      </c>
      <c r="AU15" s="79"/>
      <c r="AV15" s="78">
        <v>3</v>
      </c>
      <c r="AW15" s="82"/>
      <c r="AX15" s="82"/>
      <c r="AY15" s="85">
        <f>AY14+1</f>
        <v>64</v>
      </c>
      <c r="AZ15" s="84">
        <v>7.4579200000000005</v>
      </c>
      <c r="BA15" s="83">
        <v>4</v>
      </c>
      <c r="BB15" s="82"/>
      <c r="BC15" s="82"/>
      <c r="BD15" s="82"/>
      <c r="BE15" s="82"/>
      <c r="BF15" s="82"/>
      <c r="BG15" s="81"/>
      <c r="BH15" s="80">
        <v>8.6</v>
      </c>
      <c r="BI15" s="78">
        <v>8</v>
      </c>
      <c r="BJ15" s="79"/>
      <c r="BK15" s="79"/>
      <c r="BL15" s="79"/>
      <c r="BM15" s="78">
        <v>8</v>
      </c>
      <c r="BN15" s="79"/>
      <c r="BO15" s="79"/>
      <c r="BP15" s="79"/>
      <c r="BQ15" s="78">
        <v>8</v>
      </c>
      <c r="BR15" s="78">
        <v>10</v>
      </c>
      <c r="BS15" s="78"/>
      <c r="BT15" s="78"/>
      <c r="BU15" s="78"/>
      <c r="BV15" s="78"/>
      <c r="BW15" s="78"/>
      <c r="BX15" s="78"/>
      <c r="BY15" s="78">
        <v>9</v>
      </c>
    </row>
    <row r="16" spans="1:77">
      <c r="A16" s="91" t="s">
        <v>115</v>
      </c>
      <c r="B16" s="90">
        <v>2</v>
      </c>
      <c r="C16" s="89">
        <v>22</v>
      </c>
      <c r="D16" s="88">
        <v>7.0285714285714285</v>
      </c>
      <c r="E16" s="87">
        <v>3.6</v>
      </c>
      <c r="F16" s="78">
        <v>3</v>
      </c>
      <c r="G16" s="79"/>
      <c r="H16" s="79"/>
      <c r="I16" s="79"/>
      <c r="J16" s="79"/>
      <c r="K16" s="78">
        <v>5</v>
      </c>
      <c r="L16" s="79"/>
      <c r="M16" s="79"/>
      <c r="N16" s="79"/>
      <c r="O16" s="79"/>
      <c r="P16" s="78">
        <v>3</v>
      </c>
      <c r="Q16" s="79"/>
      <c r="R16" s="79"/>
      <c r="S16" s="79"/>
      <c r="T16" s="79"/>
      <c r="U16" s="78">
        <v>4</v>
      </c>
      <c r="V16" s="79"/>
      <c r="W16" s="79"/>
      <c r="X16" s="78">
        <v>3</v>
      </c>
      <c r="Y16" s="82"/>
      <c r="Z16" s="82"/>
      <c r="AA16" s="82"/>
      <c r="AB16" s="82"/>
      <c r="AC16" s="86">
        <v>3.4285714285714284</v>
      </c>
      <c r="AD16" s="78">
        <v>3</v>
      </c>
      <c r="AE16" s="79"/>
      <c r="AF16" s="78">
        <v>4</v>
      </c>
      <c r="AG16" s="79"/>
      <c r="AH16" s="79"/>
      <c r="AI16" s="79"/>
      <c r="AJ16" s="79"/>
      <c r="AK16" s="78">
        <v>4</v>
      </c>
      <c r="AL16" s="79"/>
      <c r="AM16" s="79"/>
      <c r="AN16" s="78">
        <v>4</v>
      </c>
      <c r="AO16" s="79"/>
      <c r="AP16" s="79"/>
      <c r="AQ16" s="78">
        <v>3</v>
      </c>
      <c r="AR16" s="79"/>
      <c r="AS16" s="79"/>
      <c r="AT16" s="78">
        <v>3</v>
      </c>
      <c r="AU16" s="79"/>
      <c r="AV16" s="78">
        <v>3</v>
      </c>
      <c r="AW16" s="82"/>
      <c r="AX16" s="82"/>
      <c r="AY16" s="85">
        <v>14</v>
      </c>
      <c r="AZ16" s="84">
        <v>6.5830400000000004</v>
      </c>
      <c r="BA16" s="83">
        <v>5</v>
      </c>
      <c r="BB16" s="82"/>
      <c r="BC16" s="82"/>
      <c r="BD16" s="82"/>
      <c r="BE16" s="82"/>
      <c r="BF16" s="82"/>
      <c r="BG16" s="81"/>
      <c r="BH16" s="80">
        <v>7.4</v>
      </c>
      <c r="BI16" s="78">
        <v>7</v>
      </c>
      <c r="BJ16" s="79"/>
      <c r="BK16" s="79"/>
      <c r="BL16" s="79"/>
      <c r="BM16" s="78">
        <v>6</v>
      </c>
      <c r="BN16" s="79"/>
      <c r="BO16" s="79"/>
      <c r="BP16" s="79"/>
      <c r="BQ16" s="78">
        <v>7</v>
      </c>
      <c r="BR16" s="78">
        <v>7</v>
      </c>
      <c r="BS16" s="78"/>
      <c r="BT16" s="78"/>
      <c r="BU16" s="78"/>
      <c r="BV16" s="78"/>
      <c r="BW16" s="78"/>
      <c r="BX16" s="78"/>
      <c r="BY16" s="78">
        <v>10</v>
      </c>
    </row>
    <row r="17" spans="1:77">
      <c r="A17" s="91" t="s">
        <v>116</v>
      </c>
      <c r="B17" s="90">
        <v>1</v>
      </c>
      <c r="C17" s="89">
        <v>18</v>
      </c>
      <c r="D17" s="88">
        <v>7.7142857142857144</v>
      </c>
      <c r="E17" s="87">
        <v>4</v>
      </c>
      <c r="F17" s="78">
        <v>5</v>
      </c>
      <c r="G17" s="79"/>
      <c r="H17" s="79"/>
      <c r="I17" s="79"/>
      <c r="J17" s="79"/>
      <c r="K17" s="78">
        <v>4</v>
      </c>
      <c r="L17" s="79"/>
      <c r="M17" s="79"/>
      <c r="N17" s="79"/>
      <c r="O17" s="79"/>
      <c r="P17" s="78">
        <v>3</v>
      </c>
      <c r="Q17" s="79"/>
      <c r="R17" s="79"/>
      <c r="S17" s="79"/>
      <c r="T17" s="79"/>
      <c r="U17" s="78">
        <v>4</v>
      </c>
      <c r="V17" s="79"/>
      <c r="W17" s="79"/>
      <c r="X17" s="78">
        <v>4</v>
      </c>
      <c r="Y17" s="82"/>
      <c r="Z17" s="82"/>
      <c r="AA17" s="82"/>
      <c r="AB17" s="82"/>
      <c r="AC17" s="86">
        <v>3.7142857142857144</v>
      </c>
      <c r="AD17" s="78">
        <v>4</v>
      </c>
      <c r="AE17" s="79"/>
      <c r="AF17" s="78">
        <v>4</v>
      </c>
      <c r="AG17" s="79"/>
      <c r="AH17" s="79"/>
      <c r="AI17" s="79"/>
      <c r="AJ17" s="79"/>
      <c r="AK17" s="78">
        <v>5</v>
      </c>
      <c r="AL17" s="79"/>
      <c r="AM17" s="79"/>
      <c r="AN17" s="78">
        <v>4</v>
      </c>
      <c r="AO17" s="79"/>
      <c r="AP17" s="79"/>
      <c r="AQ17" s="78">
        <v>3</v>
      </c>
      <c r="AR17" s="79"/>
      <c r="AS17" s="79"/>
      <c r="AT17" s="78">
        <v>3</v>
      </c>
      <c r="AU17" s="79"/>
      <c r="AV17" s="78">
        <v>3</v>
      </c>
      <c r="AW17" s="82"/>
      <c r="AX17" s="82"/>
      <c r="AY17" s="85">
        <f>AY16+1</f>
        <v>15</v>
      </c>
      <c r="AZ17" s="84">
        <v>6.4172800000000008</v>
      </c>
      <c r="BA17" s="83">
        <v>4</v>
      </c>
      <c r="BB17" s="82"/>
      <c r="BC17" s="82"/>
      <c r="BD17" s="82"/>
      <c r="BE17" s="82"/>
      <c r="BF17" s="82"/>
      <c r="BG17" s="81"/>
      <c r="BH17" s="80">
        <v>7.4</v>
      </c>
      <c r="BI17" s="78">
        <v>7</v>
      </c>
      <c r="BJ17" s="79"/>
      <c r="BK17" s="79"/>
      <c r="BL17" s="79"/>
      <c r="BM17" s="78">
        <v>7</v>
      </c>
      <c r="BN17" s="79"/>
      <c r="BO17" s="79"/>
      <c r="BP17" s="79"/>
      <c r="BQ17" s="78">
        <v>6</v>
      </c>
      <c r="BR17" s="78">
        <v>8</v>
      </c>
      <c r="BS17" s="78"/>
      <c r="BT17" s="78"/>
      <c r="BU17" s="78"/>
      <c r="BV17" s="78"/>
      <c r="BW17" s="78"/>
      <c r="BX17" s="78"/>
      <c r="BY17" s="78">
        <v>9</v>
      </c>
    </row>
    <row r="18" spans="1:77">
      <c r="A18" s="91" t="s">
        <v>117</v>
      </c>
      <c r="B18" s="90">
        <v>3</v>
      </c>
      <c r="C18" s="89">
        <v>66</v>
      </c>
      <c r="D18" s="88">
        <v>5.0285714285714285</v>
      </c>
      <c r="E18" s="87">
        <v>2.6</v>
      </c>
      <c r="F18" s="78">
        <v>4</v>
      </c>
      <c r="G18" s="79"/>
      <c r="H18" s="79"/>
      <c r="I18" s="79"/>
      <c r="J18" s="79"/>
      <c r="K18" s="78">
        <v>3</v>
      </c>
      <c r="L18" s="79"/>
      <c r="M18" s="79"/>
      <c r="N18" s="79"/>
      <c r="O18" s="79"/>
      <c r="P18" s="78">
        <v>2</v>
      </c>
      <c r="Q18" s="79"/>
      <c r="R18" s="79"/>
      <c r="S18" s="79"/>
      <c r="T18" s="79"/>
      <c r="U18" s="78">
        <v>2</v>
      </c>
      <c r="V18" s="79"/>
      <c r="W18" s="79"/>
      <c r="X18" s="78">
        <v>2</v>
      </c>
      <c r="Y18" s="82"/>
      <c r="Z18" s="82"/>
      <c r="AA18" s="82"/>
      <c r="AB18" s="82"/>
      <c r="AC18" s="86">
        <v>2.4285714285714284</v>
      </c>
      <c r="AD18" s="78">
        <v>1</v>
      </c>
      <c r="AE18" s="79"/>
      <c r="AF18" s="78">
        <v>3</v>
      </c>
      <c r="AG18" s="79"/>
      <c r="AH18" s="79"/>
      <c r="AI18" s="79"/>
      <c r="AJ18" s="79"/>
      <c r="AK18" s="78">
        <v>3</v>
      </c>
      <c r="AL18" s="79"/>
      <c r="AM18" s="79"/>
      <c r="AN18" s="78">
        <v>3</v>
      </c>
      <c r="AO18" s="79"/>
      <c r="AP18" s="79"/>
      <c r="AQ18" s="78">
        <v>2</v>
      </c>
      <c r="AR18" s="79"/>
      <c r="AS18" s="79"/>
      <c r="AT18" s="78">
        <v>3</v>
      </c>
      <c r="AU18" s="79"/>
      <c r="AV18" s="78">
        <v>2</v>
      </c>
      <c r="AW18" s="82"/>
      <c r="AX18" s="82"/>
      <c r="AY18" s="85">
        <f>AY17+1</f>
        <v>16</v>
      </c>
      <c r="AZ18" s="84">
        <v>3.5507200000000001</v>
      </c>
      <c r="BA18" s="83">
        <v>7</v>
      </c>
      <c r="BB18" s="82"/>
      <c r="BC18" s="82"/>
      <c r="BD18" s="82"/>
      <c r="BE18" s="82"/>
      <c r="BF18" s="82"/>
      <c r="BG18" s="81"/>
      <c r="BH18" s="80">
        <v>3.8</v>
      </c>
      <c r="BI18" s="78">
        <v>4</v>
      </c>
      <c r="BJ18" s="79"/>
      <c r="BK18" s="79"/>
      <c r="BL18" s="79"/>
      <c r="BM18" s="78">
        <v>3</v>
      </c>
      <c r="BN18" s="79"/>
      <c r="BO18" s="79"/>
      <c r="BP18" s="79"/>
      <c r="BQ18" s="78">
        <v>3</v>
      </c>
      <c r="BR18" s="78">
        <v>4</v>
      </c>
      <c r="BS18" s="78"/>
      <c r="BT18" s="78"/>
      <c r="BU18" s="78"/>
      <c r="BV18" s="78"/>
      <c r="BW18" s="78"/>
      <c r="BX18" s="78"/>
      <c r="BY18" s="78">
        <v>5</v>
      </c>
    </row>
    <row r="19" spans="1:77">
      <c r="A19" s="91" t="s">
        <v>118</v>
      </c>
      <c r="B19" s="90">
        <v>5</v>
      </c>
      <c r="C19" s="89">
        <v>100</v>
      </c>
      <c r="D19" s="88">
        <v>3.1714285714285717</v>
      </c>
      <c r="E19" s="87">
        <v>1.6</v>
      </c>
      <c r="F19" s="78">
        <v>2</v>
      </c>
      <c r="G19" s="79"/>
      <c r="H19" s="79"/>
      <c r="I19" s="79"/>
      <c r="J19" s="79"/>
      <c r="K19" s="78">
        <v>2</v>
      </c>
      <c r="L19" s="79"/>
      <c r="M19" s="79"/>
      <c r="N19" s="79"/>
      <c r="O19" s="79"/>
      <c r="P19" s="78">
        <v>2</v>
      </c>
      <c r="Q19" s="79"/>
      <c r="R19" s="79"/>
      <c r="S19" s="79"/>
      <c r="T19" s="79"/>
      <c r="U19" s="78">
        <v>0</v>
      </c>
      <c r="V19" s="79"/>
      <c r="W19" s="79"/>
      <c r="X19" s="78">
        <v>2</v>
      </c>
      <c r="Y19" s="82"/>
      <c r="Z19" s="82"/>
      <c r="AA19" s="82"/>
      <c r="AB19" s="82"/>
      <c r="AC19" s="86">
        <v>1.5714285714285714</v>
      </c>
      <c r="AD19" s="78">
        <v>1</v>
      </c>
      <c r="AE19" s="79"/>
      <c r="AF19" s="78">
        <v>2</v>
      </c>
      <c r="AG19" s="79"/>
      <c r="AH19" s="79"/>
      <c r="AI19" s="79"/>
      <c r="AJ19" s="79"/>
      <c r="AK19" s="78">
        <v>2</v>
      </c>
      <c r="AL19" s="79"/>
      <c r="AM19" s="79"/>
      <c r="AN19" s="78">
        <v>3</v>
      </c>
      <c r="AO19" s="79"/>
      <c r="AP19" s="79"/>
      <c r="AQ19" s="78">
        <v>1</v>
      </c>
      <c r="AR19" s="79"/>
      <c r="AS19" s="79"/>
      <c r="AT19" s="78">
        <v>1</v>
      </c>
      <c r="AU19" s="79"/>
      <c r="AV19" s="78">
        <v>1</v>
      </c>
      <c r="AW19" s="82"/>
      <c r="AX19" s="82"/>
      <c r="AY19" s="85">
        <v>92</v>
      </c>
      <c r="AZ19" s="84">
        <v>2.3500799999999997</v>
      </c>
      <c r="BA19" s="83">
        <v>9</v>
      </c>
      <c r="BB19" s="82"/>
      <c r="BC19" s="82"/>
      <c r="BD19" s="82"/>
      <c r="BE19" s="82"/>
      <c r="BF19" s="82"/>
      <c r="BG19" s="81"/>
      <c r="BH19" s="80">
        <v>2.4</v>
      </c>
      <c r="BI19" s="78">
        <v>2</v>
      </c>
      <c r="BJ19" s="79"/>
      <c r="BK19" s="79"/>
      <c r="BL19" s="79"/>
      <c r="BM19" s="78">
        <v>2</v>
      </c>
      <c r="BN19" s="79"/>
      <c r="BO19" s="79"/>
      <c r="BP19" s="79"/>
      <c r="BQ19" s="78">
        <v>2</v>
      </c>
      <c r="BR19" s="78">
        <v>2</v>
      </c>
      <c r="BS19" s="78"/>
      <c r="BT19" s="78"/>
      <c r="BU19" s="78"/>
      <c r="BV19" s="78"/>
      <c r="BW19" s="78"/>
      <c r="BX19" s="78"/>
      <c r="BY19" s="78">
        <v>4</v>
      </c>
    </row>
    <row r="20" spans="1:77">
      <c r="A20" s="91" t="s">
        <v>119</v>
      </c>
      <c r="B20" s="90">
        <v>7</v>
      </c>
      <c r="C20" s="89">
        <v>74</v>
      </c>
      <c r="D20" s="88">
        <v>4.2857142857142856</v>
      </c>
      <c r="E20" s="87">
        <v>2</v>
      </c>
      <c r="F20" s="78">
        <v>3</v>
      </c>
      <c r="G20" s="79"/>
      <c r="H20" s="79"/>
      <c r="I20" s="79"/>
      <c r="J20" s="79"/>
      <c r="K20" s="78">
        <v>2</v>
      </c>
      <c r="L20" s="79"/>
      <c r="M20" s="79"/>
      <c r="N20" s="79"/>
      <c r="O20" s="79"/>
      <c r="P20" s="78">
        <v>2</v>
      </c>
      <c r="Q20" s="79"/>
      <c r="R20" s="79"/>
      <c r="S20" s="79"/>
      <c r="T20" s="79"/>
      <c r="U20" s="78">
        <v>0</v>
      </c>
      <c r="V20" s="79"/>
      <c r="W20" s="79"/>
      <c r="X20" s="78">
        <v>3</v>
      </c>
      <c r="Y20" s="82"/>
      <c r="Z20" s="82"/>
      <c r="AA20" s="82"/>
      <c r="AB20" s="82"/>
      <c r="AC20" s="86">
        <v>2.2857142857142856</v>
      </c>
      <c r="AD20" s="78">
        <v>1</v>
      </c>
      <c r="AE20" s="79"/>
      <c r="AF20" s="78">
        <v>3</v>
      </c>
      <c r="AG20" s="79"/>
      <c r="AH20" s="79"/>
      <c r="AI20" s="79"/>
      <c r="AJ20" s="79"/>
      <c r="AK20" s="78">
        <v>3</v>
      </c>
      <c r="AL20" s="79"/>
      <c r="AM20" s="79"/>
      <c r="AN20" s="78">
        <v>3</v>
      </c>
      <c r="AO20" s="79"/>
      <c r="AP20" s="79"/>
      <c r="AQ20" s="78">
        <v>2</v>
      </c>
      <c r="AR20" s="79"/>
      <c r="AS20" s="79"/>
      <c r="AT20" s="78">
        <v>2</v>
      </c>
      <c r="AU20" s="79"/>
      <c r="AV20" s="78">
        <v>2</v>
      </c>
      <c r="AW20" s="82"/>
      <c r="AX20" s="82"/>
      <c r="AY20" s="85">
        <v>67</v>
      </c>
      <c r="AZ20" s="84">
        <v>3.6358399999999995</v>
      </c>
      <c r="BA20" s="83">
        <v>8</v>
      </c>
      <c r="BB20" s="82"/>
      <c r="BC20" s="82"/>
      <c r="BD20" s="82"/>
      <c r="BE20" s="82"/>
      <c r="BF20" s="82"/>
      <c r="BG20" s="81"/>
      <c r="BH20" s="80">
        <v>3.8</v>
      </c>
      <c r="BI20" s="78">
        <v>3</v>
      </c>
      <c r="BJ20" s="79"/>
      <c r="BK20" s="79"/>
      <c r="BL20" s="79"/>
      <c r="BM20" s="78">
        <v>3</v>
      </c>
      <c r="BN20" s="79"/>
      <c r="BO20" s="79"/>
      <c r="BP20" s="79"/>
      <c r="BQ20" s="78">
        <v>4</v>
      </c>
      <c r="BR20" s="78">
        <v>3</v>
      </c>
      <c r="BS20" s="78"/>
      <c r="BT20" s="78"/>
      <c r="BU20" s="78"/>
      <c r="BV20" s="78"/>
      <c r="BW20" s="78"/>
      <c r="BX20" s="78"/>
      <c r="BY20" s="78">
        <v>6</v>
      </c>
    </row>
    <row r="21" spans="1:77">
      <c r="A21" s="91" t="s">
        <v>120</v>
      </c>
      <c r="B21" s="90">
        <v>3</v>
      </c>
      <c r="C21" s="89">
        <v>74</v>
      </c>
      <c r="D21" s="88">
        <v>4.2857142857142856</v>
      </c>
      <c r="E21" s="87">
        <v>2</v>
      </c>
      <c r="F21" s="78">
        <v>3</v>
      </c>
      <c r="G21" s="79"/>
      <c r="H21" s="79"/>
      <c r="I21" s="79"/>
      <c r="J21" s="79"/>
      <c r="K21" s="78">
        <v>2</v>
      </c>
      <c r="L21" s="79"/>
      <c r="M21" s="79"/>
      <c r="N21" s="79"/>
      <c r="O21" s="79"/>
      <c r="P21" s="78">
        <v>2</v>
      </c>
      <c r="Q21" s="79"/>
      <c r="R21" s="79"/>
      <c r="S21" s="79"/>
      <c r="T21" s="79"/>
      <c r="U21" s="78">
        <v>1</v>
      </c>
      <c r="V21" s="79"/>
      <c r="W21" s="79"/>
      <c r="X21" s="78">
        <v>2</v>
      </c>
      <c r="Y21" s="82"/>
      <c r="Z21" s="82"/>
      <c r="AA21" s="82"/>
      <c r="AB21" s="82"/>
      <c r="AC21" s="86">
        <v>2.2857142857142856</v>
      </c>
      <c r="AD21" s="78">
        <v>1</v>
      </c>
      <c r="AE21" s="79"/>
      <c r="AF21" s="78">
        <v>2</v>
      </c>
      <c r="AG21" s="79"/>
      <c r="AH21" s="79"/>
      <c r="AI21" s="79"/>
      <c r="AJ21" s="79"/>
      <c r="AK21" s="78">
        <v>3</v>
      </c>
      <c r="AL21" s="79"/>
      <c r="AM21" s="79"/>
      <c r="AN21" s="78">
        <v>3</v>
      </c>
      <c r="AO21" s="79"/>
      <c r="AP21" s="79"/>
      <c r="AQ21" s="78">
        <v>2</v>
      </c>
      <c r="AR21" s="79"/>
      <c r="AS21" s="79"/>
      <c r="AT21" s="78">
        <v>3</v>
      </c>
      <c r="AU21" s="79"/>
      <c r="AV21" s="78">
        <v>2</v>
      </c>
      <c r="AW21" s="82"/>
      <c r="AX21" s="82"/>
      <c r="AY21" s="85">
        <f>AY20+1</f>
        <v>68</v>
      </c>
      <c r="AZ21" s="84">
        <v>2.8704000000000001</v>
      </c>
      <c r="BA21" s="83">
        <v>8</v>
      </c>
      <c r="BB21" s="82"/>
      <c r="BC21" s="82"/>
      <c r="BD21" s="82"/>
      <c r="BE21" s="82"/>
      <c r="BF21" s="82"/>
      <c r="BG21" s="81"/>
      <c r="BH21" s="80">
        <v>3</v>
      </c>
      <c r="BI21" s="78">
        <v>2</v>
      </c>
      <c r="BJ21" s="79"/>
      <c r="BK21" s="79"/>
      <c r="BL21" s="79"/>
      <c r="BM21" s="78">
        <v>2</v>
      </c>
      <c r="BN21" s="79"/>
      <c r="BO21" s="79"/>
      <c r="BP21" s="79"/>
      <c r="BQ21" s="78">
        <v>3</v>
      </c>
      <c r="BR21" s="78">
        <v>3</v>
      </c>
      <c r="BS21" s="78"/>
      <c r="BT21" s="78"/>
      <c r="BU21" s="78"/>
      <c r="BV21" s="78"/>
      <c r="BW21" s="78"/>
      <c r="BX21" s="78"/>
      <c r="BY21" s="78">
        <v>5</v>
      </c>
    </row>
    <row r="22" spans="1:77">
      <c r="A22" s="91" t="s">
        <v>121</v>
      </c>
      <c r="B22" s="90">
        <v>3</v>
      </c>
      <c r="C22" s="89">
        <v>103</v>
      </c>
      <c r="D22" s="88">
        <v>3.1142857142857139</v>
      </c>
      <c r="E22" s="87">
        <v>1.4</v>
      </c>
      <c r="F22" s="78">
        <v>2</v>
      </c>
      <c r="G22" s="79"/>
      <c r="H22" s="79"/>
      <c r="I22" s="79"/>
      <c r="J22" s="79"/>
      <c r="K22" s="78">
        <v>2</v>
      </c>
      <c r="L22" s="79"/>
      <c r="M22" s="79"/>
      <c r="N22" s="79"/>
      <c r="O22" s="79"/>
      <c r="P22" s="78">
        <v>2</v>
      </c>
      <c r="Q22" s="79"/>
      <c r="R22" s="79"/>
      <c r="S22" s="79"/>
      <c r="T22" s="79"/>
      <c r="U22" s="78">
        <v>0</v>
      </c>
      <c r="V22" s="79"/>
      <c r="W22" s="79"/>
      <c r="X22" s="78">
        <v>1</v>
      </c>
      <c r="Y22" s="82"/>
      <c r="Z22" s="82"/>
      <c r="AA22" s="82"/>
      <c r="AB22" s="82"/>
      <c r="AC22" s="86">
        <v>1.7142857142857142</v>
      </c>
      <c r="AD22" s="78">
        <v>1</v>
      </c>
      <c r="AE22" s="79"/>
      <c r="AF22" s="78">
        <v>2</v>
      </c>
      <c r="AG22" s="79"/>
      <c r="AH22" s="79"/>
      <c r="AI22" s="79"/>
      <c r="AJ22" s="79"/>
      <c r="AK22" s="78">
        <v>3</v>
      </c>
      <c r="AL22" s="79"/>
      <c r="AM22" s="79"/>
      <c r="AN22" s="78">
        <v>3</v>
      </c>
      <c r="AO22" s="79"/>
      <c r="AP22" s="79"/>
      <c r="AQ22" s="78">
        <v>1</v>
      </c>
      <c r="AR22" s="79"/>
      <c r="AS22" s="79"/>
      <c r="AT22" s="78">
        <v>1</v>
      </c>
      <c r="AU22" s="79"/>
      <c r="AV22" s="78">
        <v>1</v>
      </c>
      <c r="AW22" s="82"/>
      <c r="AX22" s="82"/>
      <c r="AY22" s="85">
        <f>AY21+1</f>
        <v>69</v>
      </c>
      <c r="AZ22" s="84">
        <v>1.2019199999999999</v>
      </c>
      <c r="BA22" s="83">
        <v>10</v>
      </c>
      <c r="BB22" s="82"/>
      <c r="BC22" s="82"/>
      <c r="BD22" s="82"/>
      <c r="BE22" s="82"/>
      <c r="BF22" s="82"/>
      <c r="BG22" s="81"/>
      <c r="BH22" s="80">
        <v>1.2</v>
      </c>
      <c r="BI22" s="78">
        <v>1</v>
      </c>
      <c r="BJ22" s="79"/>
      <c r="BK22" s="79"/>
      <c r="BL22" s="79"/>
      <c r="BM22" s="78">
        <v>1</v>
      </c>
      <c r="BN22" s="79"/>
      <c r="BO22" s="79"/>
      <c r="BP22" s="79"/>
      <c r="BQ22" s="78">
        <v>1</v>
      </c>
      <c r="BR22" s="78">
        <v>1</v>
      </c>
      <c r="BS22" s="78"/>
      <c r="BT22" s="78"/>
      <c r="BU22" s="78"/>
      <c r="BV22" s="78"/>
      <c r="BW22" s="78"/>
      <c r="BX22" s="78"/>
      <c r="BY22" s="78">
        <v>2</v>
      </c>
    </row>
    <row r="23" spans="1:77">
      <c r="A23" s="91" t="s">
        <v>122</v>
      </c>
      <c r="B23" s="90">
        <v>3</v>
      </c>
      <c r="C23" s="89">
        <v>93</v>
      </c>
      <c r="D23" s="88">
        <v>3.4</v>
      </c>
      <c r="E23" s="87">
        <v>1.4</v>
      </c>
      <c r="F23" s="78">
        <v>2</v>
      </c>
      <c r="G23" s="79"/>
      <c r="H23" s="79"/>
      <c r="I23" s="79"/>
      <c r="J23" s="79"/>
      <c r="K23" s="78">
        <v>2</v>
      </c>
      <c r="L23" s="79"/>
      <c r="M23" s="79"/>
      <c r="N23" s="79"/>
      <c r="O23" s="79"/>
      <c r="P23" s="78">
        <v>2</v>
      </c>
      <c r="Q23" s="79"/>
      <c r="R23" s="79"/>
      <c r="S23" s="79"/>
      <c r="T23" s="79"/>
      <c r="U23" s="78">
        <v>0</v>
      </c>
      <c r="V23" s="79"/>
      <c r="W23" s="79"/>
      <c r="X23" s="78">
        <v>1</v>
      </c>
      <c r="Y23" s="82"/>
      <c r="Z23" s="82"/>
      <c r="AA23" s="82"/>
      <c r="AB23" s="82"/>
      <c r="AC23" s="86">
        <v>2</v>
      </c>
      <c r="AD23" s="78">
        <v>1</v>
      </c>
      <c r="AE23" s="79"/>
      <c r="AF23" s="78">
        <v>2</v>
      </c>
      <c r="AG23" s="79"/>
      <c r="AH23" s="79"/>
      <c r="AI23" s="79"/>
      <c r="AJ23" s="79"/>
      <c r="AK23" s="78">
        <v>2</v>
      </c>
      <c r="AL23" s="79"/>
      <c r="AM23" s="79"/>
      <c r="AN23" s="78">
        <v>3</v>
      </c>
      <c r="AO23" s="79"/>
      <c r="AP23" s="79"/>
      <c r="AQ23" s="78">
        <v>1</v>
      </c>
      <c r="AR23" s="79"/>
      <c r="AS23" s="79"/>
      <c r="AT23" s="78">
        <v>3</v>
      </c>
      <c r="AU23" s="79"/>
      <c r="AV23" s="78">
        <v>2</v>
      </c>
      <c r="AW23" s="82"/>
      <c r="AX23" s="82"/>
      <c r="AY23" s="85">
        <v>90</v>
      </c>
      <c r="AZ23" s="84">
        <v>2.4876800000000001</v>
      </c>
      <c r="BA23" s="83">
        <v>8</v>
      </c>
      <c r="BB23" s="82"/>
      <c r="BC23" s="82"/>
      <c r="BD23" s="82"/>
      <c r="BE23" s="82"/>
      <c r="BF23" s="82"/>
      <c r="BG23" s="81"/>
      <c r="BH23" s="80">
        <v>2.6</v>
      </c>
      <c r="BI23" s="78">
        <v>3</v>
      </c>
      <c r="BJ23" s="79"/>
      <c r="BK23" s="79"/>
      <c r="BL23" s="79"/>
      <c r="BM23" s="78">
        <v>2</v>
      </c>
      <c r="BN23" s="79"/>
      <c r="BO23" s="79"/>
      <c r="BP23" s="79"/>
      <c r="BQ23" s="78">
        <v>2</v>
      </c>
      <c r="BR23" s="78">
        <v>2</v>
      </c>
      <c r="BS23" s="78"/>
      <c r="BT23" s="78"/>
      <c r="BU23" s="78"/>
      <c r="BV23" s="78"/>
      <c r="BW23" s="78"/>
      <c r="BX23" s="78"/>
      <c r="BY23" s="78">
        <v>4</v>
      </c>
    </row>
    <row r="24" spans="1:77">
      <c r="A24" s="91" t="s">
        <v>123</v>
      </c>
      <c r="B24" s="90">
        <v>2</v>
      </c>
      <c r="C24" s="89">
        <v>8</v>
      </c>
      <c r="D24" s="88">
        <v>9.2285714285714278</v>
      </c>
      <c r="E24" s="87">
        <v>4.8</v>
      </c>
      <c r="F24" s="78">
        <v>5</v>
      </c>
      <c r="G24" s="79"/>
      <c r="H24" s="79"/>
      <c r="I24" s="79"/>
      <c r="J24" s="79"/>
      <c r="K24" s="78">
        <v>4</v>
      </c>
      <c r="L24" s="79"/>
      <c r="M24" s="79"/>
      <c r="N24" s="79"/>
      <c r="O24" s="79"/>
      <c r="P24" s="78">
        <v>5</v>
      </c>
      <c r="Q24" s="79"/>
      <c r="R24" s="79"/>
      <c r="S24" s="79"/>
      <c r="T24" s="79"/>
      <c r="U24" s="78">
        <v>5</v>
      </c>
      <c r="V24" s="79"/>
      <c r="W24" s="79"/>
      <c r="X24" s="78">
        <v>5</v>
      </c>
      <c r="Y24" s="82"/>
      <c r="Z24" s="82"/>
      <c r="AA24" s="82"/>
      <c r="AB24" s="82"/>
      <c r="AC24" s="86">
        <v>4.4285714285714288</v>
      </c>
      <c r="AD24" s="78">
        <v>4</v>
      </c>
      <c r="AE24" s="79"/>
      <c r="AF24" s="78">
        <v>5</v>
      </c>
      <c r="AG24" s="79"/>
      <c r="AH24" s="79"/>
      <c r="AI24" s="79"/>
      <c r="AJ24" s="79"/>
      <c r="AK24" s="78">
        <v>5</v>
      </c>
      <c r="AL24" s="79"/>
      <c r="AM24" s="79"/>
      <c r="AN24" s="78">
        <v>5</v>
      </c>
      <c r="AO24" s="79"/>
      <c r="AP24" s="79"/>
      <c r="AQ24" s="78">
        <v>3</v>
      </c>
      <c r="AR24" s="79"/>
      <c r="AS24" s="79"/>
      <c r="AT24" s="78">
        <v>5</v>
      </c>
      <c r="AU24" s="79"/>
      <c r="AV24" s="78">
        <v>4</v>
      </c>
      <c r="AW24" s="82"/>
      <c r="AX24" s="82"/>
      <c r="AY24" s="85">
        <f>AY23+1</f>
        <v>91</v>
      </c>
      <c r="AZ24" s="84">
        <v>7.6313600000000008</v>
      </c>
      <c r="BA24" s="83">
        <v>4</v>
      </c>
      <c r="BB24" s="82"/>
      <c r="BC24" s="82"/>
      <c r="BD24" s="82"/>
      <c r="BE24" s="82"/>
      <c r="BF24" s="82"/>
      <c r="BG24" s="81"/>
      <c r="BH24" s="80">
        <v>8.8000000000000007</v>
      </c>
      <c r="BI24" s="78">
        <v>9</v>
      </c>
      <c r="BJ24" s="79"/>
      <c r="BK24" s="79"/>
      <c r="BL24" s="79"/>
      <c r="BM24" s="78">
        <v>9</v>
      </c>
      <c r="BN24" s="79"/>
      <c r="BO24" s="79"/>
      <c r="BP24" s="79"/>
      <c r="BQ24" s="78">
        <v>8</v>
      </c>
      <c r="BR24" s="78">
        <v>8</v>
      </c>
      <c r="BS24" s="78"/>
      <c r="BT24" s="78"/>
      <c r="BU24" s="78"/>
      <c r="BV24" s="78"/>
      <c r="BW24" s="78"/>
      <c r="BX24" s="78"/>
      <c r="BY24" s="78">
        <v>10</v>
      </c>
    </row>
    <row r="25" spans="1:77">
      <c r="A25" s="91" t="s">
        <v>124</v>
      </c>
      <c r="B25" s="90">
        <v>7</v>
      </c>
      <c r="C25" s="89">
        <v>77</v>
      </c>
      <c r="D25" s="88">
        <v>4.1714285714285717</v>
      </c>
      <c r="E25" s="87">
        <v>1.6</v>
      </c>
      <c r="F25" s="78">
        <v>5</v>
      </c>
      <c r="G25" s="79"/>
      <c r="H25" s="79"/>
      <c r="I25" s="79"/>
      <c r="J25" s="79"/>
      <c r="K25" s="78">
        <v>1</v>
      </c>
      <c r="L25" s="79"/>
      <c r="M25" s="79"/>
      <c r="N25" s="79"/>
      <c r="O25" s="79"/>
      <c r="P25" s="78">
        <v>1</v>
      </c>
      <c r="Q25" s="79"/>
      <c r="R25" s="79"/>
      <c r="S25" s="79"/>
      <c r="T25" s="79"/>
      <c r="U25" s="78">
        <v>0</v>
      </c>
      <c r="V25" s="79"/>
      <c r="W25" s="79"/>
      <c r="X25" s="78">
        <v>1</v>
      </c>
      <c r="Y25" s="82"/>
      <c r="Z25" s="82"/>
      <c r="AA25" s="82"/>
      <c r="AB25" s="82"/>
      <c r="AC25" s="86">
        <v>2.5714285714285716</v>
      </c>
      <c r="AD25" s="78">
        <v>2</v>
      </c>
      <c r="AE25" s="79"/>
      <c r="AF25" s="78">
        <v>2</v>
      </c>
      <c r="AG25" s="79"/>
      <c r="AH25" s="79"/>
      <c r="AI25" s="79"/>
      <c r="AJ25" s="79"/>
      <c r="AK25" s="78">
        <v>3</v>
      </c>
      <c r="AL25" s="79"/>
      <c r="AM25" s="79"/>
      <c r="AN25" s="78">
        <v>3</v>
      </c>
      <c r="AO25" s="79"/>
      <c r="AP25" s="79"/>
      <c r="AQ25" s="78">
        <v>2</v>
      </c>
      <c r="AR25" s="79"/>
      <c r="AS25" s="79"/>
      <c r="AT25" s="78">
        <v>4</v>
      </c>
      <c r="AU25" s="79"/>
      <c r="AV25" s="78">
        <v>2</v>
      </c>
      <c r="AW25" s="82"/>
      <c r="AX25" s="82"/>
      <c r="AY25" s="85">
        <v>55</v>
      </c>
      <c r="AZ25" s="84">
        <v>4.3776000000000002</v>
      </c>
      <c r="BA25" s="83">
        <v>6</v>
      </c>
      <c r="BB25" s="82"/>
      <c r="BC25" s="82"/>
      <c r="BD25" s="82"/>
      <c r="BE25" s="82"/>
      <c r="BF25" s="82"/>
      <c r="BG25" s="81"/>
      <c r="BH25" s="80">
        <v>4.8</v>
      </c>
      <c r="BI25" s="78">
        <v>5</v>
      </c>
      <c r="BJ25" s="79"/>
      <c r="BK25" s="79"/>
      <c r="BL25" s="79"/>
      <c r="BM25" s="78">
        <v>6</v>
      </c>
      <c r="BN25" s="79"/>
      <c r="BO25" s="79"/>
      <c r="BP25" s="79"/>
      <c r="BQ25" s="78">
        <v>4</v>
      </c>
      <c r="BR25" s="78">
        <v>3</v>
      </c>
      <c r="BS25" s="78"/>
      <c r="BT25" s="78"/>
      <c r="BU25" s="78"/>
      <c r="BV25" s="78"/>
      <c r="BW25" s="78"/>
      <c r="BX25" s="78"/>
      <c r="BY25" s="78">
        <v>6</v>
      </c>
    </row>
    <row r="26" spans="1:77">
      <c r="A26" s="91" t="s">
        <v>125</v>
      </c>
      <c r="B26" s="90">
        <v>2</v>
      </c>
      <c r="C26" s="89">
        <v>46</v>
      </c>
      <c r="D26" s="88">
        <v>5.7428571428571429</v>
      </c>
      <c r="E26" s="87">
        <v>2.6</v>
      </c>
      <c r="F26" s="78">
        <v>2</v>
      </c>
      <c r="G26" s="79"/>
      <c r="H26" s="79"/>
      <c r="I26" s="79"/>
      <c r="J26" s="79"/>
      <c r="K26" s="78">
        <v>3</v>
      </c>
      <c r="L26" s="79"/>
      <c r="M26" s="79"/>
      <c r="N26" s="79"/>
      <c r="O26" s="79"/>
      <c r="P26" s="78">
        <v>2</v>
      </c>
      <c r="Q26" s="79"/>
      <c r="R26" s="79"/>
      <c r="S26" s="79"/>
      <c r="T26" s="79"/>
      <c r="U26" s="78">
        <v>3</v>
      </c>
      <c r="V26" s="79"/>
      <c r="W26" s="79"/>
      <c r="X26" s="78">
        <v>3</v>
      </c>
      <c r="Y26" s="82"/>
      <c r="Z26" s="82"/>
      <c r="AA26" s="82"/>
      <c r="AB26" s="82"/>
      <c r="AC26" s="86">
        <v>3.1428571428571428</v>
      </c>
      <c r="AD26" s="78">
        <v>3</v>
      </c>
      <c r="AE26" s="79"/>
      <c r="AF26" s="78">
        <v>4</v>
      </c>
      <c r="AG26" s="79"/>
      <c r="AH26" s="79"/>
      <c r="AI26" s="79"/>
      <c r="AJ26" s="79"/>
      <c r="AK26" s="78">
        <v>4</v>
      </c>
      <c r="AL26" s="79"/>
      <c r="AM26" s="79"/>
      <c r="AN26" s="78">
        <v>3</v>
      </c>
      <c r="AO26" s="79"/>
      <c r="AP26" s="79"/>
      <c r="AQ26" s="78">
        <v>2</v>
      </c>
      <c r="AR26" s="79"/>
      <c r="AS26" s="79"/>
      <c r="AT26" s="78">
        <v>3</v>
      </c>
      <c r="AU26" s="79"/>
      <c r="AV26" s="78">
        <v>3</v>
      </c>
      <c r="AW26" s="82"/>
      <c r="AX26" s="82"/>
      <c r="AY26" s="85">
        <v>63</v>
      </c>
      <c r="AZ26" s="84">
        <v>4.0185599999999999</v>
      </c>
      <c r="BA26" s="83">
        <v>8</v>
      </c>
      <c r="BB26" s="82"/>
      <c r="BC26" s="82"/>
      <c r="BD26" s="82"/>
      <c r="BE26" s="82"/>
      <c r="BF26" s="82"/>
      <c r="BG26" s="81"/>
      <c r="BH26" s="80">
        <v>4.2</v>
      </c>
      <c r="BI26" s="78">
        <v>4</v>
      </c>
      <c r="BJ26" s="79"/>
      <c r="BK26" s="79"/>
      <c r="BL26" s="79"/>
      <c r="BM26" s="78">
        <v>4</v>
      </c>
      <c r="BN26" s="79"/>
      <c r="BO26" s="79"/>
      <c r="BP26" s="79"/>
      <c r="BQ26" s="78">
        <v>4</v>
      </c>
      <c r="BR26" s="78">
        <v>3</v>
      </c>
      <c r="BS26" s="78"/>
      <c r="BT26" s="78"/>
      <c r="BU26" s="78"/>
      <c r="BV26" s="78"/>
      <c r="BW26" s="78"/>
      <c r="BX26" s="78"/>
      <c r="BY26" s="78">
        <v>6</v>
      </c>
    </row>
    <row r="27" spans="1:77">
      <c r="A27" s="91" t="s">
        <v>126</v>
      </c>
      <c r="B27" s="90">
        <v>3</v>
      </c>
      <c r="C27" s="89">
        <v>11</v>
      </c>
      <c r="D27" s="88">
        <v>8.8571428571428577</v>
      </c>
      <c r="E27" s="87">
        <v>5</v>
      </c>
      <c r="F27" s="78">
        <v>1</v>
      </c>
      <c r="G27" s="79"/>
      <c r="H27" s="79"/>
      <c r="I27" s="79"/>
      <c r="J27" s="79"/>
      <c r="K27" s="78">
        <v>5</v>
      </c>
      <c r="L27" s="79"/>
      <c r="M27" s="79"/>
      <c r="N27" s="79"/>
      <c r="O27" s="79"/>
      <c r="P27" s="78">
        <v>5</v>
      </c>
      <c r="Q27" s="79"/>
      <c r="R27" s="79"/>
      <c r="S27" s="79"/>
      <c r="T27" s="79"/>
      <c r="U27" s="78">
        <v>5</v>
      </c>
      <c r="V27" s="79"/>
      <c r="W27" s="79"/>
      <c r="X27" s="78">
        <v>5</v>
      </c>
      <c r="Y27" s="82"/>
      <c r="Z27" s="82"/>
      <c r="AA27" s="82"/>
      <c r="AB27" s="82"/>
      <c r="AC27" s="86">
        <v>3.8571428571428572</v>
      </c>
      <c r="AD27" s="78">
        <v>4</v>
      </c>
      <c r="AE27" s="79"/>
      <c r="AF27" s="78">
        <v>3</v>
      </c>
      <c r="AG27" s="79"/>
      <c r="AH27" s="79"/>
      <c r="AI27" s="79"/>
      <c r="AJ27" s="79"/>
      <c r="AK27" s="78">
        <v>4</v>
      </c>
      <c r="AL27" s="79"/>
      <c r="AM27" s="79"/>
      <c r="AN27" s="78">
        <v>4</v>
      </c>
      <c r="AO27" s="79"/>
      <c r="AP27" s="79"/>
      <c r="AQ27" s="78">
        <v>4</v>
      </c>
      <c r="AR27" s="79"/>
      <c r="AS27" s="79"/>
      <c r="AT27" s="78">
        <v>4</v>
      </c>
      <c r="AU27" s="79"/>
      <c r="AV27" s="78">
        <v>4</v>
      </c>
      <c r="AW27" s="82"/>
      <c r="AX27" s="82"/>
      <c r="AY27" s="85">
        <v>8</v>
      </c>
      <c r="AZ27" s="84">
        <v>7.0963200000000004</v>
      </c>
      <c r="BA27" s="83">
        <v>3</v>
      </c>
      <c r="BB27" s="82"/>
      <c r="BC27" s="82"/>
      <c r="BD27" s="82"/>
      <c r="BE27" s="82"/>
      <c r="BF27" s="82"/>
      <c r="BG27" s="81"/>
      <c r="BH27" s="80">
        <v>8.4</v>
      </c>
      <c r="BI27" s="78">
        <v>8</v>
      </c>
      <c r="BJ27" s="79"/>
      <c r="BK27" s="79"/>
      <c r="BL27" s="79"/>
      <c r="BM27" s="78">
        <v>7</v>
      </c>
      <c r="BN27" s="79"/>
      <c r="BO27" s="79"/>
      <c r="BP27" s="79"/>
      <c r="BQ27" s="78">
        <v>7</v>
      </c>
      <c r="BR27" s="78">
        <v>10</v>
      </c>
      <c r="BS27" s="78"/>
      <c r="BT27" s="78"/>
      <c r="BU27" s="78"/>
      <c r="BV27" s="78"/>
      <c r="BW27" s="78"/>
      <c r="BX27" s="78"/>
      <c r="BY27" s="78">
        <v>10</v>
      </c>
    </row>
    <row r="28" spans="1:77">
      <c r="A28" s="91" t="s">
        <v>128</v>
      </c>
      <c r="B28" s="90">
        <v>2</v>
      </c>
      <c r="C28" s="89">
        <v>79</v>
      </c>
      <c r="D28" s="88">
        <v>4.1428571428571423</v>
      </c>
      <c r="E28" s="87">
        <v>2</v>
      </c>
      <c r="F28" s="78">
        <v>5</v>
      </c>
      <c r="G28" s="79"/>
      <c r="H28" s="79"/>
      <c r="I28" s="79"/>
      <c r="J28" s="79"/>
      <c r="K28" s="78">
        <v>2</v>
      </c>
      <c r="L28" s="79"/>
      <c r="M28" s="79"/>
      <c r="N28" s="79"/>
      <c r="O28" s="79"/>
      <c r="P28" s="78">
        <v>2</v>
      </c>
      <c r="Q28" s="79"/>
      <c r="R28" s="79"/>
      <c r="S28" s="79"/>
      <c r="T28" s="79"/>
      <c r="U28" s="78">
        <v>2</v>
      </c>
      <c r="V28" s="79"/>
      <c r="W28" s="79"/>
      <c r="X28" s="78">
        <v>2</v>
      </c>
      <c r="Y28" s="82"/>
      <c r="Z28" s="82"/>
      <c r="AA28" s="82"/>
      <c r="AB28" s="82"/>
      <c r="AC28" s="86">
        <v>2.1428571428571428</v>
      </c>
      <c r="AD28" s="78">
        <v>1</v>
      </c>
      <c r="AE28" s="79"/>
      <c r="AF28" s="78">
        <v>3</v>
      </c>
      <c r="AG28" s="79"/>
      <c r="AH28" s="79"/>
      <c r="AI28" s="79"/>
      <c r="AJ28" s="79"/>
      <c r="AK28" s="78">
        <v>3</v>
      </c>
      <c r="AL28" s="79"/>
      <c r="AM28" s="79"/>
      <c r="AN28" s="78">
        <v>3</v>
      </c>
      <c r="AO28" s="79"/>
      <c r="AP28" s="79"/>
      <c r="AQ28" s="78">
        <v>2</v>
      </c>
      <c r="AR28" s="79"/>
      <c r="AS28" s="79"/>
      <c r="AT28" s="78">
        <v>1</v>
      </c>
      <c r="AU28" s="79"/>
      <c r="AV28" s="78">
        <v>2</v>
      </c>
      <c r="AW28" s="82"/>
      <c r="AX28" s="82"/>
      <c r="AY28" s="85">
        <v>92</v>
      </c>
      <c r="AZ28" s="84">
        <v>2.42944</v>
      </c>
      <c r="BA28" s="83">
        <v>7</v>
      </c>
      <c r="BB28" s="82"/>
      <c r="BC28" s="82"/>
      <c r="BD28" s="82"/>
      <c r="BE28" s="82"/>
      <c r="BF28" s="82"/>
      <c r="BG28" s="81"/>
      <c r="BH28" s="80">
        <v>2.6</v>
      </c>
      <c r="BI28" s="78">
        <v>3</v>
      </c>
      <c r="BJ28" s="79"/>
      <c r="BK28" s="79"/>
      <c r="BL28" s="79"/>
      <c r="BM28" s="78">
        <v>1</v>
      </c>
      <c r="BN28" s="79"/>
      <c r="BO28" s="79"/>
      <c r="BP28" s="79"/>
      <c r="BQ28" s="78">
        <v>2</v>
      </c>
      <c r="BR28" s="78">
        <v>3</v>
      </c>
      <c r="BS28" s="78"/>
      <c r="BT28" s="78"/>
      <c r="BU28" s="78"/>
      <c r="BV28" s="78"/>
      <c r="BW28" s="78"/>
      <c r="BX28" s="78"/>
      <c r="BY28" s="78">
        <v>4</v>
      </c>
    </row>
    <row r="29" spans="1:77">
      <c r="A29" s="91" t="s">
        <v>129</v>
      </c>
      <c r="B29" s="90">
        <v>3</v>
      </c>
      <c r="C29" s="89">
        <v>15</v>
      </c>
      <c r="D29" s="88">
        <v>8.1999999999999993</v>
      </c>
      <c r="E29" s="87">
        <v>4.2</v>
      </c>
      <c r="F29" s="78">
        <v>2</v>
      </c>
      <c r="G29" s="79"/>
      <c r="H29" s="79"/>
      <c r="I29" s="79"/>
      <c r="J29" s="79"/>
      <c r="K29" s="78">
        <v>4</v>
      </c>
      <c r="L29" s="79"/>
      <c r="M29" s="79"/>
      <c r="N29" s="79"/>
      <c r="O29" s="79"/>
      <c r="P29" s="78">
        <v>4</v>
      </c>
      <c r="Q29" s="79"/>
      <c r="R29" s="79"/>
      <c r="S29" s="79"/>
      <c r="T29" s="79"/>
      <c r="U29" s="78">
        <v>4</v>
      </c>
      <c r="V29" s="79"/>
      <c r="W29" s="79"/>
      <c r="X29" s="78">
        <v>4</v>
      </c>
      <c r="Y29" s="82"/>
      <c r="Z29" s="82"/>
      <c r="AA29" s="82"/>
      <c r="AB29" s="82"/>
      <c r="AC29" s="86">
        <v>4</v>
      </c>
      <c r="AD29" s="78">
        <v>4</v>
      </c>
      <c r="AE29" s="79"/>
      <c r="AF29" s="78">
        <v>4</v>
      </c>
      <c r="AG29" s="79"/>
      <c r="AH29" s="79"/>
      <c r="AI29" s="79"/>
      <c r="AJ29" s="79"/>
      <c r="AK29" s="78">
        <v>4</v>
      </c>
      <c r="AL29" s="79"/>
      <c r="AM29" s="79"/>
      <c r="AN29" s="78">
        <v>4</v>
      </c>
      <c r="AO29" s="79"/>
      <c r="AP29" s="79"/>
      <c r="AQ29" s="78">
        <v>5</v>
      </c>
      <c r="AR29" s="79"/>
      <c r="AS29" s="79"/>
      <c r="AT29" s="78">
        <v>3</v>
      </c>
      <c r="AU29" s="79"/>
      <c r="AV29" s="78">
        <v>4</v>
      </c>
      <c r="AW29" s="82"/>
      <c r="AX29" s="82"/>
      <c r="AY29" s="85">
        <v>14</v>
      </c>
      <c r="AZ29" s="84">
        <v>6.5907200000000001</v>
      </c>
      <c r="BA29" s="83">
        <v>4</v>
      </c>
      <c r="BB29" s="82"/>
      <c r="BC29" s="82"/>
      <c r="BD29" s="82"/>
      <c r="BE29" s="82"/>
      <c r="BF29" s="82"/>
      <c r="BG29" s="81"/>
      <c r="BH29" s="80">
        <v>7.6</v>
      </c>
      <c r="BI29" s="78">
        <v>7</v>
      </c>
      <c r="BJ29" s="79"/>
      <c r="BK29" s="79"/>
      <c r="BL29" s="79"/>
      <c r="BM29" s="78">
        <v>7</v>
      </c>
      <c r="BN29" s="79"/>
      <c r="BO29" s="79"/>
      <c r="BP29" s="79"/>
      <c r="BQ29" s="78">
        <v>6</v>
      </c>
      <c r="BR29" s="78">
        <v>9</v>
      </c>
      <c r="BS29" s="78"/>
      <c r="BT29" s="78"/>
      <c r="BU29" s="78"/>
      <c r="BV29" s="78"/>
      <c r="BW29" s="78"/>
      <c r="BX29" s="78"/>
      <c r="BY29" s="78">
        <v>9</v>
      </c>
    </row>
    <row r="30" spans="1:77">
      <c r="A30" s="91" t="s">
        <v>130</v>
      </c>
      <c r="B30" s="90">
        <v>1</v>
      </c>
      <c r="C30" s="89">
        <v>91</v>
      </c>
      <c r="D30" s="88">
        <v>3.6</v>
      </c>
      <c r="E30" s="87">
        <v>1.6</v>
      </c>
      <c r="F30" s="78">
        <v>5</v>
      </c>
      <c r="G30" s="79"/>
      <c r="H30" s="79"/>
      <c r="I30" s="79"/>
      <c r="J30" s="79"/>
      <c r="K30" s="78">
        <v>1</v>
      </c>
      <c r="L30" s="79"/>
      <c r="M30" s="79"/>
      <c r="N30" s="79"/>
      <c r="O30" s="79"/>
      <c r="P30" s="78">
        <v>1</v>
      </c>
      <c r="Q30" s="79"/>
      <c r="R30" s="79"/>
      <c r="S30" s="79"/>
      <c r="T30" s="79"/>
      <c r="U30" s="78">
        <v>0</v>
      </c>
      <c r="V30" s="79"/>
      <c r="W30" s="79"/>
      <c r="X30" s="78">
        <v>1</v>
      </c>
      <c r="Y30" s="82"/>
      <c r="Z30" s="82"/>
      <c r="AA30" s="82"/>
      <c r="AB30" s="82"/>
      <c r="AC30" s="86">
        <v>2</v>
      </c>
      <c r="AD30" s="78">
        <v>3</v>
      </c>
      <c r="AE30" s="79"/>
      <c r="AF30" s="78">
        <v>1</v>
      </c>
      <c r="AG30" s="79"/>
      <c r="AH30" s="79"/>
      <c r="AI30" s="79"/>
      <c r="AJ30" s="79"/>
      <c r="AK30" s="78">
        <v>2</v>
      </c>
      <c r="AL30" s="79"/>
      <c r="AM30" s="79"/>
      <c r="AN30" s="78">
        <v>1</v>
      </c>
      <c r="AO30" s="79"/>
      <c r="AP30" s="79"/>
      <c r="AQ30" s="78">
        <v>3</v>
      </c>
      <c r="AR30" s="79"/>
      <c r="AS30" s="79"/>
      <c r="AT30" s="78">
        <v>2</v>
      </c>
      <c r="AU30" s="79"/>
      <c r="AV30" s="78">
        <v>2</v>
      </c>
      <c r="AW30" s="82"/>
      <c r="AX30" s="82"/>
      <c r="AY30" s="85">
        <f>AY29+1</f>
        <v>15</v>
      </c>
      <c r="AZ30" s="84">
        <v>1.4950399999999999</v>
      </c>
      <c r="BA30" s="83">
        <v>7</v>
      </c>
      <c r="BB30" s="82"/>
      <c r="BC30" s="82"/>
      <c r="BD30" s="82"/>
      <c r="BE30" s="82"/>
      <c r="BF30" s="82"/>
      <c r="BG30" s="81"/>
      <c r="BH30" s="80">
        <v>1.6</v>
      </c>
      <c r="BI30" s="78">
        <v>2</v>
      </c>
      <c r="BJ30" s="79"/>
      <c r="BK30" s="79"/>
      <c r="BL30" s="79"/>
      <c r="BM30" s="78">
        <v>2</v>
      </c>
      <c r="BN30" s="79"/>
      <c r="BO30" s="79"/>
      <c r="BP30" s="79"/>
      <c r="BQ30" s="78">
        <v>1</v>
      </c>
      <c r="BR30" s="78">
        <v>1</v>
      </c>
      <c r="BS30" s="78"/>
      <c r="BT30" s="78"/>
      <c r="BU30" s="78"/>
      <c r="BV30" s="78"/>
      <c r="BW30" s="78"/>
      <c r="BX30" s="78"/>
      <c r="BY30" s="78">
        <v>2</v>
      </c>
    </row>
    <row r="31" spans="1:77">
      <c r="A31" s="91" t="s">
        <v>131</v>
      </c>
      <c r="B31" s="90">
        <v>2</v>
      </c>
      <c r="C31" s="89">
        <v>2</v>
      </c>
      <c r="D31" s="88">
        <v>9.5714285714285712</v>
      </c>
      <c r="E31" s="87">
        <v>5</v>
      </c>
      <c r="F31" s="78">
        <v>5</v>
      </c>
      <c r="G31" s="79"/>
      <c r="H31" s="79"/>
      <c r="I31" s="79"/>
      <c r="J31" s="79"/>
      <c r="K31" s="78">
        <v>5</v>
      </c>
      <c r="L31" s="79"/>
      <c r="M31" s="79"/>
      <c r="N31" s="79"/>
      <c r="O31" s="79"/>
      <c r="P31" s="78">
        <v>5</v>
      </c>
      <c r="Q31" s="79"/>
      <c r="R31" s="79"/>
      <c r="S31" s="79"/>
      <c r="T31" s="79"/>
      <c r="U31" s="78">
        <v>5</v>
      </c>
      <c r="V31" s="79"/>
      <c r="W31" s="79"/>
      <c r="X31" s="78">
        <v>5</v>
      </c>
      <c r="Y31" s="82"/>
      <c r="Z31" s="82"/>
      <c r="AA31" s="82"/>
      <c r="AB31" s="82"/>
      <c r="AC31" s="86">
        <v>4.5714285714285712</v>
      </c>
      <c r="AD31" s="78">
        <v>5</v>
      </c>
      <c r="AE31" s="79"/>
      <c r="AF31" s="78">
        <v>5</v>
      </c>
      <c r="AG31" s="79"/>
      <c r="AH31" s="79"/>
      <c r="AI31" s="79"/>
      <c r="AJ31" s="79"/>
      <c r="AK31" s="78">
        <v>4</v>
      </c>
      <c r="AL31" s="79"/>
      <c r="AM31" s="79"/>
      <c r="AN31" s="78">
        <v>5</v>
      </c>
      <c r="AO31" s="79"/>
      <c r="AP31" s="79"/>
      <c r="AQ31" s="78">
        <v>5</v>
      </c>
      <c r="AR31" s="79"/>
      <c r="AS31" s="79"/>
      <c r="AT31" s="78">
        <v>4</v>
      </c>
      <c r="AU31" s="79"/>
      <c r="AV31" s="78">
        <v>4</v>
      </c>
      <c r="AW31" s="82"/>
      <c r="AX31" s="82"/>
      <c r="AY31" s="85">
        <f>AY30+1</f>
        <v>16</v>
      </c>
      <c r="AZ31" s="84">
        <v>6.72</v>
      </c>
      <c r="BA31" s="83">
        <v>1</v>
      </c>
      <c r="BB31" s="82"/>
      <c r="BC31" s="82"/>
      <c r="BD31" s="82"/>
      <c r="BE31" s="82"/>
      <c r="BF31" s="82"/>
      <c r="BG31" s="81"/>
      <c r="BH31" s="80">
        <v>8.4</v>
      </c>
      <c r="BI31" s="78">
        <v>8</v>
      </c>
      <c r="BJ31" s="79"/>
      <c r="BK31" s="79"/>
      <c r="BL31" s="79"/>
      <c r="BM31" s="78">
        <v>8</v>
      </c>
      <c r="BN31" s="79"/>
      <c r="BO31" s="79"/>
      <c r="BP31" s="79"/>
      <c r="BQ31" s="78">
        <v>7</v>
      </c>
      <c r="BR31" s="78">
        <v>9</v>
      </c>
      <c r="BS31" s="78"/>
      <c r="BT31" s="78"/>
      <c r="BU31" s="78"/>
      <c r="BV31" s="78"/>
      <c r="BW31" s="78"/>
      <c r="BX31" s="78"/>
      <c r="BY31" s="78">
        <v>10</v>
      </c>
    </row>
    <row r="32" spans="1:77">
      <c r="A32" s="91" t="s">
        <v>132</v>
      </c>
      <c r="B32" s="90">
        <v>1</v>
      </c>
      <c r="C32" s="89">
        <v>25</v>
      </c>
      <c r="D32" s="88">
        <v>6.6571428571428566</v>
      </c>
      <c r="E32" s="87">
        <v>3.8</v>
      </c>
      <c r="F32" s="78">
        <v>5</v>
      </c>
      <c r="G32" s="79"/>
      <c r="H32" s="79"/>
      <c r="I32" s="79"/>
      <c r="J32" s="79"/>
      <c r="K32" s="78">
        <v>4</v>
      </c>
      <c r="L32" s="79"/>
      <c r="M32" s="79"/>
      <c r="N32" s="79"/>
      <c r="O32" s="79"/>
      <c r="P32" s="78">
        <v>3</v>
      </c>
      <c r="Q32" s="79"/>
      <c r="R32" s="79"/>
      <c r="S32" s="79"/>
      <c r="T32" s="79"/>
      <c r="U32" s="78">
        <v>4</v>
      </c>
      <c r="V32" s="79"/>
      <c r="W32" s="79"/>
      <c r="X32" s="78">
        <v>3</v>
      </c>
      <c r="Y32" s="82"/>
      <c r="Z32" s="82"/>
      <c r="AA32" s="82"/>
      <c r="AB32" s="82"/>
      <c r="AC32" s="86">
        <v>2.8571428571428572</v>
      </c>
      <c r="AD32" s="78">
        <v>3</v>
      </c>
      <c r="AE32" s="79"/>
      <c r="AF32" s="78">
        <v>3</v>
      </c>
      <c r="AG32" s="79"/>
      <c r="AH32" s="79"/>
      <c r="AI32" s="79"/>
      <c r="AJ32" s="79"/>
      <c r="AK32" s="78">
        <v>4</v>
      </c>
      <c r="AL32" s="79"/>
      <c r="AM32" s="79"/>
      <c r="AN32" s="78">
        <v>3</v>
      </c>
      <c r="AO32" s="79"/>
      <c r="AP32" s="79"/>
      <c r="AQ32" s="78">
        <v>2</v>
      </c>
      <c r="AR32" s="79"/>
      <c r="AS32" s="79"/>
      <c r="AT32" s="78">
        <v>3</v>
      </c>
      <c r="AU32" s="79"/>
      <c r="AV32" s="78">
        <v>2</v>
      </c>
      <c r="AW32" s="82"/>
      <c r="AX32" s="82"/>
      <c r="AY32" s="85">
        <v>25</v>
      </c>
      <c r="AZ32" s="84">
        <v>5.6934400000000007</v>
      </c>
      <c r="BA32" s="83">
        <v>5</v>
      </c>
      <c r="BB32" s="82"/>
      <c r="BC32" s="82"/>
      <c r="BD32" s="82"/>
      <c r="BE32" s="82"/>
      <c r="BF32" s="82"/>
      <c r="BG32" s="81"/>
      <c r="BH32" s="80">
        <v>6.4</v>
      </c>
      <c r="BI32" s="78">
        <v>6</v>
      </c>
      <c r="BJ32" s="79"/>
      <c r="BK32" s="79"/>
      <c r="BL32" s="79"/>
      <c r="BM32" s="78">
        <v>5</v>
      </c>
      <c r="BN32" s="79"/>
      <c r="BO32" s="79"/>
      <c r="BP32" s="79"/>
      <c r="BQ32" s="78">
        <v>6</v>
      </c>
      <c r="BR32" s="78">
        <v>6</v>
      </c>
      <c r="BS32" s="78"/>
      <c r="BT32" s="78"/>
      <c r="BU32" s="78"/>
      <c r="BV32" s="78"/>
      <c r="BW32" s="78"/>
      <c r="BX32" s="78"/>
      <c r="BY32" s="78">
        <v>9</v>
      </c>
    </row>
    <row r="33" spans="1:77">
      <c r="A33" s="91" t="s">
        <v>133</v>
      </c>
      <c r="B33" s="90">
        <v>2</v>
      </c>
      <c r="C33" s="89">
        <v>114</v>
      </c>
      <c r="D33" s="88">
        <v>2.1428571428571428</v>
      </c>
      <c r="E33" s="87">
        <v>1</v>
      </c>
      <c r="F33" s="78">
        <v>5</v>
      </c>
      <c r="G33" s="79"/>
      <c r="H33" s="79"/>
      <c r="I33" s="79"/>
      <c r="J33" s="79"/>
      <c r="K33" s="78">
        <v>1</v>
      </c>
      <c r="L33" s="79"/>
      <c r="M33" s="79"/>
      <c r="N33" s="79"/>
      <c r="O33" s="79"/>
      <c r="P33" s="78">
        <v>1</v>
      </c>
      <c r="Q33" s="79"/>
      <c r="R33" s="79"/>
      <c r="S33" s="79"/>
      <c r="T33" s="79"/>
      <c r="U33" s="78">
        <v>0</v>
      </c>
      <c r="V33" s="79"/>
      <c r="W33" s="79"/>
      <c r="X33" s="78">
        <v>2</v>
      </c>
      <c r="Y33" s="82"/>
      <c r="Z33" s="82"/>
      <c r="AA33" s="82"/>
      <c r="AB33" s="82"/>
      <c r="AC33" s="86">
        <v>1.1428571428571428</v>
      </c>
      <c r="AD33" s="78">
        <v>1</v>
      </c>
      <c r="AE33" s="79"/>
      <c r="AF33" s="78">
        <v>1</v>
      </c>
      <c r="AG33" s="79"/>
      <c r="AH33" s="79"/>
      <c r="AI33" s="79"/>
      <c r="AJ33" s="79"/>
      <c r="AK33" s="78">
        <v>1</v>
      </c>
      <c r="AL33" s="79"/>
      <c r="AM33" s="79"/>
      <c r="AN33" s="78">
        <v>2</v>
      </c>
      <c r="AO33" s="79"/>
      <c r="AP33" s="79"/>
      <c r="AQ33" s="78">
        <v>1</v>
      </c>
      <c r="AR33" s="79"/>
      <c r="AS33" s="79"/>
      <c r="AT33" s="78">
        <v>1</v>
      </c>
      <c r="AU33" s="79"/>
      <c r="AV33" s="78">
        <v>1</v>
      </c>
      <c r="AW33" s="82"/>
      <c r="AX33" s="82"/>
      <c r="AY33" s="85">
        <v>107</v>
      </c>
      <c r="AZ33" s="84">
        <v>1.4022399999999999</v>
      </c>
      <c r="BA33" s="83">
        <v>10</v>
      </c>
      <c r="BB33" s="82"/>
      <c r="BC33" s="82"/>
      <c r="BD33" s="82"/>
      <c r="BE33" s="82"/>
      <c r="BF33" s="82"/>
      <c r="BG33" s="81"/>
      <c r="BH33" s="80">
        <v>1.4</v>
      </c>
      <c r="BI33" s="78">
        <v>2</v>
      </c>
      <c r="BJ33" s="79"/>
      <c r="BK33" s="79"/>
      <c r="BL33" s="79"/>
      <c r="BM33" s="78">
        <v>2</v>
      </c>
      <c r="BN33" s="79"/>
      <c r="BO33" s="79"/>
      <c r="BP33" s="79"/>
      <c r="BQ33" s="78">
        <v>1</v>
      </c>
      <c r="BR33" s="78">
        <v>1</v>
      </c>
      <c r="BS33" s="78"/>
      <c r="BT33" s="78"/>
      <c r="BU33" s="78"/>
      <c r="BV33" s="78"/>
      <c r="BW33" s="78"/>
      <c r="BX33" s="78"/>
      <c r="BY33" s="78">
        <v>1</v>
      </c>
    </row>
    <row r="34" spans="1:77">
      <c r="A34" s="91" t="s">
        <v>134</v>
      </c>
      <c r="B34" s="90">
        <v>2</v>
      </c>
      <c r="C34" s="89">
        <v>38</v>
      </c>
      <c r="D34" s="88">
        <v>6.1142857142857139</v>
      </c>
      <c r="E34" s="87">
        <v>3.4</v>
      </c>
      <c r="F34" s="78">
        <v>4</v>
      </c>
      <c r="G34" s="79"/>
      <c r="H34" s="79"/>
      <c r="I34" s="79"/>
      <c r="J34" s="79"/>
      <c r="K34" s="78">
        <v>4</v>
      </c>
      <c r="L34" s="79"/>
      <c r="M34" s="79"/>
      <c r="N34" s="79"/>
      <c r="O34" s="79"/>
      <c r="P34" s="78">
        <v>3</v>
      </c>
      <c r="Q34" s="79"/>
      <c r="R34" s="79"/>
      <c r="S34" s="79"/>
      <c r="T34" s="79"/>
      <c r="U34" s="78">
        <v>3</v>
      </c>
      <c r="V34" s="79"/>
      <c r="W34" s="79"/>
      <c r="X34" s="78">
        <v>3</v>
      </c>
      <c r="Y34" s="82"/>
      <c r="Z34" s="82"/>
      <c r="AA34" s="82"/>
      <c r="AB34" s="82"/>
      <c r="AC34" s="86">
        <v>2.7142857142857144</v>
      </c>
      <c r="AD34" s="78">
        <v>3</v>
      </c>
      <c r="AE34" s="79"/>
      <c r="AF34" s="78">
        <v>3</v>
      </c>
      <c r="AG34" s="79"/>
      <c r="AH34" s="79"/>
      <c r="AI34" s="79"/>
      <c r="AJ34" s="79"/>
      <c r="AK34" s="78">
        <v>3</v>
      </c>
      <c r="AL34" s="79"/>
      <c r="AM34" s="79"/>
      <c r="AN34" s="78">
        <v>3</v>
      </c>
      <c r="AO34" s="79"/>
      <c r="AP34" s="79"/>
      <c r="AQ34" s="78">
        <v>3</v>
      </c>
      <c r="AR34" s="79"/>
      <c r="AS34" s="79"/>
      <c r="AT34" s="78">
        <v>2</v>
      </c>
      <c r="AU34" s="79"/>
      <c r="AV34" s="78">
        <v>2</v>
      </c>
      <c r="AW34" s="82"/>
      <c r="AX34" s="82"/>
      <c r="AY34" s="85">
        <f>AY33+1</f>
        <v>108</v>
      </c>
      <c r="AZ34" s="84">
        <v>4.6259200000000007</v>
      </c>
      <c r="BA34" s="83">
        <v>5</v>
      </c>
      <c r="BB34" s="82"/>
      <c r="BC34" s="82"/>
      <c r="BD34" s="82"/>
      <c r="BE34" s="82"/>
      <c r="BF34" s="82"/>
      <c r="BG34" s="81"/>
      <c r="BH34" s="80">
        <v>5.2</v>
      </c>
      <c r="BI34" s="78">
        <v>5</v>
      </c>
      <c r="BJ34" s="79"/>
      <c r="BK34" s="79"/>
      <c r="BL34" s="79"/>
      <c r="BM34" s="78">
        <v>4</v>
      </c>
      <c r="BN34" s="79"/>
      <c r="BO34" s="79"/>
      <c r="BP34" s="79"/>
      <c r="BQ34" s="78">
        <v>4</v>
      </c>
      <c r="BR34" s="78">
        <v>6</v>
      </c>
      <c r="BS34" s="78"/>
      <c r="BT34" s="78"/>
      <c r="BU34" s="78"/>
      <c r="BV34" s="78"/>
      <c r="BW34" s="78"/>
      <c r="BX34" s="78"/>
      <c r="BY34" s="78">
        <v>7</v>
      </c>
    </row>
    <row r="35" spans="1:77">
      <c r="A35" s="91" t="s">
        <v>135</v>
      </c>
      <c r="B35" s="90">
        <v>4</v>
      </c>
      <c r="C35" s="89">
        <v>72</v>
      </c>
      <c r="D35" s="88">
        <v>4.4285714285714288</v>
      </c>
      <c r="E35" s="87">
        <v>2</v>
      </c>
      <c r="F35" s="78">
        <v>4</v>
      </c>
      <c r="G35" s="79"/>
      <c r="H35" s="79"/>
      <c r="I35" s="79"/>
      <c r="J35" s="79"/>
      <c r="K35" s="78">
        <v>2</v>
      </c>
      <c r="L35" s="79"/>
      <c r="M35" s="79"/>
      <c r="N35" s="79"/>
      <c r="O35" s="79"/>
      <c r="P35" s="78">
        <v>2</v>
      </c>
      <c r="Q35" s="79"/>
      <c r="R35" s="79"/>
      <c r="S35" s="79"/>
      <c r="T35" s="79"/>
      <c r="U35" s="78">
        <v>0</v>
      </c>
      <c r="V35" s="79"/>
      <c r="W35" s="79"/>
      <c r="X35" s="78">
        <v>2</v>
      </c>
      <c r="Y35" s="82"/>
      <c r="Z35" s="82"/>
      <c r="AA35" s="82"/>
      <c r="AB35" s="82"/>
      <c r="AC35" s="86">
        <v>2.4285714285714284</v>
      </c>
      <c r="AD35" s="78">
        <v>2</v>
      </c>
      <c r="AE35" s="79"/>
      <c r="AF35" s="78">
        <v>3</v>
      </c>
      <c r="AG35" s="79"/>
      <c r="AH35" s="79"/>
      <c r="AI35" s="79"/>
      <c r="AJ35" s="79"/>
      <c r="AK35" s="78">
        <v>3</v>
      </c>
      <c r="AL35" s="79"/>
      <c r="AM35" s="79"/>
      <c r="AN35" s="78">
        <v>3</v>
      </c>
      <c r="AO35" s="79"/>
      <c r="AP35" s="79"/>
      <c r="AQ35" s="78">
        <v>2</v>
      </c>
      <c r="AR35" s="79"/>
      <c r="AS35" s="79"/>
      <c r="AT35" s="78">
        <v>2</v>
      </c>
      <c r="AU35" s="79"/>
      <c r="AV35" s="78">
        <v>2</v>
      </c>
      <c r="AW35" s="82"/>
      <c r="AX35" s="82"/>
      <c r="AY35" s="85">
        <v>67</v>
      </c>
      <c r="AZ35" s="84">
        <v>3.5507200000000001</v>
      </c>
      <c r="BA35" s="83">
        <v>7</v>
      </c>
      <c r="BB35" s="82"/>
      <c r="BC35" s="82"/>
      <c r="BD35" s="82"/>
      <c r="BE35" s="82"/>
      <c r="BF35" s="82"/>
      <c r="BG35" s="81"/>
      <c r="BH35" s="80">
        <v>3.8</v>
      </c>
      <c r="BI35" s="78">
        <v>4</v>
      </c>
      <c r="BJ35" s="79"/>
      <c r="BK35" s="79"/>
      <c r="BL35" s="79"/>
      <c r="BM35" s="78">
        <v>3</v>
      </c>
      <c r="BN35" s="79"/>
      <c r="BO35" s="79"/>
      <c r="BP35" s="79"/>
      <c r="BQ35" s="78">
        <v>4</v>
      </c>
      <c r="BR35" s="78">
        <v>3</v>
      </c>
      <c r="BS35" s="78"/>
      <c r="BT35" s="78"/>
      <c r="BU35" s="78"/>
      <c r="BV35" s="78"/>
      <c r="BW35" s="78"/>
      <c r="BX35" s="78"/>
      <c r="BY35" s="78">
        <v>5</v>
      </c>
    </row>
    <row r="36" spans="1:77">
      <c r="A36" s="91" t="s">
        <v>136</v>
      </c>
      <c r="B36" s="90">
        <v>2</v>
      </c>
      <c r="C36" s="89">
        <v>25</v>
      </c>
      <c r="D36" s="88">
        <v>6.7428571428571429</v>
      </c>
      <c r="E36" s="87">
        <v>3.6</v>
      </c>
      <c r="F36" s="78">
        <v>4</v>
      </c>
      <c r="G36" s="79"/>
      <c r="H36" s="79"/>
      <c r="I36" s="79"/>
      <c r="J36" s="79"/>
      <c r="K36" s="78">
        <v>4</v>
      </c>
      <c r="L36" s="79"/>
      <c r="M36" s="79"/>
      <c r="N36" s="79"/>
      <c r="O36" s="79"/>
      <c r="P36" s="78">
        <v>3</v>
      </c>
      <c r="Q36" s="79"/>
      <c r="R36" s="79"/>
      <c r="S36" s="79"/>
      <c r="T36" s="79"/>
      <c r="U36" s="78">
        <v>4</v>
      </c>
      <c r="V36" s="79"/>
      <c r="W36" s="79"/>
      <c r="X36" s="78">
        <v>3</v>
      </c>
      <c r="Y36" s="82"/>
      <c r="Z36" s="82"/>
      <c r="AA36" s="82"/>
      <c r="AB36" s="82"/>
      <c r="AC36" s="86">
        <v>3.1428571428571428</v>
      </c>
      <c r="AD36" s="78">
        <v>3</v>
      </c>
      <c r="AE36" s="79"/>
      <c r="AF36" s="78">
        <v>4</v>
      </c>
      <c r="AG36" s="79"/>
      <c r="AH36" s="79"/>
      <c r="AI36" s="79"/>
      <c r="AJ36" s="79"/>
      <c r="AK36" s="78">
        <v>4</v>
      </c>
      <c r="AL36" s="79"/>
      <c r="AM36" s="79"/>
      <c r="AN36" s="78">
        <v>3</v>
      </c>
      <c r="AO36" s="79"/>
      <c r="AP36" s="79"/>
      <c r="AQ36" s="78">
        <v>3</v>
      </c>
      <c r="AR36" s="79"/>
      <c r="AS36" s="79"/>
      <c r="AT36" s="78">
        <v>3</v>
      </c>
      <c r="AU36" s="79"/>
      <c r="AV36" s="78">
        <v>2</v>
      </c>
      <c r="AW36" s="82"/>
      <c r="AX36" s="82"/>
      <c r="AY36" s="85">
        <v>37</v>
      </c>
      <c r="AZ36" s="84">
        <v>5.1596800000000007</v>
      </c>
      <c r="BA36" s="83">
        <v>5</v>
      </c>
      <c r="BB36" s="82"/>
      <c r="BC36" s="82"/>
      <c r="BD36" s="82"/>
      <c r="BE36" s="82"/>
      <c r="BF36" s="82"/>
      <c r="BG36" s="81"/>
      <c r="BH36" s="80">
        <v>5.8</v>
      </c>
      <c r="BI36" s="78">
        <v>6</v>
      </c>
      <c r="BJ36" s="79"/>
      <c r="BK36" s="79"/>
      <c r="BL36" s="79"/>
      <c r="BM36" s="78">
        <v>5</v>
      </c>
      <c r="BN36" s="79"/>
      <c r="BO36" s="79"/>
      <c r="BP36" s="79"/>
      <c r="BQ36" s="78">
        <v>6</v>
      </c>
      <c r="BR36" s="78">
        <v>5</v>
      </c>
      <c r="BS36" s="78"/>
      <c r="BT36" s="78"/>
      <c r="BU36" s="78"/>
      <c r="BV36" s="78"/>
      <c r="BW36" s="78"/>
      <c r="BX36" s="78"/>
      <c r="BY36" s="78">
        <v>7</v>
      </c>
    </row>
    <row r="37" spans="1:77">
      <c r="A37" s="91" t="s">
        <v>137</v>
      </c>
      <c r="B37" s="90">
        <v>5</v>
      </c>
      <c r="C37" s="89">
        <v>103</v>
      </c>
      <c r="D37" s="88">
        <v>3.0571428571428569</v>
      </c>
      <c r="E37" s="87">
        <v>1.2</v>
      </c>
      <c r="F37" s="78">
        <v>3</v>
      </c>
      <c r="G37" s="79"/>
      <c r="H37" s="79"/>
      <c r="I37" s="79"/>
      <c r="J37" s="79"/>
      <c r="K37" s="78">
        <v>1</v>
      </c>
      <c r="L37" s="79"/>
      <c r="M37" s="79"/>
      <c r="N37" s="79"/>
      <c r="O37" s="79"/>
      <c r="P37" s="78">
        <v>1</v>
      </c>
      <c r="Q37" s="79"/>
      <c r="R37" s="79"/>
      <c r="S37" s="79"/>
      <c r="T37" s="79"/>
      <c r="U37" s="78">
        <v>0</v>
      </c>
      <c r="V37" s="79"/>
      <c r="W37" s="79"/>
      <c r="X37" s="78">
        <v>1</v>
      </c>
      <c r="Y37" s="82"/>
      <c r="Z37" s="82"/>
      <c r="AA37" s="82"/>
      <c r="AB37" s="82"/>
      <c r="AC37" s="86">
        <v>1.8571428571428572</v>
      </c>
      <c r="AD37" s="78">
        <v>1</v>
      </c>
      <c r="AE37" s="79"/>
      <c r="AF37" s="78">
        <v>1</v>
      </c>
      <c r="AG37" s="79"/>
      <c r="AH37" s="79"/>
      <c r="AI37" s="79"/>
      <c r="AJ37" s="79"/>
      <c r="AK37" s="78">
        <v>2</v>
      </c>
      <c r="AL37" s="79"/>
      <c r="AM37" s="79"/>
      <c r="AN37" s="78">
        <v>3</v>
      </c>
      <c r="AO37" s="79"/>
      <c r="AP37" s="79"/>
      <c r="AQ37" s="78">
        <v>2</v>
      </c>
      <c r="AR37" s="79"/>
      <c r="AS37" s="79"/>
      <c r="AT37" s="78">
        <v>2</v>
      </c>
      <c r="AU37" s="79"/>
      <c r="AV37" s="78">
        <v>2</v>
      </c>
      <c r="AW37" s="82"/>
      <c r="AX37" s="82"/>
      <c r="AY37" s="85">
        <v>104</v>
      </c>
      <c r="AZ37" s="84">
        <v>1.53088</v>
      </c>
      <c r="BA37" s="83">
        <v>8</v>
      </c>
      <c r="BB37" s="82"/>
      <c r="BC37" s="82"/>
      <c r="BD37" s="82"/>
      <c r="BE37" s="82"/>
      <c r="BF37" s="82"/>
      <c r="BG37" s="81"/>
      <c r="BH37" s="80">
        <v>1.6</v>
      </c>
      <c r="BI37" s="78">
        <v>2</v>
      </c>
      <c r="BJ37" s="79"/>
      <c r="BK37" s="79"/>
      <c r="BL37" s="79"/>
      <c r="BM37" s="78">
        <v>2</v>
      </c>
      <c r="BN37" s="79"/>
      <c r="BO37" s="79"/>
      <c r="BP37" s="79"/>
      <c r="BQ37" s="78">
        <v>1</v>
      </c>
      <c r="BR37" s="78">
        <v>1</v>
      </c>
      <c r="BS37" s="78"/>
      <c r="BT37" s="78"/>
      <c r="BU37" s="78"/>
      <c r="BV37" s="78"/>
      <c r="BW37" s="78"/>
      <c r="BX37" s="78"/>
      <c r="BY37" s="78">
        <v>2</v>
      </c>
    </row>
    <row r="38" spans="1:77">
      <c r="A38" s="91" t="s">
        <v>138</v>
      </c>
      <c r="B38" s="90">
        <v>1</v>
      </c>
      <c r="C38" s="89">
        <v>6</v>
      </c>
      <c r="D38" s="88">
        <v>9.5142857142857142</v>
      </c>
      <c r="E38" s="87">
        <v>4.8</v>
      </c>
      <c r="F38" s="78">
        <v>4</v>
      </c>
      <c r="G38" s="79"/>
      <c r="H38" s="79"/>
      <c r="I38" s="79"/>
      <c r="J38" s="79"/>
      <c r="K38" s="78">
        <v>5</v>
      </c>
      <c r="L38" s="79"/>
      <c r="M38" s="79"/>
      <c r="N38" s="79"/>
      <c r="O38" s="79"/>
      <c r="P38" s="78">
        <v>5</v>
      </c>
      <c r="Q38" s="79"/>
      <c r="R38" s="79"/>
      <c r="S38" s="79"/>
      <c r="T38" s="79"/>
      <c r="U38" s="78">
        <v>5</v>
      </c>
      <c r="V38" s="79"/>
      <c r="W38" s="79"/>
      <c r="X38" s="78">
        <v>5</v>
      </c>
      <c r="Y38" s="82"/>
      <c r="Z38" s="82"/>
      <c r="AA38" s="82"/>
      <c r="AB38" s="82"/>
      <c r="AC38" s="86">
        <v>4.7142857142857144</v>
      </c>
      <c r="AD38" s="78">
        <v>5</v>
      </c>
      <c r="AE38" s="79"/>
      <c r="AF38" s="78">
        <v>5</v>
      </c>
      <c r="AG38" s="79"/>
      <c r="AH38" s="79"/>
      <c r="AI38" s="79"/>
      <c r="AJ38" s="79"/>
      <c r="AK38" s="78">
        <v>5</v>
      </c>
      <c r="AL38" s="79"/>
      <c r="AM38" s="79"/>
      <c r="AN38" s="78">
        <v>5</v>
      </c>
      <c r="AO38" s="79"/>
      <c r="AP38" s="79"/>
      <c r="AQ38" s="78">
        <v>4</v>
      </c>
      <c r="AR38" s="79"/>
      <c r="AS38" s="79"/>
      <c r="AT38" s="78">
        <v>5</v>
      </c>
      <c r="AU38" s="79"/>
      <c r="AV38" s="78">
        <v>4</v>
      </c>
      <c r="AW38" s="82"/>
      <c r="AX38" s="82"/>
      <c r="AY38" s="85">
        <v>1</v>
      </c>
      <c r="AZ38" s="84">
        <v>7.9411200000000006</v>
      </c>
      <c r="BA38" s="83">
        <v>3</v>
      </c>
      <c r="BB38" s="82"/>
      <c r="BC38" s="82"/>
      <c r="BD38" s="82"/>
      <c r="BE38" s="82"/>
      <c r="BF38" s="82"/>
      <c r="BG38" s="81"/>
      <c r="BH38" s="80">
        <v>9.4</v>
      </c>
      <c r="BI38" s="78">
        <v>10</v>
      </c>
      <c r="BJ38" s="79"/>
      <c r="BK38" s="79"/>
      <c r="BL38" s="79"/>
      <c r="BM38" s="78">
        <v>9</v>
      </c>
      <c r="BN38" s="79"/>
      <c r="BO38" s="79"/>
      <c r="BP38" s="79"/>
      <c r="BQ38" s="78">
        <v>9</v>
      </c>
      <c r="BR38" s="78">
        <v>9</v>
      </c>
      <c r="BS38" s="78"/>
      <c r="BT38" s="78"/>
      <c r="BU38" s="78"/>
      <c r="BV38" s="78"/>
      <c r="BW38" s="78"/>
      <c r="BX38" s="78"/>
      <c r="BY38" s="78">
        <v>10</v>
      </c>
    </row>
    <row r="39" spans="1:77">
      <c r="A39" s="91" t="s">
        <v>139</v>
      </c>
      <c r="B39" s="90">
        <v>5</v>
      </c>
      <c r="C39" s="89">
        <v>108</v>
      </c>
      <c r="D39" s="88">
        <v>2.9142857142857141</v>
      </c>
      <c r="E39" s="87">
        <v>1.2</v>
      </c>
      <c r="F39" s="78">
        <v>3</v>
      </c>
      <c r="G39" s="79"/>
      <c r="H39" s="79"/>
      <c r="I39" s="79"/>
      <c r="J39" s="79"/>
      <c r="K39" s="78">
        <v>1</v>
      </c>
      <c r="L39" s="79"/>
      <c r="M39" s="79"/>
      <c r="N39" s="79"/>
      <c r="O39" s="79"/>
      <c r="P39" s="78">
        <v>1</v>
      </c>
      <c r="Q39" s="79"/>
      <c r="R39" s="79"/>
      <c r="S39" s="79"/>
      <c r="T39" s="79"/>
      <c r="U39" s="78">
        <v>0</v>
      </c>
      <c r="V39" s="79"/>
      <c r="W39" s="79"/>
      <c r="X39" s="78">
        <v>1</v>
      </c>
      <c r="Y39" s="82"/>
      <c r="Z39" s="82"/>
      <c r="AA39" s="82"/>
      <c r="AB39" s="82"/>
      <c r="AC39" s="86">
        <v>1.7142857142857142</v>
      </c>
      <c r="AD39" s="78">
        <v>1</v>
      </c>
      <c r="AE39" s="79"/>
      <c r="AF39" s="78">
        <v>2</v>
      </c>
      <c r="AG39" s="79"/>
      <c r="AH39" s="79"/>
      <c r="AI39" s="79"/>
      <c r="AJ39" s="79"/>
      <c r="AK39" s="78">
        <v>3</v>
      </c>
      <c r="AL39" s="79"/>
      <c r="AM39" s="79"/>
      <c r="AN39" s="78">
        <v>1</v>
      </c>
      <c r="AO39" s="79"/>
      <c r="AP39" s="79"/>
      <c r="AQ39" s="78">
        <v>1</v>
      </c>
      <c r="AR39" s="79"/>
      <c r="AS39" s="79"/>
      <c r="AT39" s="78">
        <v>3</v>
      </c>
      <c r="AU39" s="79"/>
      <c r="AV39" s="78">
        <v>1</v>
      </c>
      <c r="AW39" s="82"/>
      <c r="AX39" s="82"/>
      <c r="AY39" s="85">
        <v>90</v>
      </c>
      <c r="AZ39" s="84">
        <v>2.5459199999999997</v>
      </c>
      <c r="BA39" s="83">
        <v>9</v>
      </c>
      <c r="BB39" s="82"/>
      <c r="BC39" s="82"/>
      <c r="BD39" s="82"/>
      <c r="BE39" s="82"/>
      <c r="BF39" s="82"/>
      <c r="BG39" s="81"/>
      <c r="BH39" s="80">
        <v>2.6</v>
      </c>
      <c r="BI39" s="78">
        <v>2</v>
      </c>
      <c r="BJ39" s="79"/>
      <c r="BK39" s="79"/>
      <c r="BL39" s="79"/>
      <c r="BM39" s="78">
        <v>2</v>
      </c>
      <c r="BN39" s="79"/>
      <c r="BO39" s="79"/>
      <c r="BP39" s="79"/>
      <c r="BQ39" s="78">
        <v>3</v>
      </c>
      <c r="BR39" s="78">
        <v>1</v>
      </c>
      <c r="BS39" s="78"/>
      <c r="BT39" s="78"/>
      <c r="BU39" s="78"/>
      <c r="BV39" s="78"/>
      <c r="BW39" s="78"/>
      <c r="BX39" s="78"/>
      <c r="BY39" s="78">
        <v>5</v>
      </c>
    </row>
    <row r="40" spans="1:77">
      <c r="A40" s="91" t="s">
        <v>140</v>
      </c>
      <c r="B40" s="90">
        <v>6</v>
      </c>
      <c r="C40" s="89">
        <v>79</v>
      </c>
      <c r="D40" s="88">
        <v>4.0571428571428569</v>
      </c>
      <c r="E40" s="87">
        <v>2.2000000000000002</v>
      </c>
      <c r="F40" s="78">
        <v>2</v>
      </c>
      <c r="G40" s="79"/>
      <c r="H40" s="79"/>
      <c r="I40" s="79"/>
      <c r="J40" s="79"/>
      <c r="K40" s="78">
        <v>3</v>
      </c>
      <c r="L40" s="79"/>
      <c r="M40" s="79"/>
      <c r="N40" s="79"/>
      <c r="O40" s="79"/>
      <c r="P40" s="78">
        <v>2</v>
      </c>
      <c r="Q40" s="79"/>
      <c r="R40" s="79"/>
      <c r="S40" s="79"/>
      <c r="T40" s="79"/>
      <c r="U40" s="78">
        <v>2</v>
      </c>
      <c r="V40" s="79"/>
      <c r="W40" s="79"/>
      <c r="X40" s="78">
        <v>2</v>
      </c>
      <c r="Y40" s="82"/>
      <c r="Z40" s="82"/>
      <c r="AA40" s="82"/>
      <c r="AB40" s="82"/>
      <c r="AC40" s="86">
        <v>1.8571428571428572</v>
      </c>
      <c r="AD40" s="78">
        <v>2</v>
      </c>
      <c r="AE40" s="79"/>
      <c r="AF40" s="78">
        <v>2</v>
      </c>
      <c r="AG40" s="79"/>
      <c r="AH40" s="79"/>
      <c r="AI40" s="79"/>
      <c r="AJ40" s="79"/>
      <c r="AK40" s="78">
        <v>3</v>
      </c>
      <c r="AL40" s="79"/>
      <c r="AM40" s="79"/>
      <c r="AN40" s="78">
        <v>2</v>
      </c>
      <c r="AO40" s="79"/>
      <c r="AP40" s="79"/>
      <c r="AQ40" s="78">
        <v>1</v>
      </c>
      <c r="AR40" s="79"/>
      <c r="AS40" s="79"/>
      <c r="AT40" s="78">
        <v>2</v>
      </c>
      <c r="AU40" s="79"/>
      <c r="AV40" s="78">
        <v>1</v>
      </c>
      <c r="AW40" s="82"/>
      <c r="AX40" s="82"/>
      <c r="AY40" s="85">
        <v>95</v>
      </c>
      <c r="AZ40" s="84">
        <v>2.2963199999999997</v>
      </c>
      <c r="BA40" s="83">
        <v>8</v>
      </c>
      <c r="BB40" s="82"/>
      <c r="BC40" s="82"/>
      <c r="BD40" s="82"/>
      <c r="BE40" s="82"/>
      <c r="BF40" s="82"/>
      <c r="BG40" s="81"/>
      <c r="BH40" s="80">
        <v>2.4</v>
      </c>
      <c r="BI40" s="78">
        <v>2</v>
      </c>
      <c r="BJ40" s="79"/>
      <c r="BK40" s="79"/>
      <c r="BL40" s="79"/>
      <c r="BM40" s="78">
        <v>2</v>
      </c>
      <c r="BN40" s="79"/>
      <c r="BO40" s="79"/>
      <c r="BP40" s="79"/>
      <c r="BQ40" s="78">
        <v>2</v>
      </c>
      <c r="BR40" s="78">
        <v>2</v>
      </c>
      <c r="BS40" s="78"/>
      <c r="BT40" s="78"/>
      <c r="BU40" s="78"/>
      <c r="BV40" s="78"/>
      <c r="BW40" s="78"/>
      <c r="BX40" s="78"/>
      <c r="BY40" s="78">
        <v>4</v>
      </c>
    </row>
    <row r="41" spans="1:77">
      <c r="A41" s="91" t="s">
        <v>141</v>
      </c>
      <c r="B41" s="90">
        <v>5</v>
      </c>
      <c r="C41" s="89">
        <v>59</v>
      </c>
      <c r="D41" s="88">
        <v>5.2</v>
      </c>
      <c r="E41" s="87">
        <v>3.2</v>
      </c>
      <c r="F41" s="78">
        <v>4</v>
      </c>
      <c r="G41" s="79"/>
      <c r="H41" s="79"/>
      <c r="I41" s="79"/>
      <c r="J41" s="79"/>
      <c r="K41" s="78">
        <v>3</v>
      </c>
      <c r="L41" s="79"/>
      <c r="M41" s="79"/>
      <c r="N41" s="79"/>
      <c r="O41" s="79"/>
      <c r="P41" s="78">
        <v>3</v>
      </c>
      <c r="Q41" s="79"/>
      <c r="R41" s="79"/>
      <c r="S41" s="79"/>
      <c r="T41" s="79"/>
      <c r="U41" s="78">
        <v>3</v>
      </c>
      <c r="V41" s="79"/>
      <c r="W41" s="79"/>
      <c r="X41" s="78">
        <v>3</v>
      </c>
      <c r="Y41" s="82"/>
      <c r="Z41" s="82"/>
      <c r="AA41" s="82"/>
      <c r="AB41" s="82"/>
      <c r="AC41" s="86">
        <v>2</v>
      </c>
      <c r="AD41" s="78">
        <v>1</v>
      </c>
      <c r="AE41" s="79"/>
      <c r="AF41" s="78">
        <v>2</v>
      </c>
      <c r="AG41" s="79"/>
      <c r="AH41" s="79"/>
      <c r="AI41" s="79"/>
      <c r="AJ41" s="79"/>
      <c r="AK41" s="78">
        <v>2</v>
      </c>
      <c r="AL41" s="79"/>
      <c r="AM41" s="79"/>
      <c r="AN41" s="78">
        <v>3</v>
      </c>
      <c r="AO41" s="79"/>
      <c r="AP41" s="79"/>
      <c r="AQ41" s="78">
        <v>2</v>
      </c>
      <c r="AR41" s="79"/>
      <c r="AS41" s="79"/>
      <c r="AT41" s="78">
        <v>2</v>
      </c>
      <c r="AU41" s="79"/>
      <c r="AV41" s="78">
        <v>2</v>
      </c>
      <c r="AW41" s="82"/>
      <c r="AX41" s="82"/>
      <c r="AY41" s="85">
        <f>AY40+1</f>
        <v>96</v>
      </c>
      <c r="AZ41" s="84">
        <v>6.0191999999999997</v>
      </c>
      <c r="BA41" s="83">
        <v>6</v>
      </c>
      <c r="BB41" s="82"/>
      <c r="BC41" s="82"/>
      <c r="BD41" s="82"/>
      <c r="BE41" s="82"/>
      <c r="BF41" s="82"/>
      <c r="BG41" s="81"/>
      <c r="BH41" s="80">
        <v>6.6</v>
      </c>
      <c r="BI41" s="78">
        <v>7</v>
      </c>
      <c r="BJ41" s="79"/>
      <c r="BK41" s="79"/>
      <c r="BL41" s="79"/>
      <c r="BM41" s="78">
        <v>6</v>
      </c>
      <c r="BN41" s="79"/>
      <c r="BO41" s="79"/>
      <c r="BP41" s="79"/>
      <c r="BQ41" s="78">
        <v>6</v>
      </c>
      <c r="BR41" s="78">
        <v>7</v>
      </c>
      <c r="BS41" s="78"/>
      <c r="BT41" s="78"/>
      <c r="BU41" s="78"/>
      <c r="BV41" s="78"/>
      <c r="BW41" s="78"/>
      <c r="BX41" s="78"/>
      <c r="BY41" s="78">
        <v>7</v>
      </c>
    </row>
    <row r="42" spans="1:77">
      <c r="A42" s="91" t="s">
        <v>142</v>
      </c>
      <c r="B42" s="90">
        <v>2</v>
      </c>
      <c r="C42" s="89">
        <v>54</v>
      </c>
      <c r="D42" s="88">
        <v>5.3714285714285719</v>
      </c>
      <c r="E42" s="87">
        <v>2.8</v>
      </c>
      <c r="F42" s="78">
        <v>3</v>
      </c>
      <c r="G42" s="79"/>
      <c r="H42" s="79"/>
      <c r="I42" s="79"/>
      <c r="J42" s="79"/>
      <c r="K42" s="78">
        <v>4</v>
      </c>
      <c r="L42" s="79"/>
      <c r="M42" s="79"/>
      <c r="N42" s="79"/>
      <c r="O42" s="79"/>
      <c r="P42" s="78">
        <v>2</v>
      </c>
      <c r="Q42" s="79"/>
      <c r="R42" s="79"/>
      <c r="S42" s="79"/>
      <c r="T42" s="79"/>
      <c r="U42" s="78">
        <v>3</v>
      </c>
      <c r="V42" s="79"/>
      <c r="W42" s="79"/>
      <c r="X42" s="78">
        <v>2</v>
      </c>
      <c r="Y42" s="82"/>
      <c r="Z42" s="82"/>
      <c r="AA42" s="82"/>
      <c r="AB42" s="82"/>
      <c r="AC42" s="86">
        <v>2.5714285714285716</v>
      </c>
      <c r="AD42" s="78">
        <v>2</v>
      </c>
      <c r="AE42" s="79"/>
      <c r="AF42" s="78">
        <v>3</v>
      </c>
      <c r="AG42" s="79"/>
      <c r="AH42" s="79"/>
      <c r="AI42" s="79"/>
      <c r="AJ42" s="79"/>
      <c r="AK42" s="78">
        <v>4</v>
      </c>
      <c r="AL42" s="79"/>
      <c r="AM42" s="79"/>
      <c r="AN42" s="78">
        <v>3</v>
      </c>
      <c r="AO42" s="79"/>
      <c r="AP42" s="79"/>
      <c r="AQ42" s="78">
        <v>2</v>
      </c>
      <c r="AR42" s="79"/>
      <c r="AS42" s="79"/>
      <c r="AT42" s="78">
        <v>2</v>
      </c>
      <c r="AU42" s="79"/>
      <c r="AV42" s="78">
        <v>2</v>
      </c>
      <c r="AW42" s="82"/>
      <c r="AX42" s="82"/>
      <c r="AY42" s="85">
        <v>67</v>
      </c>
      <c r="AZ42" s="84">
        <v>3.6479999999999997</v>
      </c>
      <c r="BA42" s="83">
        <v>6</v>
      </c>
      <c r="BB42" s="82"/>
      <c r="BC42" s="82"/>
      <c r="BD42" s="82"/>
      <c r="BE42" s="82"/>
      <c r="BF42" s="82"/>
      <c r="BG42" s="81"/>
      <c r="BH42" s="80">
        <v>4</v>
      </c>
      <c r="BI42" s="78">
        <v>4</v>
      </c>
      <c r="BJ42" s="79"/>
      <c r="BK42" s="79"/>
      <c r="BL42" s="79"/>
      <c r="BM42" s="78">
        <v>3</v>
      </c>
      <c r="BN42" s="79"/>
      <c r="BO42" s="79"/>
      <c r="BP42" s="79"/>
      <c r="BQ42" s="78">
        <v>4</v>
      </c>
      <c r="BR42" s="78">
        <v>4</v>
      </c>
      <c r="BS42" s="78"/>
      <c r="BT42" s="78"/>
      <c r="BU42" s="78"/>
      <c r="BV42" s="78"/>
      <c r="BW42" s="78"/>
      <c r="BX42" s="78"/>
      <c r="BY42" s="78">
        <v>5</v>
      </c>
    </row>
    <row r="43" spans="1:77">
      <c r="A43" s="91" t="s">
        <v>143</v>
      </c>
      <c r="B43" s="90">
        <v>3</v>
      </c>
      <c r="C43" s="89">
        <v>91</v>
      </c>
      <c r="D43" s="88">
        <v>3.5714285714285712</v>
      </c>
      <c r="E43" s="87">
        <v>2</v>
      </c>
      <c r="F43" s="78">
        <v>4</v>
      </c>
      <c r="G43" s="79"/>
      <c r="H43" s="79"/>
      <c r="I43" s="79"/>
      <c r="J43" s="79"/>
      <c r="K43" s="78">
        <v>2</v>
      </c>
      <c r="L43" s="79"/>
      <c r="M43" s="79"/>
      <c r="N43" s="79"/>
      <c r="O43" s="79"/>
      <c r="P43" s="78">
        <v>2</v>
      </c>
      <c r="Q43" s="79"/>
      <c r="R43" s="79"/>
      <c r="S43" s="79"/>
      <c r="T43" s="79"/>
      <c r="U43" s="78">
        <v>0</v>
      </c>
      <c r="V43" s="79"/>
      <c r="W43" s="79"/>
      <c r="X43" s="78">
        <v>2</v>
      </c>
      <c r="Y43" s="82"/>
      <c r="Z43" s="82"/>
      <c r="AA43" s="82"/>
      <c r="AB43" s="82"/>
      <c r="AC43" s="86">
        <v>1.5714285714285714</v>
      </c>
      <c r="AD43" s="78">
        <v>1</v>
      </c>
      <c r="AE43" s="79"/>
      <c r="AF43" s="78">
        <v>2</v>
      </c>
      <c r="AG43" s="79"/>
      <c r="AH43" s="79"/>
      <c r="AI43" s="79"/>
      <c r="AJ43" s="79"/>
      <c r="AK43" s="78">
        <v>2</v>
      </c>
      <c r="AL43" s="79"/>
      <c r="AM43" s="79"/>
      <c r="AN43" s="78">
        <v>2</v>
      </c>
      <c r="AO43" s="79"/>
      <c r="AP43" s="79"/>
      <c r="AQ43" s="78">
        <v>1</v>
      </c>
      <c r="AR43" s="79"/>
      <c r="AS43" s="79"/>
      <c r="AT43" s="78">
        <v>2</v>
      </c>
      <c r="AU43" s="79"/>
      <c r="AV43" s="78">
        <v>1</v>
      </c>
      <c r="AW43" s="82"/>
      <c r="AX43" s="82"/>
      <c r="AY43" s="85">
        <v>103</v>
      </c>
      <c r="AZ43" s="84">
        <v>1.72224</v>
      </c>
      <c r="BA43" s="83">
        <v>8</v>
      </c>
      <c r="BB43" s="82"/>
      <c r="BC43" s="82"/>
      <c r="BD43" s="82"/>
      <c r="BE43" s="82"/>
      <c r="BF43" s="82"/>
      <c r="BG43" s="81"/>
      <c r="BH43" s="80">
        <v>1.8</v>
      </c>
      <c r="BI43" s="78">
        <v>2</v>
      </c>
      <c r="BJ43" s="79"/>
      <c r="BK43" s="79"/>
      <c r="BL43" s="79"/>
      <c r="BM43" s="78">
        <v>1</v>
      </c>
      <c r="BN43" s="79"/>
      <c r="BO43" s="79"/>
      <c r="BP43" s="79"/>
      <c r="BQ43" s="78">
        <v>1</v>
      </c>
      <c r="BR43" s="78">
        <v>2</v>
      </c>
      <c r="BS43" s="78"/>
      <c r="BT43" s="78"/>
      <c r="BU43" s="78"/>
      <c r="BV43" s="78"/>
      <c r="BW43" s="78"/>
      <c r="BX43" s="78"/>
      <c r="BY43" s="78">
        <v>3</v>
      </c>
    </row>
    <row r="44" spans="1:77">
      <c r="A44" s="91" t="s">
        <v>144</v>
      </c>
      <c r="B44" s="90">
        <v>2</v>
      </c>
      <c r="C44" s="89">
        <v>93</v>
      </c>
      <c r="D44" s="88">
        <v>3.3714285714285714</v>
      </c>
      <c r="E44" s="87">
        <v>1.8</v>
      </c>
      <c r="F44" s="78">
        <v>3</v>
      </c>
      <c r="G44" s="79"/>
      <c r="H44" s="79"/>
      <c r="I44" s="79"/>
      <c r="J44" s="79"/>
      <c r="K44" s="78">
        <v>2</v>
      </c>
      <c r="L44" s="79"/>
      <c r="M44" s="79"/>
      <c r="N44" s="79"/>
      <c r="O44" s="79"/>
      <c r="P44" s="78">
        <v>2</v>
      </c>
      <c r="Q44" s="79"/>
      <c r="R44" s="79"/>
      <c r="S44" s="79"/>
      <c r="T44" s="79"/>
      <c r="U44" s="78">
        <v>0</v>
      </c>
      <c r="V44" s="79"/>
      <c r="W44" s="79"/>
      <c r="X44" s="78">
        <v>2</v>
      </c>
      <c r="Y44" s="82"/>
      <c r="Z44" s="82"/>
      <c r="AA44" s="82"/>
      <c r="AB44" s="82"/>
      <c r="AC44" s="86">
        <v>1.5714285714285714</v>
      </c>
      <c r="AD44" s="78">
        <v>1</v>
      </c>
      <c r="AE44" s="79"/>
      <c r="AF44" s="78">
        <v>2</v>
      </c>
      <c r="AG44" s="79"/>
      <c r="AH44" s="79"/>
      <c r="AI44" s="79"/>
      <c r="AJ44" s="79"/>
      <c r="AK44" s="78">
        <v>3</v>
      </c>
      <c r="AL44" s="79"/>
      <c r="AM44" s="79"/>
      <c r="AN44" s="78">
        <v>2</v>
      </c>
      <c r="AO44" s="79"/>
      <c r="AP44" s="79"/>
      <c r="AQ44" s="78">
        <v>1</v>
      </c>
      <c r="AR44" s="79"/>
      <c r="AS44" s="79"/>
      <c r="AT44" s="78">
        <v>1</v>
      </c>
      <c r="AU44" s="79"/>
      <c r="AV44" s="78">
        <v>1</v>
      </c>
      <c r="AW44" s="82"/>
      <c r="AX44" s="82"/>
      <c r="AY44" s="85">
        <v>101</v>
      </c>
      <c r="AZ44" s="84">
        <v>1.9584000000000001</v>
      </c>
      <c r="BA44" s="83">
        <v>9</v>
      </c>
      <c r="BB44" s="82"/>
      <c r="BC44" s="82"/>
      <c r="BD44" s="82"/>
      <c r="BE44" s="82"/>
      <c r="BF44" s="82"/>
      <c r="BG44" s="81"/>
      <c r="BH44" s="80">
        <v>2</v>
      </c>
      <c r="BI44" s="78">
        <v>2</v>
      </c>
      <c r="BJ44" s="79"/>
      <c r="BK44" s="79"/>
      <c r="BL44" s="79"/>
      <c r="BM44" s="78">
        <v>2</v>
      </c>
      <c r="BN44" s="79"/>
      <c r="BO44" s="79"/>
      <c r="BP44" s="79"/>
      <c r="BQ44" s="78">
        <v>1</v>
      </c>
      <c r="BR44" s="78">
        <v>2</v>
      </c>
      <c r="BS44" s="78"/>
      <c r="BT44" s="78"/>
      <c r="BU44" s="78"/>
      <c r="BV44" s="78"/>
      <c r="BW44" s="78"/>
      <c r="BX44" s="78"/>
      <c r="BY44" s="78">
        <v>3</v>
      </c>
    </row>
    <row r="45" spans="1:77">
      <c r="A45" s="91" t="s">
        <v>145</v>
      </c>
      <c r="B45" s="90">
        <v>2</v>
      </c>
      <c r="C45" s="89">
        <v>41</v>
      </c>
      <c r="D45" s="88">
        <v>5.9714285714285715</v>
      </c>
      <c r="E45" s="87">
        <v>3.4</v>
      </c>
      <c r="F45" s="78">
        <v>4</v>
      </c>
      <c r="G45" s="79"/>
      <c r="H45" s="79"/>
      <c r="I45" s="79"/>
      <c r="J45" s="79"/>
      <c r="K45" s="78">
        <v>4</v>
      </c>
      <c r="L45" s="79"/>
      <c r="M45" s="79"/>
      <c r="N45" s="79"/>
      <c r="O45" s="79"/>
      <c r="P45" s="78">
        <v>3</v>
      </c>
      <c r="Q45" s="79"/>
      <c r="R45" s="79"/>
      <c r="S45" s="79"/>
      <c r="T45" s="79"/>
      <c r="U45" s="78">
        <v>3</v>
      </c>
      <c r="V45" s="79"/>
      <c r="W45" s="79"/>
      <c r="X45" s="78">
        <v>3</v>
      </c>
      <c r="Y45" s="82"/>
      <c r="Z45" s="82"/>
      <c r="AA45" s="82"/>
      <c r="AB45" s="82"/>
      <c r="AC45" s="86">
        <v>2.5714285714285716</v>
      </c>
      <c r="AD45" s="78">
        <v>2</v>
      </c>
      <c r="AE45" s="79"/>
      <c r="AF45" s="78">
        <v>3</v>
      </c>
      <c r="AG45" s="79"/>
      <c r="AH45" s="79"/>
      <c r="AI45" s="79"/>
      <c r="AJ45" s="79"/>
      <c r="AK45" s="78">
        <v>3</v>
      </c>
      <c r="AL45" s="79"/>
      <c r="AM45" s="79"/>
      <c r="AN45" s="78">
        <v>3</v>
      </c>
      <c r="AO45" s="79"/>
      <c r="AP45" s="79"/>
      <c r="AQ45" s="78">
        <v>2</v>
      </c>
      <c r="AR45" s="79"/>
      <c r="AS45" s="79"/>
      <c r="AT45" s="78">
        <v>3</v>
      </c>
      <c r="AU45" s="79"/>
      <c r="AV45" s="78">
        <v>2</v>
      </c>
      <c r="AW45" s="82"/>
      <c r="AX45" s="82"/>
      <c r="AY45" s="85">
        <v>48</v>
      </c>
      <c r="AZ45" s="84">
        <v>4.5599999999999996</v>
      </c>
      <c r="BA45" s="83">
        <v>6</v>
      </c>
      <c r="BB45" s="82"/>
      <c r="BC45" s="82"/>
      <c r="BD45" s="82"/>
      <c r="BE45" s="82"/>
      <c r="BF45" s="82"/>
      <c r="BG45" s="81"/>
      <c r="BH45" s="80">
        <v>5</v>
      </c>
      <c r="BI45" s="78">
        <v>5</v>
      </c>
      <c r="BJ45" s="79"/>
      <c r="BK45" s="79"/>
      <c r="BL45" s="79"/>
      <c r="BM45" s="78">
        <v>3</v>
      </c>
      <c r="BN45" s="79"/>
      <c r="BO45" s="79"/>
      <c r="BP45" s="79"/>
      <c r="BQ45" s="78">
        <v>5</v>
      </c>
      <c r="BR45" s="78">
        <v>5</v>
      </c>
      <c r="BS45" s="78"/>
      <c r="BT45" s="78"/>
      <c r="BU45" s="78"/>
      <c r="BV45" s="78"/>
      <c r="BW45" s="78"/>
      <c r="BX45" s="78"/>
      <c r="BY45" s="78">
        <v>7</v>
      </c>
    </row>
    <row r="46" spans="1:77">
      <c r="A46" s="91" t="s">
        <v>146</v>
      </c>
      <c r="B46" s="90">
        <v>1</v>
      </c>
      <c r="C46" s="89">
        <v>1</v>
      </c>
      <c r="D46" s="88">
        <v>9.7142857142857153</v>
      </c>
      <c r="E46" s="87">
        <v>5</v>
      </c>
      <c r="F46" s="78">
        <v>5</v>
      </c>
      <c r="G46" s="79"/>
      <c r="H46" s="79"/>
      <c r="I46" s="79"/>
      <c r="J46" s="79"/>
      <c r="K46" s="78">
        <v>5</v>
      </c>
      <c r="L46" s="79"/>
      <c r="M46" s="79"/>
      <c r="N46" s="79"/>
      <c r="O46" s="79"/>
      <c r="P46" s="78">
        <v>5</v>
      </c>
      <c r="Q46" s="79"/>
      <c r="R46" s="79"/>
      <c r="S46" s="79"/>
      <c r="T46" s="79"/>
      <c r="U46" s="78">
        <v>5</v>
      </c>
      <c r="V46" s="79"/>
      <c r="W46" s="79"/>
      <c r="X46" s="78">
        <v>5</v>
      </c>
      <c r="Y46" s="82"/>
      <c r="Z46" s="82"/>
      <c r="AA46" s="82"/>
      <c r="AB46" s="82"/>
      <c r="AC46" s="86">
        <v>4.7142857142857144</v>
      </c>
      <c r="AD46" s="78">
        <v>5</v>
      </c>
      <c r="AE46" s="79"/>
      <c r="AF46" s="78">
        <v>5</v>
      </c>
      <c r="AG46" s="79"/>
      <c r="AH46" s="79"/>
      <c r="AI46" s="79"/>
      <c r="AJ46" s="79"/>
      <c r="AK46" s="78">
        <v>4</v>
      </c>
      <c r="AL46" s="79"/>
      <c r="AM46" s="79"/>
      <c r="AN46" s="78">
        <v>5</v>
      </c>
      <c r="AO46" s="79"/>
      <c r="AP46" s="79"/>
      <c r="AQ46" s="78">
        <v>5</v>
      </c>
      <c r="AR46" s="79"/>
      <c r="AS46" s="79"/>
      <c r="AT46" s="78">
        <v>5</v>
      </c>
      <c r="AU46" s="79"/>
      <c r="AV46" s="78">
        <v>4</v>
      </c>
      <c r="AW46" s="82"/>
      <c r="AX46" s="82"/>
      <c r="AY46" s="85">
        <v>12</v>
      </c>
      <c r="AZ46" s="84">
        <v>6.72</v>
      </c>
      <c r="BA46" s="83">
        <v>1</v>
      </c>
      <c r="BB46" s="82"/>
      <c r="BC46" s="82"/>
      <c r="BD46" s="82"/>
      <c r="BE46" s="82"/>
      <c r="BF46" s="82"/>
      <c r="BG46" s="81"/>
      <c r="BH46" s="80">
        <v>8.4</v>
      </c>
      <c r="BI46" s="78">
        <v>8</v>
      </c>
      <c r="BJ46" s="79"/>
      <c r="BK46" s="79"/>
      <c r="BL46" s="79"/>
      <c r="BM46" s="78">
        <v>8</v>
      </c>
      <c r="BN46" s="79"/>
      <c r="BO46" s="79"/>
      <c r="BP46" s="79"/>
      <c r="BQ46" s="78">
        <v>8</v>
      </c>
      <c r="BR46" s="78">
        <v>8</v>
      </c>
      <c r="BS46" s="78"/>
      <c r="BT46" s="78"/>
      <c r="BU46" s="78"/>
      <c r="BV46" s="78"/>
      <c r="BW46" s="78"/>
      <c r="BX46" s="78"/>
      <c r="BY46" s="78">
        <v>10</v>
      </c>
    </row>
    <row r="47" spans="1:77">
      <c r="A47" s="91" t="s">
        <v>147</v>
      </c>
      <c r="B47" s="90">
        <v>7</v>
      </c>
      <c r="C47" s="89">
        <v>29</v>
      </c>
      <c r="D47" s="88">
        <v>6.5142857142857142</v>
      </c>
      <c r="E47" s="87">
        <v>3.8</v>
      </c>
      <c r="F47" s="78">
        <v>4</v>
      </c>
      <c r="G47" s="79"/>
      <c r="H47" s="79"/>
      <c r="I47" s="79"/>
      <c r="J47" s="79"/>
      <c r="K47" s="78">
        <v>4</v>
      </c>
      <c r="L47" s="79"/>
      <c r="M47" s="79"/>
      <c r="N47" s="79"/>
      <c r="O47" s="79"/>
      <c r="P47" s="78">
        <v>3</v>
      </c>
      <c r="Q47" s="79"/>
      <c r="R47" s="79"/>
      <c r="S47" s="79"/>
      <c r="T47" s="79"/>
      <c r="U47" s="78">
        <v>4</v>
      </c>
      <c r="V47" s="79"/>
      <c r="W47" s="79"/>
      <c r="X47" s="78">
        <v>4</v>
      </c>
      <c r="Y47" s="82"/>
      <c r="Z47" s="82"/>
      <c r="AA47" s="82"/>
      <c r="AB47" s="82"/>
      <c r="AC47" s="86">
        <v>2.7142857142857144</v>
      </c>
      <c r="AD47" s="78">
        <v>2</v>
      </c>
      <c r="AE47" s="79"/>
      <c r="AF47" s="78">
        <v>3</v>
      </c>
      <c r="AG47" s="79"/>
      <c r="AH47" s="79"/>
      <c r="AI47" s="79"/>
      <c r="AJ47" s="79"/>
      <c r="AK47" s="78">
        <v>3</v>
      </c>
      <c r="AL47" s="79"/>
      <c r="AM47" s="79"/>
      <c r="AN47" s="78">
        <v>3</v>
      </c>
      <c r="AO47" s="79"/>
      <c r="AP47" s="79"/>
      <c r="AQ47" s="78">
        <v>2</v>
      </c>
      <c r="AR47" s="79"/>
      <c r="AS47" s="79"/>
      <c r="AT47" s="78">
        <v>4</v>
      </c>
      <c r="AU47" s="79"/>
      <c r="AV47" s="78">
        <v>2</v>
      </c>
      <c r="AW47" s="82"/>
      <c r="AX47" s="82"/>
      <c r="AY47" s="85">
        <v>43</v>
      </c>
      <c r="AZ47" s="84">
        <v>4.9817599999999995</v>
      </c>
      <c r="BA47" s="83">
        <v>5</v>
      </c>
      <c r="BB47" s="82"/>
      <c r="BC47" s="82"/>
      <c r="BD47" s="82"/>
      <c r="BE47" s="82"/>
      <c r="BF47" s="82"/>
      <c r="BG47" s="81"/>
      <c r="BH47" s="80">
        <v>5.6</v>
      </c>
      <c r="BI47" s="78">
        <v>5</v>
      </c>
      <c r="BJ47" s="79"/>
      <c r="BK47" s="79"/>
      <c r="BL47" s="79"/>
      <c r="BM47" s="78">
        <v>6</v>
      </c>
      <c r="BN47" s="79"/>
      <c r="BO47" s="79"/>
      <c r="BP47" s="79"/>
      <c r="BQ47" s="78">
        <v>6</v>
      </c>
      <c r="BR47" s="78">
        <v>6</v>
      </c>
      <c r="BS47" s="78"/>
      <c r="BT47" s="78"/>
      <c r="BU47" s="78"/>
      <c r="BV47" s="78"/>
      <c r="BW47" s="78"/>
      <c r="BX47" s="78"/>
      <c r="BY47" s="78">
        <v>5</v>
      </c>
    </row>
    <row r="48" spans="1:77">
      <c r="A48" s="91" t="s">
        <v>148</v>
      </c>
      <c r="B48" s="90">
        <v>7</v>
      </c>
      <c r="C48" s="89">
        <v>46</v>
      </c>
      <c r="D48" s="88">
        <v>5.7142857142857144</v>
      </c>
      <c r="E48" s="87">
        <v>3</v>
      </c>
      <c r="F48" s="78">
        <v>3</v>
      </c>
      <c r="G48" s="79"/>
      <c r="H48" s="79"/>
      <c r="I48" s="79"/>
      <c r="J48" s="79"/>
      <c r="K48" s="78">
        <v>3</v>
      </c>
      <c r="L48" s="79"/>
      <c r="M48" s="79"/>
      <c r="N48" s="79"/>
      <c r="O48" s="79"/>
      <c r="P48" s="78">
        <v>3</v>
      </c>
      <c r="Q48" s="79"/>
      <c r="R48" s="79"/>
      <c r="S48" s="79"/>
      <c r="T48" s="79"/>
      <c r="U48" s="78">
        <v>3</v>
      </c>
      <c r="V48" s="79"/>
      <c r="W48" s="79"/>
      <c r="X48" s="78">
        <v>3</v>
      </c>
      <c r="Y48" s="82"/>
      <c r="Z48" s="82"/>
      <c r="AA48" s="82"/>
      <c r="AB48" s="82"/>
      <c r="AC48" s="86">
        <v>2.7142857142857144</v>
      </c>
      <c r="AD48" s="78">
        <v>2</v>
      </c>
      <c r="AE48" s="79"/>
      <c r="AF48" s="78">
        <v>3</v>
      </c>
      <c r="AG48" s="79"/>
      <c r="AH48" s="79"/>
      <c r="AI48" s="79"/>
      <c r="AJ48" s="79"/>
      <c r="AK48" s="78">
        <v>3</v>
      </c>
      <c r="AL48" s="79"/>
      <c r="AM48" s="79"/>
      <c r="AN48" s="78">
        <v>4</v>
      </c>
      <c r="AO48" s="79"/>
      <c r="AP48" s="79"/>
      <c r="AQ48" s="78">
        <v>2</v>
      </c>
      <c r="AR48" s="79"/>
      <c r="AS48" s="79"/>
      <c r="AT48" s="78">
        <v>3</v>
      </c>
      <c r="AU48" s="79"/>
      <c r="AV48" s="78">
        <v>2</v>
      </c>
      <c r="AW48" s="82"/>
      <c r="AX48" s="82"/>
      <c r="AY48" s="85">
        <v>46</v>
      </c>
      <c r="AZ48" s="84">
        <v>4.8588800000000001</v>
      </c>
      <c r="BA48" s="83">
        <v>7</v>
      </c>
      <c r="BB48" s="82"/>
      <c r="BC48" s="82"/>
      <c r="BD48" s="82"/>
      <c r="BE48" s="82"/>
      <c r="BF48" s="82"/>
      <c r="BG48" s="81"/>
      <c r="BH48" s="80">
        <v>5.2</v>
      </c>
      <c r="BI48" s="78">
        <v>4</v>
      </c>
      <c r="BJ48" s="79"/>
      <c r="BK48" s="79"/>
      <c r="BL48" s="79"/>
      <c r="BM48" s="78">
        <v>4</v>
      </c>
      <c r="BN48" s="79"/>
      <c r="BO48" s="79"/>
      <c r="BP48" s="79"/>
      <c r="BQ48" s="78">
        <v>5</v>
      </c>
      <c r="BR48" s="78">
        <v>5</v>
      </c>
      <c r="BS48" s="78"/>
      <c r="BT48" s="78"/>
      <c r="BU48" s="78"/>
      <c r="BV48" s="78"/>
      <c r="BW48" s="78"/>
      <c r="BX48" s="78"/>
      <c r="BY48" s="78">
        <v>8</v>
      </c>
    </row>
    <row r="49" spans="1:77">
      <c r="A49" s="91" t="s">
        <v>149</v>
      </c>
      <c r="B49" s="90">
        <v>4</v>
      </c>
      <c r="C49" s="89">
        <v>77</v>
      </c>
      <c r="D49" s="88">
        <v>4.1714285714285717</v>
      </c>
      <c r="E49" s="87">
        <v>1.6</v>
      </c>
      <c r="F49" s="78">
        <v>3</v>
      </c>
      <c r="G49" s="79"/>
      <c r="H49" s="79"/>
      <c r="I49" s="79"/>
      <c r="J49" s="79"/>
      <c r="K49" s="78">
        <v>2</v>
      </c>
      <c r="L49" s="79"/>
      <c r="M49" s="79"/>
      <c r="N49" s="79"/>
      <c r="O49" s="79"/>
      <c r="P49" s="78">
        <v>1</v>
      </c>
      <c r="Q49" s="79"/>
      <c r="R49" s="79"/>
      <c r="S49" s="79"/>
      <c r="T49" s="79"/>
      <c r="U49" s="78">
        <v>0</v>
      </c>
      <c r="V49" s="79"/>
      <c r="W49" s="79"/>
      <c r="X49" s="78">
        <v>2</v>
      </c>
      <c r="Y49" s="82"/>
      <c r="Z49" s="82"/>
      <c r="AA49" s="82"/>
      <c r="AB49" s="82"/>
      <c r="AC49" s="86">
        <v>2.5714285714285716</v>
      </c>
      <c r="AD49" s="78">
        <v>3</v>
      </c>
      <c r="AE49" s="79"/>
      <c r="AF49" s="78">
        <v>2</v>
      </c>
      <c r="AG49" s="79"/>
      <c r="AH49" s="79"/>
      <c r="AI49" s="79"/>
      <c r="AJ49" s="79"/>
      <c r="AK49" s="78">
        <v>3</v>
      </c>
      <c r="AL49" s="79"/>
      <c r="AM49" s="79"/>
      <c r="AN49" s="78">
        <v>2</v>
      </c>
      <c r="AO49" s="79"/>
      <c r="AP49" s="79"/>
      <c r="AQ49" s="78">
        <v>3</v>
      </c>
      <c r="AR49" s="79"/>
      <c r="AS49" s="79"/>
      <c r="AT49" s="78">
        <v>3</v>
      </c>
      <c r="AU49" s="79"/>
      <c r="AV49" s="78">
        <v>2</v>
      </c>
      <c r="AW49" s="82"/>
      <c r="AX49" s="82"/>
      <c r="AY49" s="85">
        <v>84</v>
      </c>
      <c r="AZ49" s="84">
        <v>2.8031999999999995</v>
      </c>
      <c r="BA49" s="83">
        <v>7</v>
      </c>
      <c r="BB49" s="82"/>
      <c r="BC49" s="82"/>
      <c r="BD49" s="82"/>
      <c r="BE49" s="82"/>
      <c r="BF49" s="82"/>
      <c r="BG49" s="81"/>
      <c r="BH49" s="80">
        <v>3</v>
      </c>
      <c r="BI49" s="78">
        <v>3</v>
      </c>
      <c r="BJ49" s="79"/>
      <c r="BK49" s="79"/>
      <c r="BL49" s="79"/>
      <c r="BM49" s="78">
        <v>3</v>
      </c>
      <c r="BN49" s="79"/>
      <c r="BO49" s="79"/>
      <c r="BP49" s="79"/>
      <c r="BQ49" s="78">
        <v>3</v>
      </c>
      <c r="BR49" s="78">
        <v>3</v>
      </c>
      <c r="BS49" s="78"/>
      <c r="BT49" s="78"/>
      <c r="BU49" s="78"/>
      <c r="BV49" s="78"/>
      <c r="BW49" s="78"/>
      <c r="BX49" s="78"/>
      <c r="BY49" s="78">
        <v>3</v>
      </c>
    </row>
    <row r="50" spans="1:77">
      <c r="A50" s="91" t="s">
        <v>150</v>
      </c>
      <c r="B50" s="90">
        <v>4</v>
      </c>
      <c r="C50" s="89">
        <v>108</v>
      </c>
      <c r="D50" s="88">
        <v>2.8571428571428572</v>
      </c>
      <c r="E50" s="87">
        <v>1</v>
      </c>
      <c r="F50" s="78">
        <v>2</v>
      </c>
      <c r="G50" s="79"/>
      <c r="H50" s="79"/>
      <c r="I50" s="79"/>
      <c r="J50" s="79"/>
      <c r="K50" s="78">
        <v>1</v>
      </c>
      <c r="L50" s="79"/>
      <c r="M50" s="79"/>
      <c r="N50" s="79"/>
      <c r="O50" s="79"/>
      <c r="P50" s="78">
        <v>1</v>
      </c>
      <c r="Q50" s="79"/>
      <c r="R50" s="79"/>
      <c r="S50" s="79"/>
      <c r="T50" s="79"/>
      <c r="U50" s="78">
        <v>0</v>
      </c>
      <c r="V50" s="79"/>
      <c r="W50" s="79"/>
      <c r="X50" s="78">
        <v>1</v>
      </c>
      <c r="Y50" s="82"/>
      <c r="Z50" s="82"/>
      <c r="AA50" s="82"/>
      <c r="AB50" s="82"/>
      <c r="AC50" s="86">
        <v>1.8571428571428572</v>
      </c>
      <c r="AD50" s="78">
        <v>2</v>
      </c>
      <c r="AE50" s="79"/>
      <c r="AF50" s="78">
        <v>2</v>
      </c>
      <c r="AG50" s="79"/>
      <c r="AH50" s="79"/>
      <c r="AI50" s="79"/>
      <c r="AJ50" s="79"/>
      <c r="AK50" s="78">
        <v>2</v>
      </c>
      <c r="AL50" s="79"/>
      <c r="AM50" s="79"/>
      <c r="AN50" s="78">
        <v>2</v>
      </c>
      <c r="AO50" s="79"/>
      <c r="AP50" s="79"/>
      <c r="AQ50" s="78">
        <v>2</v>
      </c>
      <c r="AR50" s="79"/>
      <c r="AS50" s="79"/>
      <c r="AT50" s="78">
        <v>2</v>
      </c>
      <c r="AU50" s="79"/>
      <c r="AV50" s="78">
        <v>1</v>
      </c>
      <c r="AW50" s="82"/>
      <c r="AX50" s="82"/>
      <c r="AY50" s="85">
        <v>110</v>
      </c>
      <c r="AZ50" s="84">
        <v>0.97920000000000007</v>
      </c>
      <c r="BA50" s="83">
        <v>9</v>
      </c>
      <c r="BB50" s="82"/>
      <c r="BC50" s="82"/>
      <c r="BD50" s="82"/>
      <c r="BE50" s="82"/>
      <c r="BF50" s="82"/>
      <c r="BG50" s="81"/>
      <c r="BH50" s="80">
        <v>1</v>
      </c>
      <c r="BI50" s="78">
        <v>1</v>
      </c>
      <c r="BJ50" s="79"/>
      <c r="BK50" s="79"/>
      <c r="BL50" s="79"/>
      <c r="BM50" s="78">
        <v>1</v>
      </c>
      <c r="BN50" s="79"/>
      <c r="BO50" s="79"/>
      <c r="BP50" s="79"/>
      <c r="BQ50" s="78">
        <v>1</v>
      </c>
      <c r="BR50" s="78">
        <v>1</v>
      </c>
      <c r="BS50" s="78"/>
      <c r="BT50" s="78"/>
      <c r="BU50" s="78"/>
      <c r="BV50" s="78"/>
      <c r="BW50" s="78"/>
      <c r="BX50" s="78"/>
      <c r="BY50" s="78">
        <v>1</v>
      </c>
    </row>
    <row r="51" spans="1:77">
      <c r="A51" s="91" t="s">
        <v>151</v>
      </c>
      <c r="B51" s="90">
        <v>2</v>
      </c>
      <c r="C51" s="89">
        <v>17</v>
      </c>
      <c r="D51" s="88">
        <v>7.8285714285714292</v>
      </c>
      <c r="E51" s="87">
        <v>4.4000000000000004</v>
      </c>
      <c r="F51" s="78">
        <v>4</v>
      </c>
      <c r="G51" s="79"/>
      <c r="H51" s="79"/>
      <c r="I51" s="79"/>
      <c r="J51" s="79"/>
      <c r="K51" s="78">
        <v>5</v>
      </c>
      <c r="L51" s="79"/>
      <c r="M51" s="79"/>
      <c r="N51" s="79"/>
      <c r="O51" s="79"/>
      <c r="P51" s="78">
        <v>5</v>
      </c>
      <c r="Q51" s="79"/>
      <c r="R51" s="79"/>
      <c r="S51" s="79"/>
      <c r="T51" s="79"/>
      <c r="U51" s="78">
        <v>4</v>
      </c>
      <c r="V51" s="79"/>
      <c r="W51" s="79"/>
      <c r="X51" s="78">
        <v>4</v>
      </c>
      <c r="Y51" s="82"/>
      <c r="Z51" s="82"/>
      <c r="AA51" s="82"/>
      <c r="AB51" s="82"/>
      <c r="AC51" s="86">
        <v>3.4285714285714284</v>
      </c>
      <c r="AD51" s="78">
        <v>3</v>
      </c>
      <c r="AE51" s="79"/>
      <c r="AF51" s="78">
        <v>3</v>
      </c>
      <c r="AG51" s="79"/>
      <c r="AH51" s="79"/>
      <c r="AI51" s="79"/>
      <c r="AJ51" s="79"/>
      <c r="AK51" s="78">
        <v>5</v>
      </c>
      <c r="AL51" s="79"/>
      <c r="AM51" s="79"/>
      <c r="AN51" s="78">
        <v>5</v>
      </c>
      <c r="AO51" s="79"/>
      <c r="AP51" s="79"/>
      <c r="AQ51" s="78">
        <v>3</v>
      </c>
      <c r="AR51" s="79"/>
      <c r="AS51" s="79"/>
      <c r="AT51" s="78">
        <v>2</v>
      </c>
      <c r="AU51" s="79"/>
      <c r="AV51" s="78">
        <v>3</v>
      </c>
      <c r="AW51" s="82"/>
      <c r="AX51" s="82"/>
      <c r="AY51" s="85">
        <v>25</v>
      </c>
      <c r="AZ51" s="84">
        <v>5.7446400000000004</v>
      </c>
      <c r="BA51" s="83">
        <v>3</v>
      </c>
      <c r="BB51" s="82"/>
      <c r="BC51" s="82"/>
      <c r="BD51" s="82"/>
      <c r="BE51" s="82"/>
      <c r="BF51" s="82"/>
      <c r="BG51" s="81"/>
      <c r="BH51" s="80">
        <v>6.8</v>
      </c>
      <c r="BI51" s="78">
        <v>6</v>
      </c>
      <c r="BJ51" s="79"/>
      <c r="BK51" s="79"/>
      <c r="BL51" s="79"/>
      <c r="BM51" s="78">
        <v>6</v>
      </c>
      <c r="BN51" s="79"/>
      <c r="BO51" s="79"/>
      <c r="BP51" s="79"/>
      <c r="BQ51" s="78">
        <v>6</v>
      </c>
      <c r="BR51" s="78">
        <v>7</v>
      </c>
      <c r="BS51" s="78"/>
      <c r="BT51" s="78"/>
      <c r="BU51" s="78"/>
      <c r="BV51" s="78"/>
      <c r="BW51" s="78"/>
      <c r="BX51" s="78"/>
      <c r="BY51" s="78">
        <v>9</v>
      </c>
    </row>
    <row r="52" spans="1:77">
      <c r="A52" s="91" t="s">
        <v>152</v>
      </c>
      <c r="B52" s="90">
        <v>4</v>
      </c>
      <c r="C52" s="89">
        <v>69</v>
      </c>
      <c r="D52" s="88">
        <v>4.5142857142857142</v>
      </c>
      <c r="E52" s="87">
        <v>1.8</v>
      </c>
      <c r="F52" s="78">
        <v>3</v>
      </c>
      <c r="G52" s="79"/>
      <c r="H52" s="79"/>
      <c r="I52" s="79"/>
      <c r="J52" s="79"/>
      <c r="K52" s="78">
        <v>2</v>
      </c>
      <c r="L52" s="79"/>
      <c r="M52" s="79"/>
      <c r="N52" s="79"/>
      <c r="O52" s="79"/>
      <c r="P52" s="78">
        <v>2</v>
      </c>
      <c r="Q52" s="79"/>
      <c r="R52" s="79"/>
      <c r="S52" s="79"/>
      <c r="T52" s="79"/>
      <c r="U52" s="78">
        <v>0</v>
      </c>
      <c r="V52" s="79"/>
      <c r="W52" s="79"/>
      <c r="X52" s="78">
        <v>2</v>
      </c>
      <c r="Y52" s="82"/>
      <c r="Z52" s="82"/>
      <c r="AA52" s="82"/>
      <c r="AB52" s="82"/>
      <c r="AC52" s="86">
        <v>2.7142857142857144</v>
      </c>
      <c r="AD52" s="78">
        <v>3</v>
      </c>
      <c r="AE52" s="79"/>
      <c r="AF52" s="78">
        <v>3</v>
      </c>
      <c r="AG52" s="79"/>
      <c r="AH52" s="79"/>
      <c r="AI52" s="79"/>
      <c r="AJ52" s="79"/>
      <c r="AK52" s="78">
        <v>3</v>
      </c>
      <c r="AL52" s="79"/>
      <c r="AM52" s="79"/>
      <c r="AN52" s="78">
        <v>4</v>
      </c>
      <c r="AO52" s="79"/>
      <c r="AP52" s="79"/>
      <c r="AQ52" s="78">
        <v>2</v>
      </c>
      <c r="AR52" s="79"/>
      <c r="AS52" s="79"/>
      <c r="AT52" s="78">
        <v>2</v>
      </c>
      <c r="AU52" s="79"/>
      <c r="AV52" s="78">
        <v>2</v>
      </c>
      <c r="AW52" s="82"/>
      <c r="AX52" s="82"/>
      <c r="AY52" s="85">
        <v>60</v>
      </c>
      <c r="AZ52" s="84">
        <v>4.1951999999999989</v>
      </c>
      <c r="BA52" s="83">
        <v>6</v>
      </c>
      <c r="BB52" s="82"/>
      <c r="BC52" s="82"/>
      <c r="BD52" s="82"/>
      <c r="BE52" s="82"/>
      <c r="BF52" s="82"/>
      <c r="BG52" s="81"/>
      <c r="BH52" s="80">
        <v>4.5999999999999996</v>
      </c>
      <c r="BI52" s="78">
        <v>5</v>
      </c>
      <c r="BJ52" s="79"/>
      <c r="BK52" s="79"/>
      <c r="BL52" s="79"/>
      <c r="BM52" s="78">
        <v>4</v>
      </c>
      <c r="BN52" s="79"/>
      <c r="BO52" s="79"/>
      <c r="BP52" s="79"/>
      <c r="BQ52" s="78">
        <v>4</v>
      </c>
      <c r="BR52" s="78">
        <v>4</v>
      </c>
      <c r="BS52" s="78"/>
      <c r="BT52" s="78"/>
      <c r="BU52" s="78"/>
      <c r="BV52" s="78"/>
      <c r="BW52" s="78"/>
      <c r="BX52" s="78"/>
      <c r="BY52" s="78">
        <v>6</v>
      </c>
    </row>
    <row r="53" spans="1:77">
      <c r="A53" s="91" t="s">
        <v>153</v>
      </c>
      <c r="B53" s="90">
        <v>6</v>
      </c>
      <c r="C53" s="89">
        <v>61</v>
      </c>
      <c r="D53" s="88">
        <v>5.1428571428571423</v>
      </c>
      <c r="E53" s="87">
        <v>2</v>
      </c>
      <c r="F53" s="78">
        <v>4</v>
      </c>
      <c r="G53" s="79"/>
      <c r="H53" s="79"/>
      <c r="I53" s="79"/>
      <c r="J53" s="79"/>
      <c r="K53" s="78">
        <v>2</v>
      </c>
      <c r="L53" s="79"/>
      <c r="M53" s="79"/>
      <c r="N53" s="79"/>
      <c r="O53" s="79"/>
      <c r="P53" s="78">
        <v>2</v>
      </c>
      <c r="Q53" s="79"/>
      <c r="R53" s="79"/>
      <c r="S53" s="79"/>
      <c r="T53" s="79"/>
      <c r="U53" s="78">
        <v>0</v>
      </c>
      <c r="V53" s="79"/>
      <c r="W53" s="79"/>
      <c r="X53" s="78">
        <v>2</v>
      </c>
      <c r="Y53" s="82"/>
      <c r="Z53" s="82"/>
      <c r="AA53" s="82"/>
      <c r="AB53" s="82"/>
      <c r="AC53" s="86">
        <v>3.1428571428571428</v>
      </c>
      <c r="AD53" s="78">
        <v>2</v>
      </c>
      <c r="AE53" s="79"/>
      <c r="AF53" s="78">
        <v>3</v>
      </c>
      <c r="AG53" s="79"/>
      <c r="AH53" s="79"/>
      <c r="AI53" s="79"/>
      <c r="AJ53" s="79"/>
      <c r="AK53" s="78">
        <v>3</v>
      </c>
      <c r="AL53" s="79"/>
      <c r="AM53" s="79"/>
      <c r="AN53" s="78">
        <v>4</v>
      </c>
      <c r="AO53" s="79"/>
      <c r="AP53" s="79"/>
      <c r="AQ53" s="78">
        <v>3</v>
      </c>
      <c r="AR53" s="79"/>
      <c r="AS53" s="79"/>
      <c r="AT53" s="78">
        <v>4</v>
      </c>
      <c r="AU53" s="79"/>
      <c r="AV53" s="78">
        <v>3</v>
      </c>
      <c r="AW53" s="82"/>
      <c r="AX53" s="82"/>
      <c r="AY53" s="85">
        <f>AY52+1</f>
        <v>61</v>
      </c>
      <c r="AZ53" s="84">
        <v>3.2831999999999999</v>
      </c>
      <c r="BA53" s="83">
        <v>6</v>
      </c>
      <c r="BB53" s="82"/>
      <c r="BC53" s="82"/>
      <c r="BD53" s="82"/>
      <c r="BE53" s="82"/>
      <c r="BF53" s="82"/>
      <c r="BG53" s="81"/>
      <c r="BH53" s="80">
        <v>3.6</v>
      </c>
      <c r="BI53" s="78">
        <v>4</v>
      </c>
      <c r="BJ53" s="79"/>
      <c r="BK53" s="79"/>
      <c r="BL53" s="79"/>
      <c r="BM53" s="78">
        <v>3</v>
      </c>
      <c r="BN53" s="79"/>
      <c r="BO53" s="79"/>
      <c r="BP53" s="79"/>
      <c r="BQ53" s="78">
        <v>3</v>
      </c>
      <c r="BR53" s="78">
        <v>3</v>
      </c>
      <c r="BS53" s="78"/>
      <c r="BT53" s="78"/>
      <c r="BU53" s="78"/>
      <c r="BV53" s="78"/>
      <c r="BW53" s="78"/>
      <c r="BX53" s="78"/>
      <c r="BY53" s="78">
        <v>5</v>
      </c>
    </row>
    <row r="54" spans="1:77">
      <c r="A54" s="91" t="s">
        <v>154</v>
      </c>
      <c r="B54" s="90">
        <v>5</v>
      </c>
      <c r="C54" s="89">
        <v>68</v>
      </c>
      <c r="D54" s="88">
        <v>4.6285714285714281</v>
      </c>
      <c r="E54" s="87">
        <v>2.2000000000000002</v>
      </c>
      <c r="F54" s="78">
        <v>4</v>
      </c>
      <c r="G54" s="79"/>
      <c r="H54" s="79"/>
      <c r="I54" s="79"/>
      <c r="J54" s="79"/>
      <c r="K54" s="78">
        <v>3</v>
      </c>
      <c r="L54" s="79"/>
      <c r="M54" s="79"/>
      <c r="N54" s="79"/>
      <c r="O54" s="79"/>
      <c r="P54" s="78">
        <v>1</v>
      </c>
      <c r="Q54" s="79"/>
      <c r="R54" s="79"/>
      <c r="S54" s="79"/>
      <c r="T54" s="79"/>
      <c r="U54" s="78">
        <v>1</v>
      </c>
      <c r="V54" s="79"/>
      <c r="W54" s="79"/>
      <c r="X54" s="78">
        <v>2</v>
      </c>
      <c r="Y54" s="82"/>
      <c r="Z54" s="82"/>
      <c r="AA54" s="82"/>
      <c r="AB54" s="82"/>
      <c r="AC54" s="86">
        <v>2.4285714285714284</v>
      </c>
      <c r="AD54" s="78">
        <v>1</v>
      </c>
      <c r="AE54" s="79"/>
      <c r="AF54" s="78">
        <v>4</v>
      </c>
      <c r="AG54" s="79"/>
      <c r="AH54" s="79"/>
      <c r="AI54" s="79"/>
      <c r="AJ54" s="79"/>
      <c r="AK54" s="78">
        <v>3</v>
      </c>
      <c r="AL54" s="79"/>
      <c r="AM54" s="79"/>
      <c r="AN54" s="78">
        <v>3</v>
      </c>
      <c r="AO54" s="79"/>
      <c r="AP54" s="79"/>
      <c r="AQ54" s="78">
        <v>2</v>
      </c>
      <c r="AR54" s="79"/>
      <c r="AS54" s="79"/>
      <c r="AT54" s="78">
        <v>2</v>
      </c>
      <c r="AU54" s="79"/>
      <c r="AV54" s="78">
        <v>2</v>
      </c>
      <c r="AW54" s="82"/>
      <c r="AX54" s="82"/>
      <c r="AY54" s="85">
        <v>92</v>
      </c>
      <c r="AZ54" s="84">
        <v>2.3712</v>
      </c>
      <c r="BA54" s="83">
        <v>6</v>
      </c>
      <c r="BB54" s="82"/>
      <c r="BC54" s="82"/>
      <c r="BD54" s="82"/>
      <c r="BE54" s="82"/>
      <c r="BF54" s="82"/>
      <c r="BG54" s="81"/>
      <c r="BH54" s="80">
        <v>2.6</v>
      </c>
      <c r="BI54" s="78">
        <v>3</v>
      </c>
      <c r="BJ54" s="79"/>
      <c r="BK54" s="79"/>
      <c r="BL54" s="79"/>
      <c r="BM54" s="78">
        <v>3</v>
      </c>
      <c r="BN54" s="79"/>
      <c r="BO54" s="79"/>
      <c r="BP54" s="79"/>
      <c r="BQ54" s="78">
        <v>1</v>
      </c>
      <c r="BR54" s="78">
        <v>2</v>
      </c>
      <c r="BS54" s="78"/>
      <c r="BT54" s="78"/>
      <c r="BU54" s="78"/>
      <c r="BV54" s="78"/>
      <c r="BW54" s="78"/>
      <c r="BX54" s="78"/>
      <c r="BY54" s="78">
        <v>4</v>
      </c>
    </row>
    <row r="55" spans="1:77">
      <c r="A55" s="91" t="s">
        <v>157</v>
      </c>
      <c r="B55" s="90">
        <v>6</v>
      </c>
      <c r="C55" s="89">
        <v>69</v>
      </c>
      <c r="D55" s="88">
        <v>4.5142857142857142</v>
      </c>
      <c r="E55" s="87">
        <v>1.8</v>
      </c>
      <c r="F55" s="78">
        <v>3</v>
      </c>
      <c r="G55" s="79"/>
      <c r="H55" s="79"/>
      <c r="I55" s="79"/>
      <c r="J55" s="79"/>
      <c r="K55" s="78">
        <v>2</v>
      </c>
      <c r="L55" s="79"/>
      <c r="M55" s="79"/>
      <c r="N55" s="79"/>
      <c r="O55" s="79"/>
      <c r="P55" s="78">
        <v>2</v>
      </c>
      <c r="Q55" s="79"/>
      <c r="R55" s="79"/>
      <c r="S55" s="79"/>
      <c r="T55" s="79"/>
      <c r="U55" s="78">
        <v>0</v>
      </c>
      <c r="V55" s="79"/>
      <c r="W55" s="79"/>
      <c r="X55" s="78">
        <v>2</v>
      </c>
      <c r="Y55" s="82"/>
      <c r="Z55" s="82"/>
      <c r="AA55" s="82"/>
      <c r="AB55" s="82"/>
      <c r="AC55" s="86">
        <v>2.7142857142857144</v>
      </c>
      <c r="AD55" s="78">
        <v>2</v>
      </c>
      <c r="AE55" s="79"/>
      <c r="AF55" s="78">
        <v>4</v>
      </c>
      <c r="AG55" s="79"/>
      <c r="AH55" s="79"/>
      <c r="AI55" s="79"/>
      <c r="AJ55" s="79"/>
      <c r="AK55" s="78">
        <v>3</v>
      </c>
      <c r="AL55" s="79"/>
      <c r="AM55" s="79"/>
      <c r="AN55" s="78">
        <v>3</v>
      </c>
      <c r="AO55" s="79"/>
      <c r="AP55" s="79"/>
      <c r="AQ55" s="78">
        <v>2</v>
      </c>
      <c r="AR55" s="79"/>
      <c r="AS55" s="79"/>
      <c r="AT55" s="78">
        <v>3</v>
      </c>
      <c r="AU55" s="79"/>
      <c r="AV55" s="78">
        <v>2</v>
      </c>
      <c r="AW55" s="82"/>
      <c r="AX55" s="82"/>
      <c r="AY55" s="85">
        <v>75</v>
      </c>
      <c r="AZ55" s="84">
        <v>3.3638399999999997</v>
      </c>
      <c r="BA55" s="83">
        <v>7</v>
      </c>
      <c r="BB55" s="82"/>
      <c r="BC55" s="82"/>
      <c r="BD55" s="82"/>
      <c r="BE55" s="82"/>
      <c r="BF55" s="82"/>
      <c r="BG55" s="81"/>
      <c r="BH55" s="80">
        <v>3.6</v>
      </c>
      <c r="BI55" s="78">
        <v>3</v>
      </c>
      <c r="BJ55" s="79"/>
      <c r="BK55" s="79"/>
      <c r="BL55" s="79"/>
      <c r="BM55" s="78">
        <v>3</v>
      </c>
      <c r="BN55" s="79"/>
      <c r="BO55" s="79"/>
      <c r="BP55" s="79"/>
      <c r="BQ55" s="78">
        <v>3</v>
      </c>
      <c r="BR55" s="78">
        <v>4</v>
      </c>
      <c r="BS55" s="78"/>
      <c r="BT55" s="78"/>
      <c r="BU55" s="78"/>
      <c r="BV55" s="78"/>
      <c r="BW55" s="78"/>
      <c r="BX55" s="78"/>
      <c r="BY55" s="78">
        <v>5</v>
      </c>
    </row>
    <row r="56" spans="1:77">
      <c r="A56" s="91" t="s">
        <v>158</v>
      </c>
      <c r="B56" s="90">
        <v>7</v>
      </c>
      <c r="C56" s="89">
        <v>111</v>
      </c>
      <c r="D56" s="88">
        <v>2.6857142857142859</v>
      </c>
      <c r="E56" s="87">
        <v>1.4</v>
      </c>
      <c r="F56" s="78">
        <v>4</v>
      </c>
      <c r="G56" s="79"/>
      <c r="H56" s="79"/>
      <c r="I56" s="79"/>
      <c r="J56" s="79"/>
      <c r="K56" s="78">
        <v>1</v>
      </c>
      <c r="L56" s="79"/>
      <c r="M56" s="79"/>
      <c r="N56" s="79"/>
      <c r="O56" s="79"/>
      <c r="P56" s="78">
        <v>1</v>
      </c>
      <c r="Q56" s="79"/>
      <c r="R56" s="79"/>
      <c r="S56" s="79"/>
      <c r="T56" s="79"/>
      <c r="U56" s="78">
        <v>0</v>
      </c>
      <c r="V56" s="79"/>
      <c r="W56" s="79"/>
      <c r="X56" s="78">
        <v>1</v>
      </c>
      <c r="Y56" s="82"/>
      <c r="Z56" s="82"/>
      <c r="AA56" s="82"/>
      <c r="AB56" s="82"/>
      <c r="AC56" s="86">
        <v>1.2857142857142858</v>
      </c>
      <c r="AD56" s="78">
        <v>1</v>
      </c>
      <c r="AE56" s="79"/>
      <c r="AF56" s="78">
        <v>2</v>
      </c>
      <c r="AG56" s="79"/>
      <c r="AH56" s="79"/>
      <c r="AI56" s="79"/>
      <c r="AJ56" s="79"/>
      <c r="AK56" s="78">
        <v>2</v>
      </c>
      <c r="AL56" s="79"/>
      <c r="AM56" s="79"/>
      <c r="AN56" s="78">
        <v>1</v>
      </c>
      <c r="AO56" s="79"/>
      <c r="AP56" s="79"/>
      <c r="AQ56" s="78">
        <v>1</v>
      </c>
      <c r="AR56" s="79"/>
      <c r="AS56" s="79"/>
      <c r="AT56" s="78">
        <v>1</v>
      </c>
      <c r="AU56" s="79"/>
      <c r="AV56" s="78">
        <v>1</v>
      </c>
      <c r="AW56" s="82"/>
      <c r="AX56" s="82"/>
      <c r="AY56" s="85">
        <v>84</v>
      </c>
      <c r="AZ56" s="84">
        <v>2.8031999999999995</v>
      </c>
      <c r="BA56" s="83">
        <v>7</v>
      </c>
      <c r="BB56" s="82"/>
      <c r="BC56" s="82"/>
      <c r="BD56" s="82"/>
      <c r="BE56" s="82"/>
      <c r="BF56" s="82"/>
      <c r="BG56" s="81"/>
      <c r="BH56" s="80">
        <v>3</v>
      </c>
      <c r="BI56" s="78">
        <v>2</v>
      </c>
      <c r="BJ56" s="79"/>
      <c r="BK56" s="79"/>
      <c r="BL56" s="79"/>
      <c r="BM56" s="78">
        <v>3</v>
      </c>
      <c r="BN56" s="79"/>
      <c r="BO56" s="79"/>
      <c r="BP56" s="79"/>
      <c r="BQ56" s="78">
        <v>2</v>
      </c>
      <c r="BR56" s="78">
        <v>2</v>
      </c>
      <c r="BS56" s="78"/>
      <c r="BT56" s="78"/>
      <c r="BU56" s="78"/>
      <c r="BV56" s="78"/>
      <c r="BW56" s="78"/>
      <c r="BX56" s="78"/>
      <c r="BY56" s="78">
        <v>6</v>
      </c>
    </row>
    <row r="57" spans="1:77">
      <c r="A57" s="91" t="s">
        <v>159</v>
      </c>
      <c r="B57" s="90">
        <v>1</v>
      </c>
      <c r="C57" s="89">
        <v>12</v>
      </c>
      <c r="D57" s="88">
        <v>8.6857142857142868</v>
      </c>
      <c r="E57" s="87">
        <v>4.4000000000000004</v>
      </c>
      <c r="F57" s="78">
        <v>4</v>
      </c>
      <c r="G57" s="79"/>
      <c r="H57" s="79"/>
      <c r="I57" s="79"/>
      <c r="J57" s="79"/>
      <c r="K57" s="78">
        <v>5</v>
      </c>
      <c r="L57" s="79"/>
      <c r="M57" s="79"/>
      <c r="N57" s="79"/>
      <c r="O57" s="79"/>
      <c r="P57" s="78">
        <v>4</v>
      </c>
      <c r="Q57" s="79"/>
      <c r="R57" s="79"/>
      <c r="S57" s="79"/>
      <c r="T57" s="79"/>
      <c r="U57" s="78">
        <v>5</v>
      </c>
      <c r="V57" s="79"/>
      <c r="W57" s="79"/>
      <c r="X57" s="78">
        <v>4</v>
      </c>
      <c r="Y57" s="82"/>
      <c r="Z57" s="82"/>
      <c r="AA57" s="82"/>
      <c r="AB57" s="82"/>
      <c r="AC57" s="86">
        <v>4.2857142857142856</v>
      </c>
      <c r="AD57" s="78">
        <v>4</v>
      </c>
      <c r="AE57" s="79"/>
      <c r="AF57" s="78">
        <v>5</v>
      </c>
      <c r="AG57" s="79"/>
      <c r="AH57" s="79"/>
      <c r="AI57" s="79"/>
      <c r="AJ57" s="79"/>
      <c r="AK57" s="78">
        <v>4</v>
      </c>
      <c r="AL57" s="79"/>
      <c r="AM57" s="79"/>
      <c r="AN57" s="78">
        <v>5</v>
      </c>
      <c r="AO57" s="79"/>
      <c r="AP57" s="79"/>
      <c r="AQ57" s="78">
        <v>4</v>
      </c>
      <c r="AR57" s="79"/>
      <c r="AS57" s="79"/>
      <c r="AT57" s="78">
        <v>4</v>
      </c>
      <c r="AU57" s="79"/>
      <c r="AV57" s="78">
        <v>4</v>
      </c>
      <c r="AW57" s="82"/>
      <c r="AX57" s="82"/>
      <c r="AY57" s="85">
        <f>AY56+1</f>
        <v>85</v>
      </c>
      <c r="AZ57" s="84">
        <v>6.2515200000000002</v>
      </c>
      <c r="BA57" s="83">
        <v>3</v>
      </c>
      <c r="BB57" s="82"/>
      <c r="BC57" s="82"/>
      <c r="BD57" s="82"/>
      <c r="BE57" s="82"/>
      <c r="BF57" s="82"/>
      <c r="BG57" s="81"/>
      <c r="BH57" s="80">
        <v>7.4</v>
      </c>
      <c r="BI57" s="78">
        <v>7</v>
      </c>
      <c r="BJ57" s="79"/>
      <c r="BK57" s="79"/>
      <c r="BL57" s="79"/>
      <c r="BM57" s="78">
        <v>7</v>
      </c>
      <c r="BN57" s="79"/>
      <c r="BO57" s="79"/>
      <c r="BP57" s="79"/>
      <c r="BQ57" s="78">
        <v>6</v>
      </c>
      <c r="BR57" s="78">
        <v>8</v>
      </c>
      <c r="BS57" s="78"/>
      <c r="BT57" s="78"/>
      <c r="BU57" s="78"/>
      <c r="BV57" s="78"/>
      <c r="BW57" s="78"/>
      <c r="BX57" s="78"/>
      <c r="BY57" s="78">
        <v>9</v>
      </c>
    </row>
    <row r="58" spans="1:77">
      <c r="A58" s="91" t="s">
        <v>160</v>
      </c>
      <c r="B58" s="90">
        <v>4</v>
      </c>
      <c r="C58" s="89">
        <v>61</v>
      </c>
      <c r="D58" s="88">
        <v>5.1142857142857139</v>
      </c>
      <c r="E58" s="87">
        <v>2.4</v>
      </c>
      <c r="F58" s="78">
        <v>3</v>
      </c>
      <c r="G58" s="79"/>
      <c r="H58" s="79"/>
      <c r="I58" s="79"/>
      <c r="J58" s="79"/>
      <c r="K58" s="78">
        <v>2</v>
      </c>
      <c r="L58" s="79"/>
      <c r="M58" s="79"/>
      <c r="N58" s="79"/>
      <c r="O58" s="79"/>
      <c r="P58" s="78">
        <v>2</v>
      </c>
      <c r="Q58" s="79"/>
      <c r="R58" s="79"/>
      <c r="S58" s="79"/>
      <c r="T58" s="79"/>
      <c r="U58" s="78">
        <v>2</v>
      </c>
      <c r="V58" s="79"/>
      <c r="W58" s="79"/>
      <c r="X58" s="78">
        <v>3</v>
      </c>
      <c r="Y58" s="82"/>
      <c r="Z58" s="82"/>
      <c r="AA58" s="82"/>
      <c r="AB58" s="82"/>
      <c r="AC58" s="86">
        <v>2.7142857142857144</v>
      </c>
      <c r="AD58" s="78">
        <v>3</v>
      </c>
      <c r="AE58" s="79"/>
      <c r="AF58" s="78">
        <v>3</v>
      </c>
      <c r="AG58" s="79"/>
      <c r="AH58" s="79"/>
      <c r="AI58" s="79"/>
      <c r="AJ58" s="79"/>
      <c r="AK58" s="78">
        <v>3</v>
      </c>
      <c r="AL58" s="79"/>
      <c r="AM58" s="79"/>
      <c r="AN58" s="78">
        <v>4</v>
      </c>
      <c r="AO58" s="79"/>
      <c r="AP58" s="79"/>
      <c r="AQ58" s="78">
        <v>2</v>
      </c>
      <c r="AR58" s="79"/>
      <c r="AS58" s="79"/>
      <c r="AT58" s="78">
        <v>2</v>
      </c>
      <c r="AU58" s="79"/>
      <c r="AV58" s="78">
        <v>2</v>
      </c>
      <c r="AW58" s="82"/>
      <c r="AX58" s="82"/>
      <c r="AY58" s="85">
        <v>73</v>
      </c>
      <c r="AZ58" s="84">
        <v>3.4656000000000002</v>
      </c>
      <c r="BA58" s="83">
        <v>6</v>
      </c>
      <c r="BB58" s="82"/>
      <c r="BC58" s="82"/>
      <c r="BD58" s="82"/>
      <c r="BE58" s="82"/>
      <c r="BF58" s="82"/>
      <c r="BG58" s="81"/>
      <c r="BH58" s="80">
        <v>3.8</v>
      </c>
      <c r="BI58" s="78">
        <v>4</v>
      </c>
      <c r="BJ58" s="79"/>
      <c r="BK58" s="79"/>
      <c r="BL58" s="79"/>
      <c r="BM58" s="78">
        <v>3</v>
      </c>
      <c r="BN58" s="79"/>
      <c r="BO58" s="79"/>
      <c r="BP58" s="79"/>
      <c r="BQ58" s="78">
        <v>3</v>
      </c>
      <c r="BR58" s="78">
        <v>5</v>
      </c>
      <c r="BS58" s="78"/>
      <c r="BT58" s="78"/>
      <c r="BU58" s="78"/>
      <c r="BV58" s="78"/>
      <c r="BW58" s="78"/>
      <c r="BX58" s="78"/>
      <c r="BY58" s="78">
        <v>4</v>
      </c>
    </row>
    <row r="59" spans="1:77">
      <c r="A59" s="91" t="s">
        <v>162</v>
      </c>
      <c r="B59" s="90">
        <v>5</v>
      </c>
      <c r="C59" s="89">
        <v>115</v>
      </c>
      <c r="D59" s="88">
        <v>1.9428571428571428</v>
      </c>
      <c r="E59" s="87">
        <v>0.8</v>
      </c>
      <c r="F59" s="78">
        <v>1</v>
      </c>
      <c r="G59" s="79"/>
      <c r="H59" s="79"/>
      <c r="I59" s="79"/>
      <c r="J59" s="79"/>
      <c r="K59" s="78">
        <v>1</v>
      </c>
      <c r="L59" s="79"/>
      <c r="M59" s="79"/>
      <c r="N59" s="79"/>
      <c r="O59" s="79"/>
      <c r="P59" s="78">
        <v>1</v>
      </c>
      <c r="Q59" s="79"/>
      <c r="R59" s="79"/>
      <c r="S59" s="79"/>
      <c r="T59" s="79"/>
      <c r="U59" s="78">
        <v>0</v>
      </c>
      <c r="V59" s="79"/>
      <c r="W59" s="79"/>
      <c r="X59" s="78">
        <v>1</v>
      </c>
      <c r="Y59" s="82"/>
      <c r="Z59" s="82"/>
      <c r="AA59" s="82"/>
      <c r="AB59" s="82"/>
      <c r="AC59" s="86">
        <v>1.1428571428571428</v>
      </c>
      <c r="AD59" s="78">
        <v>1</v>
      </c>
      <c r="AE59" s="79"/>
      <c r="AF59" s="78">
        <v>1</v>
      </c>
      <c r="AG59" s="79"/>
      <c r="AH59" s="79"/>
      <c r="AI59" s="79"/>
      <c r="AJ59" s="79"/>
      <c r="AK59" s="78">
        <v>2</v>
      </c>
      <c r="AL59" s="79"/>
      <c r="AM59" s="79"/>
      <c r="AN59" s="78">
        <v>1</v>
      </c>
      <c r="AO59" s="79"/>
      <c r="AP59" s="79"/>
      <c r="AQ59" s="78">
        <v>1</v>
      </c>
      <c r="AR59" s="79"/>
      <c r="AS59" s="79"/>
      <c r="AT59" s="78">
        <v>1</v>
      </c>
      <c r="AU59" s="79"/>
      <c r="AV59" s="78">
        <v>1</v>
      </c>
      <c r="AW59" s="82"/>
      <c r="AX59" s="82"/>
      <c r="AY59" s="85">
        <v>110</v>
      </c>
      <c r="AZ59" s="84">
        <v>0.97920000000000007</v>
      </c>
      <c r="BA59" s="83">
        <v>9</v>
      </c>
      <c r="BB59" s="82"/>
      <c r="BC59" s="82"/>
      <c r="BD59" s="82"/>
      <c r="BE59" s="82"/>
      <c r="BF59" s="82"/>
      <c r="BG59" s="81"/>
      <c r="BH59" s="80">
        <v>1</v>
      </c>
      <c r="BI59" s="78">
        <v>1</v>
      </c>
      <c r="BJ59" s="79"/>
      <c r="BK59" s="79"/>
      <c r="BL59" s="79"/>
      <c r="BM59" s="78">
        <v>1</v>
      </c>
      <c r="BN59" s="79"/>
      <c r="BO59" s="79"/>
      <c r="BP59" s="79"/>
      <c r="BQ59" s="78">
        <v>1</v>
      </c>
      <c r="BR59" s="78">
        <v>1</v>
      </c>
      <c r="BS59" s="78"/>
      <c r="BT59" s="78"/>
      <c r="BU59" s="78"/>
      <c r="BV59" s="78"/>
      <c r="BW59" s="78"/>
      <c r="BX59" s="78"/>
      <c r="BY59" s="78">
        <v>1</v>
      </c>
    </row>
    <row r="60" spans="1:77">
      <c r="A60" s="91" t="s">
        <v>163</v>
      </c>
      <c r="B60" s="90">
        <v>4</v>
      </c>
      <c r="C60" s="89">
        <v>88</v>
      </c>
      <c r="D60" s="88">
        <v>3.8285714285714283</v>
      </c>
      <c r="E60" s="87">
        <v>1.4</v>
      </c>
      <c r="F60" s="78">
        <v>4</v>
      </c>
      <c r="G60" s="79"/>
      <c r="H60" s="79"/>
      <c r="I60" s="79"/>
      <c r="J60" s="79"/>
      <c r="K60" s="78">
        <v>1</v>
      </c>
      <c r="L60" s="79"/>
      <c r="M60" s="79"/>
      <c r="N60" s="79"/>
      <c r="O60" s="79"/>
      <c r="P60" s="78">
        <v>1</v>
      </c>
      <c r="Q60" s="79"/>
      <c r="R60" s="79"/>
      <c r="S60" s="79"/>
      <c r="T60" s="79"/>
      <c r="U60" s="78">
        <v>0</v>
      </c>
      <c r="V60" s="79"/>
      <c r="W60" s="79"/>
      <c r="X60" s="78">
        <v>1</v>
      </c>
      <c r="Y60" s="82"/>
      <c r="Z60" s="82"/>
      <c r="AA60" s="82"/>
      <c r="AB60" s="82"/>
      <c r="AC60" s="86">
        <v>2.4285714285714284</v>
      </c>
      <c r="AD60" s="78">
        <v>3</v>
      </c>
      <c r="AE60" s="79"/>
      <c r="AF60" s="78">
        <v>1</v>
      </c>
      <c r="AG60" s="79"/>
      <c r="AH60" s="79"/>
      <c r="AI60" s="79"/>
      <c r="AJ60" s="79"/>
      <c r="AK60" s="78">
        <v>3</v>
      </c>
      <c r="AL60" s="79"/>
      <c r="AM60" s="79"/>
      <c r="AN60" s="78">
        <v>2</v>
      </c>
      <c r="AO60" s="79"/>
      <c r="AP60" s="79"/>
      <c r="AQ60" s="78">
        <v>3</v>
      </c>
      <c r="AR60" s="79"/>
      <c r="AS60" s="79"/>
      <c r="AT60" s="78">
        <v>3</v>
      </c>
      <c r="AU60" s="79"/>
      <c r="AV60" s="78">
        <v>2</v>
      </c>
      <c r="AW60" s="82"/>
      <c r="AX60" s="82"/>
      <c r="AY60" s="85">
        <v>100</v>
      </c>
      <c r="AZ60" s="84">
        <v>2.1049600000000002</v>
      </c>
      <c r="BA60" s="83">
        <v>8</v>
      </c>
      <c r="BB60" s="82"/>
      <c r="BC60" s="82"/>
      <c r="BD60" s="82"/>
      <c r="BE60" s="82"/>
      <c r="BF60" s="82"/>
      <c r="BG60" s="81"/>
      <c r="BH60" s="80">
        <v>2.2000000000000002</v>
      </c>
      <c r="BI60" s="78">
        <v>2</v>
      </c>
      <c r="BJ60" s="79"/>
      <c r="BK60" s="79"/>
      <c r="BL60" s="79"/>
      <c r="BM60" s="78">
        <v>2</v>
      </c>
      <c r="BN60" s="79"/>
      <c r="BO60" s="79"/>
      <c r="BP60" s="79"/>
      <c r="BQ60" s="78">
        <v>3</v>
      </c>
      <c r="BR60" s="78">
        <v>2</v>
      </c>
      <c r="BS60" s="78"/>
      <c r="BT60" s="78"/>
      <c r="BU60" s="78"/>
      <c r="BV60" s="78"/>
      <c r="BW60" s="78"/>
      <c r="BX60" s="78"/>
      <c r="BY60" s="78">
        <v>2</v>
      </c>
    </row>
    <row r="61" spans="1:77">
      <c r="A61" s="91" t="s">
        <v>164</v>
      </c>
      <c r="B61" s="90">
        <v>1</v>
      </c>
      <c r="C61" s="89">
        <v>2</v>
      </c>
      <c r="D61" s="88">
        <v>9.5714285714285712</v>
      </c>
      <c r="E61" s="87">
        <v>5</v>
      </c>
      <c r="F61" s="78">
        <v>5</v>
      </c>
      <c r="G61" s="79"/>
      <c r="H61" s="79"/>
      <c r="I61" s="79"/>
      <c r="J61" s="79"/>
      <c r="K61" s="78">
        <v>5</v>
      </c>
      <c r="L61" s="79"/>
      <c r="M61" s="79"/>
      <c r="N61" s="79"/>
      <c r="O61" s="79"/>
      <c r="P61" s="78">
        <v>5</v>
      </c>
      <c r="Q61" s="79"/>
      <c r="R61" s="79"/>
      <c r="S61" s="79"/>
      <c r="T61" s="79"/>
      <c r="U61" s="78">
        <v>5</v>
      </c>
      <c r="V61" s="79"/>
      <c r="W61" s="79"/>
      <c r="X61" s="78">
        <v>5</v>
      </c>
      <c r="Y61" s="82"/>
      <c r="Z61" s="82"/>
      <c r="AA61" s="82"/>
      <c r="AB61" s="82"/>
      <c r="AC61" s="86">
        <v>4.5714285714285712</v>
      </c>
      <c r="AD61" s="78">
        <v>4</v>
      </c>
      <c r="AE61" s="79"/>
      <c r="AF61" s="78">
        <v>5</v>
      </c>
      <c r="AG61" s="79"/>
      <c r="AH61" s="79"/>
      <c r="AI61" s="79"/>
      <c r="AJ61" s="79"/>
      <c r="AK61" s="78">
        <v>5</v>
      </c>
      <c r="AL61" s="79"/>
      <c r="AM61" s="79"/>
      <c r="AN61" s="78">
        <v>5</v>
      </c>
      <c r="AO61" s="79"/>
      <c r="AP61" s="79"/>
      <c r="AQ61" s="78">
        <v>4</v>
      </c>
      <c r="AR61" s="79"/>
      <c r="AS61" s="79"/>
      <c r="AT61" s="78">
        <v>5</v>
      </c>
      <c r="AU61" s="79"/>
      <c r="AV61" s="78">
        <v>4</v>
      </c>
      <c r="AW61" s="82"/>
      <c r="AX61" s="82"/>
      <c r="AY61" s="85">
        <f>AY60+1</f>
        <v>101</v>
      </c>
      <c r="AZ61" s="84">
        <v>7.68</v>
      </c>
      <c r="BA61" s="83">
        <v>1</v>
      </c>
      <c r="BB61" s="82"/>
      <c r="BC61" s="82"/>
      <c r="BD61" s="82"/>
      <c r="BE61" s="82"/>
      <c r="BF61" s="82"/>
      <c r="BG61" s="81"/>
      <c r="BH61" s="80">
        <v>9.6</v>
      </c>
      <c r="BI61" s="78">
        <v>10</v>
      </c>
      <c r="BJ61" s="79"/>
      <c r="BK61" s="79"/>
      <c r="BL61" s="79"/>
      <c r="BM61" s="78">
        <v>9</v>
      </c>
      <c r="BN61" s="79"/>
      <c r="BO61" s="79"/>
      <c r="BP61" s="79"/>
      <c r="BQ61" s="78">
        <v>9</v>
      </c>
      <c r="BR61" s="78">
        <v>10</v>
      </c>
      <c r="BS61" s="78"/>
      <c r="BT61" s="78"/>
      <c r="BU61" s="78"/>
      <c r="BV61" s="78"/>
      <c r="BW61" s="78"/>
      <c r="BX61" s="78"/>
      <c r="BY61" s="78">
        <v>10</v>
      </c>
    </row>
    <row r="62" spans="1:77">
      <c r="A62" s="91" t="s">
        <v>165</v>
      </c>
      <c r="B62" s="90">
        <v>1</v>
      </c>
      <c r="C62" s="89">
        <v>34</v>
      </c>
      <c r="D62" s="88">
        <v>6.4</v>
      </c>
      <c r="E62" s="87">
        <v>3.4</v>
      </c>
      <c r="F62" s="78">
        <v>4</v>
      </c>
      <c r="G62" s="79"/>
      <c r="H62" s="79"/>
      <c r="I62" s="79"/>
      <c r="J62" s="79"/>
      <c r="K62" s="78">
        <v>3</v>
      </c>
      <c r="L62" s="79"/>
      <c r="M62" s="79"/>
      <c r="N62" s="79"/>
      <c r="O62" s="79"/>
      <c r="P62" s="78">
        <v>3</v>
      </c>
      <c r="Q62" s="79"/>
      <c r="R62" s="79"/>
      <c r="S62" s="79"/>
      <c r="T62" s="79"/>
      <c r="U62" s="78">
        <v>3</v>
      </c>
      <c r="V62" s="79"/>
      <c r="W62" s="79"/>
      <c r="X62" s="78">
        <v>4</v>
      </c>
      <c r="Y62" s="82"/>
      <c r="Z62" s="82"/>
      <c r="AA62" s="82"/>
      <c r="AB62" s="82"/>
      <c r="AC62" s="86">
        <v>3</v>
      </c>
      <c r="AD62" s="78">
        <v>3</v>
      </c>
      <c r="AE62" s="79"/>
      <c r="AF62" s="78">
        <v>3</v>
      </c>
      <c r="AG62" s="79"/>
      <c r="AH62" s="79"/>
      <c r="AI62" s="79"/>
      <c r="AJ62" s="79"/>
      <c r="AK62" s="78">
        <v>4</v>
      </c>
      <c r="AL62" s="79"/>
      <c r="AM62" s="79"/>
      <c r="AN62" s="78">
        <v>3</v>
      </c>
      <c r="AO62" s="79"/>
      <c r="AP62" s="79"/>
      <c r="AQ62" s="78">
        <v>3</v>
      </c>
      <c r="AR62" s="79"/>
      <c r="AS62" s="79"/>
      <c r="AT62" s="78">
        <v>3</v>
      </c>
      <c r="AU62" s="79"/>
      <c r="AV62" s="78">
        <v>2</v>
      </c>
      <c r="AW62" s="82"/>
      <c r="AX62" s="82"/>
      <c r="AY62" s="85">
        <v>39</v>
      </c>
      <c r="AZ62" s="84">
        <v>5.1071999999999997</v>
      </c>
      <c r="BA62" s="83">
        <v>6</v>
      </c>
      <c r="BB62" s="82"/>
      <c r="BC62" s="82"/>
      <c r="BD62" s="82"/>
      <c r="BE62" s="82"/>
      <c r="BF62" s="82"/>
      <c r="BG62" s="81"/>
      <c r="BH62" s="80">
        <v>5.6</v>
      </c>
      <c r="BI62" s="78">
        <v>5</v>
      </c>
      <c r="BJ62" s="79"/>
      <c r="BK62" s="79"/>
      <c r="BL62" s="79"/>
      <c r="BM62" s="78">
        <v>4</v>
      </c>
      <c r="BN62" s="79"/>
      <c r="BO62" s="79"/>
      <c r="BP62" s="79"/>
      <c r="BQ62" s="78">
        <v>4</v>
      </c>
      <c r="BR62" s="78">
        <v>7</v>
      </c>
      <c r="BS62" s="78"/>
      <c r="BT62" s="78"/>
      <c r="BU62" s="78"/>
      <c r="BV62" s="78"/>
      <c r="BW62" s="78"/>
      <c r="BX62" s="78"/>
      <c r="BY62" s="78">
        <v>8</v>
      </c>
    </row>
    <row r="63" spans="1:77">
      <c r="A63" s="91" t="s">
        <v>166</v>
      </c>
      <c r="B63" s="90">
        <v>5</v>
      </c>
      <c r="C63" s="89">
        <v>50</v>
      </c>
      <c r="D63" s="88">
        <v>5.4857142857142858</v>
      </c>
      <c r="E63" s="87">
        <v>3.2</v>
      </c>
      <c r="F63" s="78">
        <v>4</v>
      </c>
      <c r="G63" s="79"/>
      <c r="H63" s="79"/>
      <c r="I63" s="79"/>
      <c r="J63" s="79"/>
      <c r="K63" s="78">
        <v>3</v>
      </c>
      <c r="L63" s="79"/>
      <c r="M63" s="79"/>
      <c r="N63" s="79"/>
      <c r="O63" s="79"/>
      <c r="P63" s="78">
        <v>2</v>
      </c>
      <c r="Q63" s="79"/>
      <c r="R63" s="79"/>
      <c r="S63" s="79"/>
      <c r="T63" s="79"/>
      <c r="U63" s="78">
        <v>4</v>
      </c>
      <c r="V63" s="79"/>
      <c r="W63" s="79"/>
      <c r="X63" s="78">
        <v>3</v>
      </c>
      <c r="Y63" s="82"/>
      <c r="Z63" s="82"/>
      <c r="AA63" s="82"/>
      <c r="AB63" s="82"/>
      <c r="AC63" s="86">
        <v>2.2857142857142856</v>
      </c>
      <c r="AD63" s="78">
        <v>1</v>
      </c>
      <c r="AE63" s="79"/>
      <c r="AF63" s="78">
        <v>3</v>
      </c>
      <c r="AG63" s="79"/>
      <c r="AH63" s="79"/>
      <c r="AI63" s="79"/>
      <c r="AJ63" s="79"/>
      <c r="AK63" s="78">
        <v>3</v>
      </c>
      <c r="AL63" s="79"/>
      <c r="AM63" s="79"/>
      <c r="AN63" s="78">
        <v>3</v>
      </c>
      <c r="AO63" s="79"/>
      <c r="AP63" s="79"/>
      <c r="AQ63" s="78">
        <v>2</v>
      </c>
      <c r="AR63" s="79"/>
      <c r="AS63" s="79"/>
      <c r="AT63" s="78">
        <v>2</v>
      </c>
      <c r="AU63" s="79"/>
      <c r="AV63" s="78">
        <v>2</v>
      </c>
      <c r="AW63" s="82"/>
      <c r="AX63" s="82"/>
      <c r="AY63" s="85">
        <v>60</v>
      </c>
      <c r="AZ63" s="84">
        <v>4.2099200000000003</v>
      </c>
      <c r="BA63" s="83">
        <v>8</v>
      </c>
      <c r="BB63" s="82"/>
      <c r="BC63" s="82"/>
      <c r="BD63" s="82"/>
      <c r="BE63" s="82"/>
      <c r="BF63" s="82"/>
      <c r="BG63" s="81"/>
      <c r="BH63" s="80">
        <v>4.4000000000000004</v>
      </c>
      <c r="BI63" s="78">
        <v>4</v>
      </c>
      <c r="BJ63" s="79"/>
      <c r="BK63" s="79"/>
      <c r="BL63" s="79"/>
      <c r="BM63" s="78">
        <v>3</v>
      </c>
      <c r="BN63" s="79"/>
      <c r="BO63" s="79"/>
      <c r="BP63" s="79"/>
      <c r="BQ63" s="78">
        <v>3</v>
      </c>
      <c r="BR63" s="78">
        <v>5</v>
      </c>
      <c r="BS63" s="78"/>
      <c r="BT63" s="78"/>
      <c r="BU63" s="78"/>
      <c r="BV63" s="78"/>
      <c r="BW63" s="78"/>
      <c r="BX63" s="78"/>
      <c r="BY63" s="78">
        <v>7</v>
      </c>
    </row>
    <row r="64" spans="1:77">
      <c r="A64" s="91" t="s">
        <v>167</v>
      </c>
      <c r="B64" s="90">
        <v>5</v>
      </c>
      <c r="C64" s="89">
        <v>84</v>
      </c>
      <c r="D64" s="88">
        <v>4.0285714285714285</v>
      </c>
      <c r="E64" s="87">
        <v>2.6</v>
      </c>
      <c r="F64" s="78">
        <v>4</v>
      </c>
      <c r="G64" s="79"/>
      <c r="H64" s="79"/>
      <c r="I64" s="79"/>
      <c r="J64" s="79"/>
      <c r="K64" s="78">
        <v>2</v>
      </c>
      <c r="L64" s="79"/>
      <c r="M64" s="79"/>
      <c r="N64" s="79"/>
      <c r="O64" s="79"/>
      <c r="P64" s="78">
        <v>3</v>
      </c>
      <c r="Q64" s="79"/>
      <c r="R64" s="79"/>
      <c r="S64" s="79"/>
      <c r="T64" s="79"/>
      <c r="U64" s="78">
        <v>2</v>
      </c>
      <c r="V64" s="79"/>
      <c r="W64" s="79"/>
      <c r="X64" s="78">
        <v>2</v>
      </c>
      <c r="Y64" s="82"/>
      <c r="Z64" s="82"/>
      <c r="AA64" s="82"/>
      <c r="AB64" s="82"/>
      <c r="AC64" s="86">
        <v>1.4285714285714286</v>
      </c>
      <c r="AD64" s="78">
        <v>1</v>
      </c>
      <c r="AE64" s="79"/>
      <c r="AF64" s="78">
        <v>2</v>
      </c>
      <c r="AG64" s="79"/>
      <c r="AH64" s="79"/>
      <c r="AI64" s="79"/>
      <c r="AJ64" s="79"/>
      <c r="AK64" s="78">
        <v>1</v>
      </c>
      <c r="AL64" s="79"/>
      <c r="AM64" s="79"/>
      <c r="AN64" s="78">
        <v>3</v>
      </c>
      <c r="AO64" s="79"/>
      <c r="AP64" s="79"/>
      <c r="AQ64" s="78">
        <v>1</v>
      </c>
      <c r="AR64" s="79"/>
      <c r="AS64" s="79"/>
      <c r="AT64" s="78">
        <v>1</v>
      </c>
      <c r="AU64" s="79"/>
      <c r="AV64" s="78">
        <v>1</v>
      </c>
      <c r="AW64" s="82"/>
      <c r="AX64" s="82"/>
      <c r="AY64" s="85">
        <v>88</v>
      </c>
      <c r="AZ64" s="84">
        <v>2.6790400000000001</v>
      </c>
      <c r="BA64" s="83">
        <v>8</v>
      </c>
      <c r="BB64" s="82"/>
      <c r="BC64" s="82"/>
      <c r="BD64" s="82"/>
      <c r="BE64" s="82"/>
      <c r="BF64" s="82"/>
      <c r="BG64" s="81"/>
      <c r="BH64" s="80">
        <v>2.8</v>
      </c>
      <c r="BI64" s="78">
        <v>2</v>
      </c>
      <c r="BJ64" s="79"/>
      <c r="BK64" s="79"/>
      <c r="BL64" s="79"/>
      <c r="BM64" s="78">
        <v>1</v>
      </c>
      <c r="BN64" s="79"/>
      <c r="BO64" s="79"/>
      <c r="BP64" s="79"/>
      <c r="BQ64" s="78">
        <v>3</v>
      </c>
      <c r="BR64" s="78">
        <v>4</v>
      </c>
      <c r="BS64" s="78"/>
      <c r="BT64" s="78"/>
      <c r="BU64" s="78"/>
      <c r="BV64" s="78"/>
      <c r="BW64" s="78"/>
      <c r="BX64" s="78"/>
      <c r="BY64" s="78">
        <v>4</v>
      </c>
    </row>
    <row r="65" spans="1:77">
      <c r="A65" s="91" t="s">
        <v>168</v>
      </c>
      <c r="B65" s="90">
        <v>7</v>
      </c>
      <c r="C65" s="89">
        <v>29</v>
      </c>
      <c r="D65" s="88">
        <v>6.4571428571428573</v>
      </c>
      <c r="E65" s="87">
        <v>2.6</v>
      </c>
      <c r="F65" s="78">
        <v>4</v>
      </c>
      <c r="G65" s="79"/>
      <c r="H65" s="79"/>
      <c r="I65" s="79"/>
      <c r="J65" s="79"/>
      <c r="K65" s="78">
        <v>3</v>
      </c>
      <c r="L65" s="79"/>
      <c r="M65" s="79"/>
      <c r="N65" s="79"/>
      <c r="O65" s="79"/>
      <c r="P65" s="78">
        <v>3</v>
      </c>
      <c r="Q65" s="79"/>
      <c r="R65" s="79"/>
      <c r="S65" s="79"/>
      <c r="T65" s="79"/>
      <c r="U65" s="78">
        <v>0</v>
      </c>
      <c r="V65" s="79"/>
      <c r="W65" s="79"/>
      <c r="X65" s="78">
        <v>3</v>
      </c>
      <c r="Y65" s="82"/>
      <c r="Z65" s="82"/>
      <c r="AA65" s="82"/>
      <c r="AB65" s="82"/>
      <c r="AC65" s="86">
        <v>3.8571428571428572</v>
      </c>
      <c r="AD65" s="78">
        <v>3</v>
      </c>
      <c r="AE65" s="79"/>
      <c r="AF65" s="78">
        <v>4</v>
      </c>
      <c r="AG65" s="79"/>
      <c r="AH65" s="79"/>
      <c r="AI65" s="79"/>
      <c r="AJ65" s="79"/>
      <c r="AK65" s="78">
        <v>5</v>
      </c>
      <c r="AL65" s="79"/>
      <c r="AM65" s="79"/>
      <c r="AN65" s="78">
        <v>4</v>
      </c>
      <c r="AO65" s="79"/>
      <c r="AP65" s="79"/>
      <c r="AQ65" s="78">
        <v>3</v>
      </c>
      <c r="AR65" s="79"/>
      <c r="AS65" s="79"/>
      <c r="AT65" s="78">
        <v>4</v>
      </c>
      <c r="AU65" s="79"/>
      <c r="AV65" s="78">
        <v>4</v>
      </c>
      <c r="AW65" s="82"/>
      <c r="AX65" s="82"/>
      <c r="AY65" s="85">
        <v>35</v>
      </c>
      <c r="AZ65" s="84">
        <v>5.3376000000000001</v>
      </c>
      <c r="BA65" s="83">
        <v>5</v>
      </c>
      <c r="BB65" s="82"/>
      <c r="BC65" s="82"/>
      <c r="BD65" s="82"/>
      <c r="BE65" s="82"/>
      <c r="BF65" s="82"/>
      <c r="BG65" s="81"/>
      <c r="BH65" s="80">
        <v>6</v>
      </c>
      <c r="BI65" s="78">
        <v>5</v>
      </c>
      <c r="BJ65" s="79"/>
      <c r="BK65" s="79"/>
      <c r="BL65" s="79"/>
      <c r="BM65" s="78">
        <v>6</v>
      </c>
      <c r="BN65" s="79"/>
      <c r="BO65" s="79"/>
      <c r="BP65" s="79"/>
      <c r="BQ65" s="78">
        <v>6</v>
      </c>
      <c r="BR65" s="78">
        <v>5</v>
      </c>
      <c r="BS65" s="78"/>
      <c r="BT65" s="78"/>
      <c r="BU65" s="78"/>
      <c r="BV65" s="78"/>
      <c r="BW65" s="78"/>
      <c r="BX65" s="78"/>
      <c r="BY65" s="78">
        <v>8</v>
      </c>
    </row>
    <row r="66" spans="1:77">
      <c r="A66" s="91" t="s">
        <v>169</v>
      </c>
      <c r="B66" s="90">
        <v>3</v>
      </c>
      <c r="C66" s="89">
        <v>29</v>
      </c>
      <c r="D66" s="88">
        <v>6.5142857142857142</v>
      </c>
      <c r="E66" s="87">
        <v>3.8</v>
      </c>
      <c r="F66" s="78">
        <v>4</v>
      </c>
      <c r="G66" s="79"/>
      <c r="H66" s="79"/>
      <c r="I66" s="79"/>
      <c r="J66" s="79"/>
      <c r="K66" s="78">
        <v>4</v>
      </c>
      <c r="L66" s="79"/>
      <c r="M66" s="79"/>
      <c r="N66" s="79"/>
      <c r="O66" s="79"/>
      <c r="P66" s="78">
        <v>3</v>
      </c>
      <c r="Q66" s="79"/>
      <c r="R66" s="79"/>
      <c r="S66" s="79"/>
      <c r="T66" s="79"/>
      <c r="U66" s="78">
        <v>4</v>
      </c>
      <c r="V66" s="79"/>
      <c r="W66" s="79"/>
      <c r="X66" s="78">
        <v>4</v>
      </c>
      <c r="Y66" s="82"/>
      <c r="Z66" s="82"/>
      <c r="AA66" s="82"/>
      <c r="AB66" s="82"/>
      <c r="AC66" s="86">
        <v>2.7142857142857144</v>
      </c>
      <c r="AD66" s="78">
        <v>1</v>
      </c>
      <c r="AE66" s="79"/>
      <c r="AF66" s="78">
        <v>3</v>
      </c>
      <c r="AG66" s="79"/>
      <c r="AH66" s="79"/>
      <c r="AI66" s="79"/>
      <c r="AJ66" s="79"/>
      <c r="AK66" s="78">
        <v>4</v>
      </c>
      <c r="AL66" s="79"/>
      <c r="AM66" s="79"/>
      <c r="AN66" s="78">
        <v>4</v>
      </c>
      <c r="AO66" s="79"/>
      <c r="AP66" s="79"/>
      <c r="AQ66" s="78">
        <v>2</v>
      </c>
      <c r="AR66" s="79"/>
      <c r="AS66" s="79"/>
      <c r="AT66" s="78">
        <v>3</v>
      </c>
      <c r="AU66" s="79"/>
      <c r="AV66" s="78">
        <v>2</v>
      </c>
      <c r="AW66" s="82"/>
      <c r="AX66" s="82"/>
      <c r="AY66" s="85">
        <v>4</v>
      </c>
      <c r="AZ66" s="84">
        <v>7.4783999999999988</v>
      </c>
      <c r="BA66" s="83">
        <v>6</v>
      </c>
      <c r="BB66" s="82"/>
      <c r="BC66" s="82"/>
      <c r="BD66" s="82"/>
      <c r="BE66" s="82"/>
      <c r="BF66" s="82"/>
      <c r="BG66" s="81"/>
      <c r="BH66" s="80">
        <v>8.1999999999999993</v>
      </c>
      <c r="BI66" s="78">
        <v>7</v>
      </c>
      <c r="BJ66" s="79"/>
      <c r="BK66" s="79"/>
      <c r="BL66" s="79"/>
      <c r="BM66" s="78">
        <v>6</v>
      </c>
      <c r="BN66" s="79"/>
      <c r="BO66" s="79"/>
      <c r="BP66" s="79"/>
      <c r="BQ66" s="78">
        <v>8</v>
      </c>
      <c r="BR66" s="78">
        <v>10</v>
      </c>
      <c r="BS66" s="78"/>
      <c r="BT66" s="78"/>
      <c r="BU66" s="78"/>
      <c r="BV66" s="78"/>
      <c r="BW66" s="78"/>
      <c r="BX66" s="78"/>
      <c r="BY66" s="78">
        <v>10</v>
      </c>
    </row>
    <row r="67" spans="1:77">
      <c r="A67" s="91" t="s">
        <v>172</v>
      </c>
      <c r="B67" s="90">
        <v>2</v>
      </c>
      <c r="C67" s="89">
        <v>24</v>
      </c>
      <c r="D67" s="88">
        <v>6.8285714285714283</v>
      </c>
      <c r="E67" s="87">
        <v>3.4</v>
      </c>
      <c r="F67" s="78">
        <v>3</v>
      </c>
      <c r="G67" s="79"/>
      <c r="H67" s="79"/>
      <c r="I67" s="79"/>
      <c r="J67" s="79"/>
      <c r="K67" s="78">
        <v>4</v>
      </c>
      <c r="L67" s="79"/>
      <c r="M67" s="79"/>
      <c r="N67" s="79"/>
      <c r="O67" s="79"/>
      <c r="P67" s="78">
        <v>3</v>
      </c>
      <c r="Q67" s="79"/>
      <c r="R67" s="79"/>
      <c r="S67" s="79"/>
      <c r="T67" s="79"/>
      <c r="U67" s="78">
        <v>3</v>
      </c>
      <c r="V67" s="79"/>
      <c r="W67" s="79"/>
      <c r="X67" s="78">
        <v>4</v>
      </c>
      <c r="Y67" s="82"/>
      <c r="Z67" s="82"/>
      <c r="AA67" s="82"/>
      <c r="AB67" s="82"/>
      <c r="AC67" s="86">
        <v>3.4285714285714284</v>
      </c>
      <c r="AD67" s="78">
        <v>3</v>
      </c>
      <c r="AE67" s="79"/>
      <c r="AF67" s="78">
        <v>4</v>
      </c>
      <c r="AG67" s="79"/>
      <c r="AH67" s="79"/>
      <c r="AI67" s="79"/>
      <c r="AJ67" s="79"/>
      <c r="AK67" s="78">
        <v>4</v>
      </c>
      <c r="AL67" s="79"/>
      <c r="AM67" s="79"/>
      <c r="AN67" s="78">
        <v>4</v>
      </c>
      <c r="AO67" s="79"/>
      <c r="AP67" s="79"/>
      <c r="AQ67" s="78">
        <v>3</v>
      </c>
      <c r="AR67" s="79"/>
      <c r="AS67" s="79"/>
      <c r="AT67" s="78">
        <v>3</v>
      </c>
      <c r="AU67" s="79"/>
      <c r="AV67" s="78">
        <v>3</v>
      </c>
      <c r="AW67" s="82"/>
      <c r="AX67" s="82"/>
      <c r="AY67" s="85">
        <v>31</v>
      </c>
      <c r="AZ67" s="84">
        <v>5.5155200000000013</v>
      </c>
      <c r="BA67" s="83">
        <v>5</v>
      </c>
      <c r="BB67" s="82"/>
      <c r="BC67" s="82"/>
      <c r="BD67" s="82"/>
      <c r="BE67" s="82"/>
      <c r="BF67" s="82"/>
      <c r="BG67" s="81"/>
      <c r="BH67" s="80">
        <v>6.2</v>
      </c>
      <c r="BI67" s="78">
        <v>6</v>
      </c>
      <c r="BJ67" s="79"/>
      <c r="BK67" s="79"/>
      <c r="BL67" s="79"/>
      <c r="BM67" s="78">
        <v>5</v>
      </c>
      <c r="BN67" s="79"/>
      <c r="BO67" s="79"/>
      <c r="BP67" s="79"/>
      <c r="BQ67" s="78">
        <v>5</v>
      </c>
      <c r="BR67" s="78">
        <v>6</v>
      </c>
      <c r="BS67" s="78"/>
      <c r="BT67" s="78"/>
      <c r="BU67" s="78"/>
      <c r="BV67" s="78"/>
      <c r="BW67" s="78"/>
      <c r="BX67" s="78"/>
      <c r="BY67" s="78">
        <v>9</v>
      </c>
    </row>
    <row r="68" spans="1:77">
      <c r="A68" s="91" t="s">
        <v>173</v>
      </c>
      <c r="B68" s="90">
        <v>6</v>
      </c>
      <c r="C68" s="89">
        <v>79</v>
      </c>
      <c r="D68" s="88">
        <v>4.0571428571428569</v>
      </c>
      <c r="E68" s="87">
        <v>2.2000000000000002</v>
      </c>
      <c r="F68" s="78">
        <v>3</v>
      </c>
      <c r="G68" s="79"/>
      <c r="H68" s="79"/>
      <c r="I68" s="79"/>
      <c r="J68" s="79"/>
      <c r="K68" s="78">
        <v>3</v>
      </c>
      <c r="L68" s="79"/>
      <c r="M68" s="79"/>
      <c r="N68" s="79"/>
      <c r="O68" s="79"/>
      <c r="P68" s="78">
        <v>2</v>
      </c>
      <c r="Q68" s="79"/>
      <c r="R68" s="79"/>
      <c r="S68" s="79"/>
      <c r="T68" s="79"/>
      <c r="U68" s="78">
        <v>1</v>
      </c>
      <c r="V68" s="79"/>
      <c r="W68" s="79"/>
      <c r="X68" s="78">
        <v>2</v>
      </c>
      <c r="Y68" s="82"/>
      <c r="Z68" s="82"/>
      <c r="AA68" s="82"/>
      <c r="AB68" s="82"/>
      <c r="AC68" s="86">
        <v>1.8571428571428572</v>
      </c>
      <c r="AD68" s="78">
        <v>2</v>
      </c>
      <c r="AE68" s="79"/>
      <c r="AF68" s="78">
        <v>2</v>
      </c>
      <c r="AG68" s="79"/>
      <c r="AH68" s="79"/>
      <c r="AI68" s="79"/>
      <c r="AJ68" s="79"/>
      <c r="AK68" s="78">
        <v>2</v>
      </c>
      <c r="AL68" s="79"/>
      <c r="AM68" s="79"/>
      <c r="AN68" s="78">
        <v>2</v>
      </c>
      <c r="AO68" s="79"/>
      <c r="AP68" s="79"/>
      <c r="AQ68" s="78">
        <v>2</v>
      </c>
      <c r="AR68" s="79"/>
      <c r="AS68" s="79"/>
      <c r="AT68" s="78">
        <v>2</v>
      </c>
      <c r="AU68" s="79"/>
      <c r="AV68" s="78">
        <v>1</v>
      </c>
      <c r="AW68" s="82"/>
      <c r="AX68" s="82"/>
      <c r="AY68" s="85">
        <v>76</v>
      </c>
      <c r="AZ68" s="84">
        <v>3.25312</v>
      </c>
      <c r="BA68" s="83">
        <v>8</v>
      </c>
      <c r="BB68" s="82"/>
      <c r="BC68" s="82"/>
      <c r="BD68" s="82"/>
      <c r="BE68" s="82"/>
      <c r="BF68" s="82"/>
      <c r="BG68" s="81"/>
      <c r="BH68" s="80">
        <v>3.4</v>
      </c>
      <c r="BI68" s="78">
        <v>3</v>
      </c>
      <c r="BJ68" s="79"/>
      <c r="BK68" s="79"/>
      <c r="BL68" s="79"/>
      <c r="BM68" s="78">
        <v>2</v>
      </c>
      <c r="BN68" s="79"/>
      <c r="BO68" s="79"/>
      <c r="BP68" s="79"/>
      <c r="BQ68" s="78">
        <v>4</v>
      </c>
      <c r="BR68" s="78">
        <v>4</v>
      </c>
      <c r="BS68" s="78"/>
      <c r="BT68" s="78"/>
      <c r="BU68" s="78"/>
      <c r="BV68" s="78"/>
      <c r="BW68" s="78"/>
      <c r="BX68" s="78"/>
      <c r="BY68" s="78">
        <v>4</v>
      </c>
    </row>
    <row r="69" spans="1:77">
      <c r="A69" s="91" t="s">
        <v>174</v>
      </c>
      <c r="B69" s="90">
        <v>6</v>
      </c>
      <c r="C69" s="89">
        <v>29</v>
      </c>
      <c r="D69" s="88">
        <v>6.4571428571428573</v>
      </c>
      <c r="E69" s="87">
        <v>3.6</v>
      </c>
      <c r="F69" s="78">
        <v>4</v>
      </c>
      <c r="G69" s="79"/>
      <c r="H69" s="79"/>
      <c r="I69" s="79"/>
      <c r="J69" s="79"/>
      <c r="K69" s="78">
        <v>4</v>
      </c>
      <c r="L69" s="79"/>
      <c r="M69" s="79"/>
      <c r="N69" s="79"/>
      <c r="O69" s="79"/>
      <c r="P69" s="78">
        <v>3</v>
      </c>
      <c r="Q69" s="79"/>
      <c r="R69" s="79"/>
      <c r="S69" s="79"/>
      <c r="T69" s="79"/>
      <c r="U69" s="78">
        <v>3</v>
      </c>
      <c r="V69" s="79"/>
      <c r="W69" s="79"/>
      <c r="X69" s="78">
        <v>4</v>
      </c>
      <c r="Y69" s="82"/>
      <c r="Z69" s="82"/>
      <c r="AA69" s="82"/>
      <c r="AB69" s="82"/>
      <c r="AC69" s="86">
        <v>2.8571428571428572</v>
      </c>
      <c r="AD69" s="78">
        <v>2</v>
      </c>
      <c r="AE69" s="79"/>
      <c r="AF69" s="78">
        <v>4</v>
      </c>
      <c r="AG69" s="79"/>
      <c r="AH69" s="79"/>
      <c r="AI69" s="79"/>
      <c r="AJ69" s="79"/>
      <c r="AK69" s="78">
        <v>3</v>
      </c>
      <c r="AL69" s="79"/>
      <c r="AM69" s="79"/>
      <c r="AN69" s="78">
        <v>4</v>
      </c>
      <c r="AO69" s="79"/>
      <c r="AP69" s="79"/>
      <c r="AQ69" s="78">
        <v>2</v>
      </c>
      <c r="AR69" s="79"/>
      <c r="AS69" s="79"/>
      <c r="AT69" s="78">
        <v>2</v>
      </c>
      <c r="AU69" s="79"/>
      <c r="AV69" s="78">
        <v>3</v>
      </c>
      <c r="AW69" s="82"/>
      <c r="AX69" s="82"/>
      <c r="AY69" s="85">
        <v>19</v>
      </c>
      <c r="AZ69" s="84">
        <v>6.5408000000000008</v>
      </c>
      <c r="BA69" s="83">
        <v>7</v>
      </c>
      <c r="BB69" s="82"/>
      <c r="BC69" s="82"/>
      <c r="BD69" s="82"/>
      <c r="BE69" s="82"/>
      <c r="BF69" s="82"/>
      <c r="BG69" s="81"/>
      <c r="BH69" s="80">
        <v>7</v>
      </c>
      <c r="BI69" s="78">
        <v>6</v>
      </c>
      <c r="BJ69" s="79"/>
      <c r="BK69" s="79"/>
      <c r="BL69" s="79"/>
      <c r="BM69" s="78">
        <v>4</v>
      </c>
      <c r="BN69" s="79"/>
      <c r="BO69" s="79"/>
      <c r="BP69" s="79"/>
      <c r="BQ69" s="78">
        <v>7</v>
      </c>
      <c r="BR69" s="78">
        <v>8</v>
      </c>
      <c r="BS69" s="78"/>
      <c r="BT69" s="78"/>
      <c r="BU69" s="78"/>
      <c r="BV69" s="78"/>
      <c r="BW69" s="78"/>
      <c r="BX69" s="78"/>
      <c r="BY69" s="78">
        <v>10</v>
      </c>
    </row>
    <row r="70" spans="1:77">
      <c r="A70" s="91" t="s">
        <v>176</v>
      </c>
      <c r="B70" s="90">
        <v>4</v>
      </c>
      <c r="C70" s="89">
        <v>61</v>
      </c>
      <c r="D70" s="88">
        <v>5.1142857142857139</v>
      </c>
      <c r="E70" s="87">
        <v>2.4</v>
      </c>
      <c r="F70" s="78">
        <v>4</v>
      </c>
      <c r="G70" s="79"/>
      <c r="H70" s="79"/>
      <c r="I70" s="79"/>
      <c r="J70" s="79"/>
      <c r="K70" s="78">
        <v>3</v>
      </c>
      <c r="L70" s="79"/>
      <c r="M70" s="79"/>
      <c r="N70" s="79"/>
      <c r="O70" s="79"/>
      <c r="P70" s="78">
        <v>2</v>
      </c>
      <c r="Q70" s="79"/>
      <c r="R70" s="79"/>
      <c r="S70" s="79"/>
      <c r="T70" s="79"/>
      <c r="U70" s="78">
        <v>0</v>
      </c>
      <c r="V70" s="79"/>
      <c r="W70" s="79"/>
      <c r="X70" s="78">
        <v>3</v>
      </c>
      <c r="Y70" s="82"/>
      <c r="Z70" s="82"/>
      <c r="AA70" s="82"/>
      <c r="AB70" s="82"/>
      <c r="AC70" s="86">
        <v>2.7142857142857144</v>
      </c>
      <c r="AD70" s="78">
        <v>2</v>
      </c>
      <c r="AE70" s="79"/>
      <c r="AF70" s="78">
        <v>3</v>
      </c>
      <c r="AG70" s="79"/>
      <c r="AH70" s="79"/>
      <c r="AI70" s="79"/>
      <c r="AJ70" s="79"/>
      <c r="AK70" s="78">
        <v>4</v>
      </c>
      <c r="AL70" s="79"/>
      <c r="AM70" s="79"/>
      <c r="AN70" s="78">
        <v>4</v>
      </c>
      <c r="AO70" s="79"/>
      <c r="AP70" s="79"/>
      <c r="AQ70" s="78">
        <v>2</v>
      </c>
      <c r="AR70" s="79"/>
      <c r="AS70" s="79"/>
      <c r="AT70" s="78">
        <v>2</v>
      </c>
      <c r="AU70" s="79"/>
      <c r="AV70" s="78">
        <v>2</v>
      </c>
      <c r="AW70" s="82"/>
      <c r="AX70" s="82"/>
      <c r="AY70" s="85">
        <v>51</v>
      </c>
      <c r="AZ70" s="84">
        <v>4.4851200000000002</v>
      </c>
      <c r="BA70" s="83">
        <v>7</v>
      </c>
      <c r="BB70" s="82"/>
      <c r="BC70" s="82"/>
      <c r="BD70" s="82"/>
      <c r="BE70" s="82"/>
      <c r="BF70" s="82"/>
      <c r="BG70" s="81"/>
      <c r="BH70" s="80">
        <v>4.8</v>
      </c>
      <c r="BI70" s="78">
        <v>5</v>
      </c>
      <c r="BJ70" s="79"/>
      <c r="BK70" s="79"/>
      <c r="BL70" s="79"/>
      <c r="BM70" s="78">
        <v>4</v>
      </c>
      <c r="BN70" s="79"/>
      <c r="BO70" s="79"/>
      <c r="BP70" s="79"/>
      <c r="BQ70" s="78">
        <v>5</v>
      </c>
      <c r="BR70" s="78">
        <v>4</v>
      </c>
      <c r="BS70" s="78"/>
      <c r="BT70" s="78"/>
      <c r="BU70" s="78"/>
      <c r="BV70" s="78"/>
      <c r="BW70" s="78"/>
      <c r="BX70" s="78"/>
      <c r="BY70" s="78">
        <v>6</v>
      </c>
    </row>
    <row r="71" spans="1:77">
      <c r="A71" s="91" t="s">
        <v>177</v>
      </c>
      <c r="B71" s="90">
        <v>5</v>
      </c>
      <c r="C71" s="89">
        <v>54</v>
      </c>
      <c r="D71" s="88">
        <v>5.4285714285714288</v>
      </c>
      <c r="E71" s="87">
        <v>3</v>
      </c>
      <c r="F71" s="78">
        <v>4</v>
      </c>
      <c r="G71" s="79"/>
      <c r="H71" s="79"/>
      <c r="I71" s="79"/>
      <c r="J71" s="79"/>
      <c r="K71" s="78">
        <v>4</v>
      </c>
      <c r="L71" s="79"/>
      <c r="M71" s="79"/>
      <c r="N71" s="79"/>
      <c r="O71" s="79"/>
      <c r="P71" s="78">
        <v>2</v>
      </c>
      <c r="Q71" s="79"/>
      <c r="R71" s="79"/>
      <c r="S71" s="79"/>
      <c r="T71" s="79"/>
      <c r="U71" s="78">
        <v>2</v>
      </c>
      <c r="V71" s="79"/>
      <c r="W71" s="79"/>
      <c r="X71" s="78">
        <v>3</v>
      </c>
      <c r="Y71" s="82"/>
      <c r="Z71" s="82"/>
      <c r="AA71" s="82"/>
      <c r="AB71" s="82"/>
      <c r="AC71" s="86">
        <v>2.4285714285714284</v>
      </c>
      <c r="AD71" s="78">
        <v>1</v>
      </c>
      <c r="AE71" s="79"/>
      <c r="AF71" s="78">
        <v>3</v>
      </c>
      <c r="AG71" s="79"/>
      <c r="AH71" s="79"/>
      <c r="AI71" s="79"/>
      <c r="AJ71" s="79"/>
      <c r="AK71" s="78">
        <v>4</v>
      </c>
      <c r="AL71" s="79"/>
      <c r="AM71" s="79"/>
      <c r="AN71" s="78">
        <v>3</v>
      </c>
      <c r="AO71" s="79"/>
      <c r="AP71" s="79"/>
      <c r="AQ71" s="78">
        <v>1</v>
      </c>
      <c r="AR71" s="79"/>
      <c r="AS71" s="79"/>
      <c r="AT71" s="78">
        <v>3</v>
      </c>
      <c r="AU71" s="79"/>
      <c r="AV71" s="78">
        <v>2</v>
      </c>
      <c r="AW71" s="82"/>
      <c r="AX71" s="82"/>
      <c r="AY71" s="85">
        <v>43</v>
      </c>
      <c r="AZ71" s="84">
        <v>5.0457600000000005</v>
      </c>
      <c r="BA71" s="83">
        <v>7</v>
      </c>
      <c r="BB71" s="82"/>
      <c r="BC71" s="82"/>
      <c r="BD71" s="82"/>
      <c r="BE71" s="82"/>
      <c r="BF71" s="82"/>
      <c r="BG71" s="81"/>
      <c r="BH71" s="80">
        <v>5.4</v>
      </c>
      <c r="BI71" s="78">
        <v>6</v>
      </c>
      <c r="BJ71" s="79"/>
      <c r="BK71" s="79"/>
      <c r="BL71" s="79"/>
      <c r="BM71" s="78">
        <v>5</v>
      </c>
      <c r="BN71" s="79"/>
      <c r="BO71" s="79"/>
      <c r="BP71" s="79"/>
      <c r="BQ71" s="78">
        <v>5</v>
      </c>
      <c r="BR71" s="78">
        <v>4</v>
      </c>
      <c r="BS71" s="78"/>
      <c r="BT71" s="78"/>
      <c r="BU71" s="78"/>
      <c r="BV71" s="78"/>
      <c r="BW71" s="78"/>
      <c r="BX71" s="78"/>
      <c r="BY71" s="78">
        <v>7</v>
      </c>
    </row>
    <row r="72" spans="1:77">
      <c r="A72" s="91" t="s">
        <v>178</v>
      </c>
      <c r="B72" s="90">
        <v>7</v>
      </c>
      <c r="C72" s="89">
        <v>112</v>
      </c>
      <c r="D72" s="88">
        <v>2.2857142857142856</v>
      </c>
      <c r="E72" s="87">
        <v>1</v>
      </c>
      <c r="F72" s="78">
        <v>2</v>
      </c>
      <c r="G72" s="79"/>
      <c r="H72" s="79"/>
      <c r="I72" s="79"/>
      <c r="J72" s="79"/>
      <c r="K72" s="78">
        <v>1</v>
      </c>
      <c r="L72" s="79"/>
      <c r="M72" s="79"/>
      <c r="N72" s="79"/>
      <c r="O72" s="79"/>
      <c r="P72" s="78">
        <v>1</v>
      </c>
      <c r="Q72" s="79"/>
      <c r="R72" s="79"/>
      <c r="S72" s="79"/>
      <c r="T72" s="79"/>
      <c r="U72" s="78">
        <v>0</v>
      </c>
      <c r="V72" s="79"/>
      <c r="W72" s="79"/>
      <c r="X72" s="78">
        <v>1</v>
      </c>
      <c r="Y72" s="82"/>
      <c r="Z72" s="82"/>
      <c r="AA72" s="82"/>
      <c r="AB72" s="82"/>
      <c r="AC72" s="86">
        <v>1.2857142857142858</v>
      </c>
      <c r="AD72" s="78">
        <v>1</v>
      </c>
      <c r="AE72" s="79"/>
      <c r="AF72" s="78">
        <v>1</v>
      </c>
      <c r="AG72" s="79"/>
      <c r="AH72" s="79"/>
      <c r="AI72" s="79"/>
      <c r="AJ72" s="79"/>
      <c r="AK72" s="78">
        <v>1</v>
      </c>
      <c r="AL72" s="79"/>
      <c r="AM72" s="79"/>
      <c r="AN72" s="78">
        <v>2</v>
      </c>
      <c r="AO72" s="79"/>
      <c r="AP72" s="79"/>
      <c r="AQ72" s="78">
        <v>2</v>
      </c>
      <c r="AR72" s="79"/>
      <c r="AS72" s="79"/>
      <c r="AT72" s="78">
        <v>1</v>
      </c>
      <c r="AU72" s="79"/>
      <c r="AV72" s="78">
        <v>1</v>
      </c>
      <c r="AW72" s="82"/>
      <c r="AX72" s="82"/>
      <c r="AY72" s="85">
        <v>108</v>
      </c>
      <c r="AZ72" s="84">
        <v>1.1750399999999999</v>
      </c>
      <c r="BA72" s="83">
        <v>9</v>
      </c>
      <c r="BB72" s="82"/>
      <c r="BC72" s="82"/>
      <c r="BD72" s="82"/>
      <c r="BE72" s="82"/>
      <c r="BF72" s="82"/>
      <c r="BG72" s="81"/>
      <c r="BH72" s="80">
        <v>1.2</v>
      </c>
      <c r="BI72" s="78">
        <v>1</v>
      </c>
      <c r="BJ72" s="79"/>
      <c r="BK72" s="79"/>
      <c r="BL72" s="79"/>
      <c r="BM72" s="78">
        <v>1</v>
      </c>
      <c r="BN72" s="79"/>
      <c r="BO72" s="79"/>
      <c r="BP72" s="79"/>
      <c r="BQ72" s="78">
        <v>1</v>
      </c>
      <c r="BR72" s="78">
        <v>1</v>
      </c>
      <c r="BS72" s="78"/>
      <c r="BT72" s="78"/>
      <c r="BU72" s="78"/>
      <c r="BV72" s="78"/>
      <c r="BW72" s="78"/>
      <c r="BX72" s="78"/>
      <c r="BY72" s="78">
        <v>2</v>
      </c>
    </row>
    <row r="73" spans="1:77">
      <c r="A73" s="91" t="s">
        <v>179</v>
      </c>
      <c r="B73" s="90">
        <v>5</v>
      </c>
      <c r="C73" s="89">
        <v>20</v>
      </c>
      <c r="D73" s="88">
        <v>7.3714285714285719</v>
      </c>
      <c r="E73" s="87">
        <v>3.8</v>
      </c>
      <c r="F73" s="78">
        <v>4</v>
      </c>
      <c r="G73" s="79"/>
      <c r="H73" s="79"/>
      <c r="I73" s="79"/>
      <c r="J73" s="79"/>
      <c r="K73" s="78">
        <v>5</v>
      </c>
      <c r="L73" s="79"/>
      <c r="M73" s="79"/>
      <c r="N73" s="79"/>
      <c r="O73" s="79"/>
      <c r="P73" s="78">
        <v>4</v>
      </c>
      <c r="Q73" s="79"/>
      <c r="R73" s="79"/>
      <c r="S73" s="79"/>
      <c r="T73" s="79"/>
      <c r="U73" s="78">
        <v>3</v>
      </c>
      <c r="V73" s="79"/>
      <c r="W73" s="79"/>
      <c r="X73" s="78">
        <v>3</v>
      </c>
      <c r="Y73" s="82"/>
      <c r="Z73" s="82"/>
      <c r="AA73" s="82"/>
      <c r="AB73" s="82"/>
      <c r="AC73" s="86">
        <v>3.5714285714285716</v>
      </c>
      <c r="AD73" s="78">
        <v>2</v>
      </c>
      <c r="AE73" s="79"/>
      <c r="AF73" s="78">
        <v>5</v>
      </c>
      <c r="AG73" s="79"/>
      <c r="AH73" s="79"/>
      <c r="AI73" s="79"/>
      <c r="AJ73" s="79"/>
      <c r="AK73" s="78">
        <v>4</v>
      </c>
      <c r="AL73" s="79"/>
      <c r="AM73" s="79"/>
      <c r="AN73" s="78">
        <v>5</v>
      </c>
      <c r="AO73" s="79"/>
      <c r="AP73" s="79"/>
      <c r="AQ73" s="78">
        <v>3</v>
      </c>
      <c r="AR73" s="79"/>
      <c r="AS73" s="79"/>
      <c r="AT73" s="78">
        <v>3</v>
      </c>
      <c r="AU73" s="79"/>
      <c r="AV73" s="78">
        <v>3</v>
      </c>
      <c r="AW73" s="82"/>
      <c r="AX73" s="82"/>
      <c r="AY73" s="85">
        <f>AY72+1</f>
        <v>109</v>
      </c>
      <c r="AZ73" s="84">
        <v>4.803840000000001</v>
      </c>
      <c r="BA73" s="83">
        <v>5</v>
      </c>
      <c r="BB73" s="82"/>
      <c r="BC73" s="82"/>
      <c r="BD73" s="82"/>
      <c r="BE73" s="82"/>
      <c r="BF73" s="82"/>
      <c r="BG73" s="81"/>
      <c r="BH73" s="80">
        <v>5.4</v>
      </c>
      <c r="BI73" s="78">
        <v>6</v>
      </c>
      <c r="BJ73" s="79"/>
      <c r="BK73" s="79"/>
      <c r="BL73" s="79"/>
      <c r="BM73" s="78">
        <v>5</v>
      </c>
      <c r="BN73" s="79"/>
      <c r="BO73" s="79"/>
      <c r="BP73" s="79"/>
      <c r="BQ73" s="78">
        <v>5</v>
      </c>
      <c r="BR73" s="78">
        <v>5</v>
      </c>
      <c r="BS73" s="78"/>
      <c r="BT73" s="78"/>
      <c r="BU73" s="78"/>
      <c r="BV73" s="78"/>
      <c r="BW73" s="78"/>
      <c r="BX73" s="78"/>
      <c r="BY73" s="78">
        <v>6</v>
      </c>
    </row>
    <row r="74" spans="1:77">
      <c r="A74" s="91" t="s">
        <v>180</v>
      </c>
      <c r="B74" s="90">
        <v>7</v>
      </c>
      <c r="C74" s="89">
        <v>79</v>
      </c>
      <c r="D74" s="88">
        <v>4.1428571428571423</v>
      </c>
      <c r="E74" s="87">
        <v>2</v>
      </c>
      <c r="F74" s="78">
        <v>2</v>
      </c>
      <c r="G74" s="79"/>
      <c r="H74" s="79"/>
      <c r="I74" s="79"/>
      <c r="J74" s="79"/>
      <c r="K74" s="78">
        <v>2</v>
      </c>
      <c r="L74" s="79"/>
      <c r="M74" s="79"/>
      <c r="N74" s="79"/>
      <c r="O74" s="79"/>
      <c r="P74" s="78">
        <v>2</v>
      </c>
      <c r="Q74" s="79"/>
      <c r="R74" s="79"/>
      <c r="S74" s="79"/>
      <c r="T74" s="79"/>
      <c r="U74" s="78">
        <v>2</v>
      </c>
      <c r="V74" s="79"/>
      <c r="W74" s="79"/>
      <c r="X74" s="78">
        <v>2</v>
      </c>
      <c r="Y74" s="82"/>
      <c r="Z74" s="82"/>
      <c r="AA74" s="82"/>
      <c r="AB74" s="82"/>
      <c r="AC74" s="86">
        <v>2.1428571428571428</v>
      </c>
      <c r="AD74" s="78">
        <v>1</v>
      </c>
      <c r="AE74" s="79"/>
      <c r="AF74" s="78">
        <v>3</v>
      </c>
      <c r="AG74" s="79"/>
      <c r="AH74" s="79"/>
      <c r="AI74" s="79"/>
      <c r="AJ74" s="79"/>
      <c r="AK74" s="78">
        <v>3</v>
      </c>
      <c r="AL74" s="79"/>
      <c r="AM74" s="79"/>
      <c r="AN74" s="78">
        <v>3</v>
      </c>
      <c r="AO74" s="79"/>
      <c r="AP74" s="79"/>
      <c r="AQ74" s="78">
        <v>1</v>
      </c>
      <c r="AR74" s="79"/>
      <c r="AS74" s="79"/>
      <c r="AT74" s="78">
        <v>2</v>
      </c>
      <c r="AU74" s="79"/>
      <c r="AV74" s="78">
        <v>2</v>
      </c>
      <c r="AW74" s="82"/>
      <c r="AX74" s="82"/>
      <c r="AY74" s="85">
        <v>67</v>
      </c>
      <c r="AZ74" s="84">
        <v>3.6358399999999995</v>
      </c>
      <c r="BA74" s="83">
        <v>8</v>
      </c>
      <c r="BB74" s="82"/>
      <c r="BC74" s="82"/>
      <c r="BD74" s="82"/>
      <c r="BE74" s="82"/>
      <c r="BF74" s="82"/>
      <c r="BG74" s="81"/>
      <c r="BH74" s="80">
        <v>3.8</v>
      </c>
      <c r="BI74" s="78">
        <v>2</v>
      </c>
      <c r="BJ74" s="79"/>
      <c r="BK74" s="79"/>
      <c r="BL74" s="79"/>
      <c r="BM74" s="78">
        <v>3</v>
      </c>
      <c r="BN74" s="79"/>
      <c r="BO74" s="79"/>
      <c r="BP74" s="79"/>
      <c r="BQ74" s="78">
        <v>3</v>
      </c>
      <c r="BR74" s="78">
        <v>3</v>
      </c>
      <c r="BS74" s="78"/>
      <c r="BT74" s="78"/>
      <c r="BU74" s="78"/>
      <c r="BV74" s="78"/>
      <c r="BW74" s="78"/>
      <c r="BX74" s="78"/>
      <c r="BY74" s="78">
        <v>8</v>
      </c>
    </row>
    <row r="75" spans="1:77">
      <c r="A75" s="91" t="s">
        <v>181</v>
      </c>
      <c r="B75" s="90">
        <v>2</v>
      </c>
      <c r="C75" s="89">
        <v>54</v>
      </c>
      <c r="D75" s="88">
        <v>5.4285714285714288</v>
      </c>
      <c r="E75" s="87">
        <v>3</v>
      </c>
      <c r="F75" s="78">
        <v>3</v>
      </c>
      <c r="G75" s="79"/>
      <c r="H75" s="79"/>
      <c r="I75" s="79"/>
      <c r="J75" s="79"/>
      <c r="K75" s="78">
        <v>4</v>
      </c>
      <c r="L75" s="79"/>
      <c r="M75" s="79"/>
      <c r="N75" s="79"/>
      <c r="O75" s="79"/>
      <c r="P75" s="78">
        <v>3</v>
      </c>
      <c r="Q75" s="79"/>
      <c r="R75" s="79"/>
      <c r="S75" s="79"/>
      <c r="T75" s="79"/>
      <c r="U75" s="78">
        <v>2</v>
      </c>
      <c r="V75" s="79"/>
      <c r="W75" s="79"/>
      <c r="X75" s="78">
        <v>3</v>
      </c>
      <c r="Y75" s="82"/>
      <c r="Z75" s="82"/>
      <c r="AA75" s="82"/>
      <c r="AB75" s="82"/>
      <c r="AC75" s="86">
        <v>2.4285714285714284</v>
      </c>
      <c r="AD75" s="78">
        <v>2</v>
      </c>
      <c r="AE75" s="79"/>
      <c r="AF75" s="78">
        <v>3</v>
      </c>
      <c r="AG75" s="79"/>
      <c r="AH75" s="79"/>
      <c r="AI75" s="79"/>
      <c r="AJ75" s="79"/>
      <c r="AK75" s="78">
        <v>3</v>
      </c>
      <c r="AL75" s="79"/>
      <c r="AM75" s="79"/>
      <c r="AN75" s="78">
        <v>3</v>
      </c>
      <c r="AO75" s="79"/>
      <c r="AP75" s="79"/>
      <c r="AQ75" s="78">
        <v>2</v>
      </c>
      <c r="AR75" s="79"/>
      <c r="AS75" s="79"/>
      <c r="AT75" s="78">
        <v>2</v>
      </c>
      <c r="AU75" s="79"/>
      <c r="AV75" s="78">
        <v>2</v>
      </c>
      <c r="AW75" s="82"/>
      <c r="AX75" s="82"/>
      <c r="AY75" s="85">
        <v>63</v>
      </c>
      <c r="AZ75" s="84">
        <v>4.0127999999999995</v>
      </c>
      <c r="BA75" s="83">
        <v>6</v>
      </c>
      <c r="BB75" s="82"/>
      <c r="BC75" s="82"/>
      <c r="BD75" s="82"/>
      <c r="BE75" s="82"/>
      <c r="BF75" s="82"/>
      <c r="BG75" s="81"/>
      <c r="BH75" s="80">
        <v>4.4000000000000004</v>
      </c>
      <c r="BI75" s="78">
        <v>5</v>
      </c>
      <c r="BJ75" s="79"/>
      <c r="BK75" s="79"/>
      <c r="BL75" s="79"/>
      <c r="BM75" s="78">
        <v>3</v>
      </c>
      <c r="BN75" s="79"/>
      <c r="BO75" s="79"/>
      <c r="BP75" s="79"/>
      <c r="BQ75" s="78">
        <v>4</v>
      </c>
      <c r="BR75" s="78">
        <v>5</v>
      </c>
      <c r="BS75" s="78"/>
      <c r="BT75" s="78"/>
      <c r="BU75" s="78"/>
      <c r="BV75" s="78"/>
      <c r="BW75" s="78"/>
      <c r="BX75" s="78"/>
      <c r="BY75" s="78">
        <v>5</v>
      </c>
    </row>
    <row r="76" spans="1:77">
      <c r="A76" s="91" t="s">
        <v>182</v>
      </c>
      <c r="B76" s="90">
        <v>3</v>
      </c>
      <c r="C76" s="89">
        <v>74</v>
      </c>
      <c r="D76" s="88">
        <v>4.3142857142857141</v>
      </c>
      <c r="E76" s="87">
        <v>2.6</v>
      </c>
      <c r="F76" s="78">
        <v>3</v>
      </c>
      <c r="G76" s="79"/>
      <c r="H76" s="79"/>
      <c r="I76" s="79"/>
      <c r="J76" s="79"/>
      <c r="K76" s="78">
        <v>3</v>
      </c>
      <c r="L76" s="79"/>
      <c r="M76" s="79"/>
      <c r="N76" s="79"/>
      <c r="O76" s="79"/>
      <c r="P76" s="78">
        <v>2</v>
      </c>
      <c r="Q76" s="79"/>
      <c r="R76" s="79"/>
      <c r="S76" s="79"/>
      <c r="T76" s="79"/>
      <c r="U76" s="78">
        <v>3</v>
      </c>
      <c r="V76" s="79"/>
      <c r="W76" s="79"/>
      <c r="X76" s="78">
        <v>2</v>
      </c>
      <c r="Y76" s="82"/>
      <c r="Z76" s="82"/>
      <c r="AA76" s="82"/>
      <c r="AB76" s="82"/>
      <c r="AC76" s="86">
        <v>1.7142857142857142</v>
      </c>
      <c r="AD76" s="78">
        <v>1</v>
      </c>
      <c r="AE76" s="79"/>
      <c r="AF76" s="78">
        <v>2</v>
      </c>
      <c r="AG76" s="79"/>
      <c r="AH76" s="79"/>
      <c r="AI76" s="79"/>
      <c r="AJ76" s="79"/>
      <c r="AK76" s="78">
        <v>3</v>
      </c>
      <c r="AL76" s="79"/>
      <c r="AM76" s="79"/>
      <c r="AN76" s="78">
        <v>2</v>
      </c>
      <c r="AO76" s="79"/>
      <c r="AP76" s="79"/>
      <c r="AQ76" s="78">
        <v>1</v>
      </c>
      <c r="AR76" s="79"/>
      <c r="AS76" s="79"/>
      <c r="AT76" s="78">
        <v>2</v>
      </c>
      <c r="AU76" s="79"/>
      <c r="AV76" s="78">
        <v>1</v>
      </c>
      <c r="AW76" s="82"/>
      <c r="AX76" s="82"/>
      <c r="AY76" s="85">
        <v>55</v>
      </c>
      <c r="AZ76" s="84">
        <v>4.401279999999999</v>
      </c>
      <c r="BA76" s="83">
        <v>8</v>
      </c>
      <c r="BB76" s="82"/>
      <c r="BC76" s="82"/>
      <c r="BD76" s="82"/>
      <c r="BE76" s="82"/>
      <c r="BF76" s="82"/>
      <c r="BG76" s="81"/>
      <c r="BH76" s="80">
        <v>4.5999999999999996</v>
      </c>
      <c r="BI76" s="78">
        <v>4</v>
      </c>
      <c r="BJ76" s="79"/>
      <c r="BK76" s="79"/>
      <c r="BL76" s="79"/>
      <c r="BM76" s="78">
        <v>3</v>
      </c>
      <c r="BN76" s="79"/>
      <c r="BO76" s="79"/>
      <c r="BP76" s="79"/>
      <c r="BQ76" s="78">
        <v>3</v>
      </c>
      <c r="BR76" s="78">
        <v>5</v>
      </c>
      <c r="BS76" s="78"/>
      <c r="BT76" s="78"/>
      <c r="BU76" s="78"/>
      <c r="BV76" s="78"/>
      <c r="BW76" s="78"/>
      <c r="BX76" s="78"/>
      <c r="BY76" s="78">
        <v>8</v>
      </c>
    </row>
    <row r="77" spans="1:77">
      <c r="A77" s="91" t="s">
        <v>183</v>
      </c>
      <c r="B77" s="90">
        <v>5</v>
      </c>
      <c r="C77" s="89">
        <v>90</v>
      </c>
      <c r="D77" s="88">
        <v>3.7142857142857144</v>
      </c>
      <c r="E77" s="87">
        <v>2</v>
      </c>
      <c r="F77" s="78">
        <v>2</v>
      </c>
      <c r="G77" s="79"/>
      <c r="H77" s="79"/>
      <c r="I77" s="79"/>
      <c r="J77" s="79"/>
      <c r="K77" s="78">
        <v>3</v>
      </c>
      <c r="L77" s="79"/>
      <c r="M77" s="79"/>
      <c r="N77" s="79"/>
      <c r="O77" s="79"/>
      <c r="P77" s="78">
        <v>1</v>
      </c>
      <c r="Q77" s="79"/>
      <c r="R77" s="79"/>
      <c r="S77" s="79"/>
      <c r="T77" s="79"/>
      <c r="U77" s="78">
        <v>2</v>
      </c>
      <c r="V77" s="79"/>
      <c r="W77" s="79"/>
      <c r="X77" s="78">
        <v>2</v>
      </c>
      <c r="Y77" s="82"/>
      <c r="Z77" s="82"/>
      <c r="AA77" s="82"/>
      <c r="AB77" s="82"/>
      <c r="AC77" s="86">
        <v>1.7142857142857142</v>
      </c>
      <c r="AD77" s="78">
        <v>1</v>
      </c>
      <c r="AE77" s="79"/>
      <c r="AF77" s="78">
        <v>3</v>
      </c>
      <c r="AG77" s="79"/>
      <c r="AH77" s="79"/>
      <c r="AI77" s="79"/>
      <c r="AJ77" s="79"/>
      <c r="AK77" s="78">
        <v>2</v>
      </c>
      <c r="AL77" s="79"/>
      <c r="AM77" s="79"/>
      <c r="AN77" s="78">
        <v>2</v>
      </c>
      <c r="AO77" s="79"/>
      <c r="AP77" s="79"/>
      <c r="AQ77" s="78">
        <v>2</v>
      </c>
      <c r="AR77" s="79"/>
      <c r="AS77" s="79"/>
      <c r="AT77" s="78">
        <v>1</v>
      </c>
      <c r="AU77" s="79"/>
      <c r="AV77" s="78">
        <v>1</v>
      </c>
      <c r="AW77" s="82"/>
      <c r="AX77" s="82"/>
      <c r="AY77" s="85">
        <v>55</v>
      </c>
      <c r="AZ77" s="84">
        <v>4.401279999999999</v>
      </c>
      <c r="BA77" s="83">
        <v>8</v>
      </c>
      <c r="BB77" s="82"/>
      <c r="BC77" s="82"/>
      <c r="BD77" s="82"/>
      <c r="BE77" s="82"/>
      <c r="BF77" s="82"/>
      <c r="BG77" s="81"/>
      <c r="BH77" s="80">
        <v>4.5999999999999996</v>
      </c>
      <c r="BI77" s="78">
        <v>5</v>
      </c>
      <c r="BJ77" s="79"/>
      <c r="BK77" s="79"/>
      <c r="BL77" s="79"/>
      <c r="BM77" s="78">
        <v>3</v>
      </c>
      <c r="BN77" s="79"/>
      <c r="BO77" s="79"/>
      <c r="BP77" s="79"/>
      <c r="BQ77" s="78">
        <v>4</v>
      </c>
      <c r="BR77" s="78">
        <v>4</v>
      </c>
      <c r="BS77" s="78"/>
      <c r="BT77" s="78"/>
      <c r="BU77" s="78"/>
      <c r="BV77" s="78"/>
      <c r="BW77" s="78"/>
      <c r="BX77" s="78"/>
      <c r="BY77" s="78">
        <v>7</v>
      </c>
    </row>
    <row r="78" spans="1:77">
      <c r="A78" s="91" t="s">
        <v>184</v>
      </c>
      <c r="B78" s="90">
        <v>7</v>
      </c>
      <c r="C78" s="89">
        <v>100</v>
      </c>
      <c r="D78" s="88">
        <v>3.1714285714285717</v>
      </c>
      <c r="E78" s="87">
        <v>1.6</v>
      </c>
      <c r="F78" s="78">
        <v>5</v>
      </c>
      <c r="G78" s="79"/>
      <c r="H78" s="79"/>
      <c r="I78" s="79"/>
      <c r="J78" s="79"/>
      <c r="K78" s="78">
        <v>1</v>
      </c>
      <c r="L78" s="79"/>
      <c r="M78" s="79"/>
      <c r="N78" s="79"/>
      <c r="O78" s="79"/>
      <c r="P78" s="78">
        <v>1</v>
      </c>
      <c r="Q78" s="79"/>
      <c r="R78" s="79"/>
      <c r="S78" s="79"/>
      <c r="T78" s="79"/>
      <c r="U78" s="78">
        <v>0</v>
      </c>
      <c r="V78" s="79"/>
      <c r="W78" s="79"/>
      <c r="X78" s="78">
        <v>1</v>
      </c>
      <c r="Y78" s="82"/>
      <c r="Z78" s="82"/>
      <c r="AA78" s="82"/>
      <c r="AB78" s="82"/>
      <c r="AC78" s="86">
        <v>1.5714285714285714</v>
      </c>
      <c r="AD78" s="78">
        <v>2</v>
      </c>
      <c r="AE78" s="79"/>
      <c r="AF78" s="78">
        <v>1</v>
      </c>
      <c r="AG78" s="79"/>
      <c r="AH78" s="79"/>
      <c r="AI78" s="79"/>
      <c r="AJ78" s="79"/>
      <c r="AK78" s="78">
        <v>3</v>
      </c>
      <c r="AL78" s="79"/>
      <c r="AM78" s="79"/>
      <c r="AN78" s="78">
        <v>1</v>
      </c>
      <c r="AO78" s="79"/>
      <c r="AP78" s="79"/>
      <c r="AQ78" s="78">
        <v>1</v>
      </c>
      <c r="AR78" s="79"/>
      <c r="AS78" s="79"/>
      <c r="AT78" s="78">
        <v>1</v>
      </c>
      <c r="AU78" s="79"/>
      <c r="AV78" s="78">
        <v>2</v>
      </c>
      <c r="AW78" s="82"/>
      <c r="AX78" s="82"/>
      <c r="AY78" s="85">
        <v>110</v>
      </c>
      <c r="AZ78" s="84">
        <v>0.95679999999999987</v>
      </c>
      <c r="BA78" s="83">
        <v>8</v>
      </c>
      <c r="BB78" s="82"/>
      <c r="BC78" s="82"/>
      <c r="BD78" s="82"/>
      <c r="BE78" s="82"/>
      <c r="BF78" s="82"/>
      <c r="BG78" s="81"/>
      <c r="BH78" s="80">
        <v>1</v>
      </c>
      <c r="BI78" s="78">
        <v>1</v>
      </c>
      <c r="BJ78" s="79"/>
      <c r="BK78" s="79"/>
      <c r="BL78" s="79"/>
      <c r="BM78" s="78">
        <v>1</v>
      </c>
      <c r="BN78" s="79"/>
      <c r="BO78" s="79"/>
      <c r="BP78" s="79"/>
      <c r="BQ78" s="78">
        <v>1</v>
      </c>
      <c r="BR78" s="78">
        <v>1</v>
      </c>
      <c r="BS78" s="78"/>
      <c r="BT78" s="78"/>
      <c r="BU78" s="78"/>
      <c r="BV78" s="78"/>
      <c r="BW78" s="78"/>
      <c r="BX78" s="78"/>
      <c r="BY78" s="78">
        <v>1</v>
      </c>
    </row>
    <row r="79" spans="1:77">
      <c r="A79" s="91" t="s">
        <v>186</v>
      </c>
      <c r="B79" s="90">
        <v>7</v>
      </c>
      <c r="C79" s="89">
        <v>69</v>
      </c>
      <c r="D79" s="88">
        <v>4.5142857142857142</v>
      </c>
      <c r="E79" s="87">
        <v>1.8</v>
      </c>
      <c r="F79" s="78">
        <v>3</v>
      </c>
      <c r="G79" s="79"/>
      <c r="H79" s="79"/>
      <c r="I79" s="79"/>
      <c r="J79" s="79"/>
      <c r="K79" s="78">
        <v>2</v>
      </c>
      <c r="L79" s="79"/>
      <c r="M79" s="79"/>
      <c r="N79" s="79"/>
      <c r="O79" s="79"/>
      <c r="P79" s="78">
        <v>2</v>
      </c>
      <c r="Q79" s="79"/>
      <c r="R79" s="79"/>
      <c r="S79" s="79"/>
      <c r="T79" s="79"/>
      <c r="U79" s="78">
        <v>0</v>
      </c>
      <c r="V79" s="79"/>
      <c r="W79" s="79"/>
      <c r="X79" s="78">
        <v>2</v>
      </c>
      <c r="Y79" s="82"/>
      <c r="Z79" s="82"/>
      <c r="AA79" s="82"/>
      <c r="AB79" s="82"/>
      <c r="AC79" s="86">
        <v>2.7142857142857144</v>
      </c>
      <c r="AD79" s="78">
        <v>2</v>
      </c>
      <c r="AE79" s="79"/>
      <c r="AF79" s="78">
        <v>3</v>
      </c>
      <c r="AG79" s="79"/>
      <c r="AH79" s="79"/>
      <c r="AI79" s="79"/>
      <c r="AJ79" s="79"/>
      <c r="AK79" s="78">
        <v>3</v>
      </c>
      <c r="AL79" s="79"/>
      <c r="AM79" s="79"/>
      <c r="AN79" s="78">
        <v>4</v>
      </c>
      <c r="AO79" s="79"/>
      <c r="AP79" s="79"/>
      <c r="AQ79" s="78">
        <v>2</v>
      </c>
      <c r="AR79" s="79"/>
      <c r="AS79" s="79"/>
      <c r="AT79" s="78">
        <v>3</v>
      </c>
      <c r="AU79" s="79"/>
      <c r="AV79" s="78">
        <v>2</v>
      </c>
      <c r="AW79" s="82"/>
      <c r="AX79" s="82"/>
      <c r="AY79" s="85">
        <v>58</v>
      </c>
      <c r="AZ79" s="84">
        <v>4.298239999999999</v>
      </c>
      <c r="BA79" s="83">
        <v>7</v>
      </c>
      <c r="BB79" s="82"/>
      <c r="BC79" s="82"/>
      <c r="BD79" s="82"/>
      <c r="BE79" s="82"/>
      <c r="BF79" s="82"/>
      <c r="BG79" s="81"/>
      <c r="BH79" s="80">
        <v>4.5999999999999996</v>
      </c>
      <c r="BI79" s="78">
        <v>4</v>
      </c>
      <c r="BJ79" s="79"/>
      <c r="BK79" s="79"/>
      <c r="BL79" s="79"/>
      <c r="BM79" s="78">
        <v>4</v>
      </c>
      <c r="BN79" s="79"/>
      <c r="BO79" s="79"/>
      <c r="BP79" s="79"/>
      <c r="BQ79" s="78">
        <v>5</v>
      </c>
      <c r="BR79" s="78">
        <v>4</v>
      </c>
      <c r="BS79" s="78"/>
      <c r="BT79" s="78"/>
      <c r="BU79" s="78"/>
      <c r="BV79" s="78"/>
      <c r="BW79" s="78"/>
      <c r="BX79" s="78"/>
      <c r="BY79" s="78">
        <v>6</v>
      </c>
    </row>
    <row r="80" spans="1:77">
      <c r="A80" s="91" t="s">
        <v>188</v>
      </c>
      <c r="B80" s="90">
        <v>7</v>
      </c>
      <c r="C80" s="89">
        <v>58</v>
      </c>
      <c r="D80" s="88">
        <v>5.2857142857142856</v>
      </c>
      <c r="E80" s="87">
        <v>3</v>
      </c>
      <c r="F80" s="78">
        <v>3</v>
      </c>
      <c r="G80" s="79"/>
      <c r="H80" s="79"/>
      <c r="I80" s="79"/>
      <c r="J80" s="79"/>
      <c r="K80" s="78">
        <v>3</v>
      </c>
      <c r="L80" s="79"/>
      <c r="M80" s="79"/>
      <c r="N80" s="79"/>
      <c r="O80" s="79"/>
      <c r="P80" s="78">
        <v>3</v>
      </c>
      <c r="Q80" s="79"/>
      <c r="R80" s="79"/>
      <c r="S80" s="79"/>
      <c r="T80" s="79"/>
      <c r="U80" s="78">
        <v>3</v>
      </c>
      <c r="V80" s="79"/>
      <c r="W80" s="79"/>
      <c r="X80" s="78">
        <v>3</v>
      </c>
      <c r="Y80" s="82"/>
      <c r="Z80" s="82"/>
      <c r="AA80" s="82"/>
      <c r="AB80" s="82"/>
      <c r="AC80" s="86">
        <v>2.2857142857142856</v>
      </c>
      <c r="AD80" s="78">
        <v>2</v>
      </c>
      <c r="AE80" s="79"/>
      <c r="AF80" s="78">
        <v>2</v>
      </c>
      <c r="AG80" s="79"/>
      <c r="AH80" s="79"/>
      <c r="AI80" s="79"/>
      <c r="AJ80" s="79"/>
      <c r="AK80" s="78">
        <v>3</v>
      </c>
      <c r="AL80" s="79"/>
      <c r="AM80" s="79"/>
      <c r="AN80" s="78">
        <v>3</v>
      </c>
      <c r="AO80" s="79"/>
      <c r="AP80" s="79"/>
      <c r="AQ80" s="78">
        <v>2</v>
      </c>
      <c r="AR80" s="79"/>
      <c r="AS80" s="79"/>
      <c r="AT80" s="78">
        <v>2</v>
      </c>
      <c r="AU80" s="79"/>
      <c r="AV80" s="78">
        <v>2</v>
      </c>
      <c r="AW80" s="82"/>
      <c r="AX80" s="82"/>
      <c r="AY80" s="85">
        <v>67</v>
      </c>
      <c r="AZ80" s="84">
        <v>3.5507200000000001</v>
      </c>
      <c r="BA80" s="83">
        <v>7</v>
      </c>
      <c r="BB80" s="82"/>
      <c r="BC80" s="82"/>
      <c r="BD80" s="82"/>
      <c r="BE80" s="82"/>
      <c r="BF80" s="82"/>
      <c r="BG80" s="81"/>
      <c r="BH80" s="80">
        <v>3.8</v>
      </c>
      <c r="BI80" s="78">
        <v>4</v>
      </c>
      <c r="BJ80" s="79"/>
      <c r="BK80" s="79"/>
      <c r="BL80" s="79"/>
      <c r="BM80" s="78">
        <v>3</v>
      </c>
      <c r="BN80" s="79"/>
      <c r="BO80" s="79"/>
      <c r="BP80" s="79"/>
      <c r="BQ80" s="78">
        <v>3</v>
      </c>
      <c r="BR80" s="78">
        <v>3</v>
      </c>
      <c r="BS80" s="78"/>
      <c r="BT80" s="78"/>
      <c r="BU80" s="78"/>
      <c r="BV80" s="78"/>
      <c r="BW80" s="78"/>
      <c r="BX80" s="78"/>
      <c r="BY80" s="78">
        <v>6</v>
      </c>
    </row>
    <row r="81" spans="1:77">
      <c r="A81" s="91" t="s">
        <v>189</v>
      </c>
      <c r="B81" s="90">
        <v>2</v>
      </c>
      <c r="C81" s="89">
        <v>54</v>
      </c>
      <c r="D81" s="88">
        <v>5.3714285714285719</v>
      </c>
      <c r="E81" s="87">
        <v>2.8</v>
      </c>
      <c r="F81" s="78">
        <v>3</v>
      </c>
      <c r="G81" s="79"/>
      <c r="H81" s="79"/>
      <c r="I81" s="79"/>
      <c r="J81" s="79"/>
      <c r="K81" s="78">
        <v>3</v>
      </c>
      <c r="L81" s="79"/>
      <c r="M81" s="79"/>
      <c r="N81" s="79"/>
      <c r="O81" s="79"/>
      <c r="P81" s="78">
        <v>2</v>
      </c>
      <c r="Q81" s="79"/>
      <c r="R81" s="79"/>
      <c r="S81" s="79"/>
      <c r="T81" s="79"/>
      <c r="U81" s="78">
        <v>3</v>
      </c>
      <c r="V81" s="79"/>
      <c r="W81" s="79"/>
      <c r="X81" s="78">
        <v>3</v>
      </c>
      <c r="Y81" s="82"/>
      <c r="Z81" s="82"/>
      <c r="AA81" s="82"/>
      <c r="AB81" s="82"/>
      <c r="AC81" s="86">
        <v>2.5714285714285716</v>
      </c>
      <c r="AD81" s="78">
        <v>3</v>
      </c>
      <c r="AE81" s="79"/>
      <c r="AF81" s="78">
        <v>3</v>
      </c>
      <c r="AG81" s="79"/>
      <c r="AH81" s="79"/>
      <c r="AI81" s="79"/>
      <c r="AJ81" s="79"/>
      <c r="AK81" s="78">
        <v>3</v>
      </c>
      <c r="AL81" s="79"/>
      <c r="AM81" s="79"/>
      <c r="AN81" s="78">
        <v>3</v>
      </c>
      <c r="AO81" s="79"/>
      <c r="AP81" s="79"/>
      <c r="AQ81" s="78">
        <v>2</v>
      </c>
      <c r="AR81" s="79"/>
      <c r="AS81" s="79"/>
      <c r="AT81" s="78">
        <v>2</v>
      </c>
      <c r="AU81" s="79"/>
      <c r="AV81" s="78">
        <v>2</v>
      </c>
      <c r="AW81" s="82"/>
      <c r="AX81" s="82"/>
      <c r="AY81" s="85">
        <v>73</v>
      </c>
      <c r="AZ81" s="84">
        <v>3.4656000000000002</v>
      </c>
      <c r="BA81" s="83">
        <v>6</v>
      </c>
      <c r="BB81" s="82"/>
      <c r="BC81" s="82"/>
      <c r="BD81" s="82"/>
      <c r="BE81" s="82"/>
      <c r="BF81" s="82"/>
      <c r="BG81" s="81"/>
      <c r="BH81" s="80">
        <v>3.8</v>
      </c>
      <c r="BI81" s="78">
        <v>4</v>
      </c>
      <c r="BJ81" s="79"/>
      <c r="BK81" s="79"/>
      <c r="BL81" s="79"/>
      <c r="BM81" s="78">
        <v>3</v>
      </c>
      <c r="BN81" s="79"/>
      <c r="BO81" s="79"/>
      <c r="BP81" s="79"/>
      <c r="BQ81" s="78">
        <v>3</v>
      </c>
      <c r="BR81" s="78">
        <v>4</v>
      </c>
      <c r="BS81" s="78"/>
      <c r="BT81" s="78"/>
      <c r="BU81" s="78"/>
      <c r="BV81" s="78"/>
      <c r="BW81" s="78"/>
      <c r="BX81" s="78"/>
      <c r="BY81" s="78">
        <v>5</v>
      </c>
    </row>
    <row r="82" spans="1:77">
      <c r="A82" s="91" t="s">
        <v>190</v>
      </c>
      <c r="B82" s="90">
        <v>2</v>
      </c>
      <c r="C82" s="89">
        <v>38</v>
      </c>
      <c r="D82" s="88">
        <v>6.1142857142857139</v>
      </c>
      <c r="E82" s="87">
        <v>3.4</v>
      </c>
      <c r="F82" s="78">
        <v>4</v>
      </c>
      <c r="G82" s="79"/>
      <c r="H82" s="79"/>
      <c r="I82" s="79"/>
      <c r="J82" s="79"/>
      <c r="K82" s="78">
        <v>5</v>
      </c>
      <c r="L82" s="79"/>
      <c r="M82" s="79"/>
      <c r="N82" s="79"/>
      <c r="O82" s="79"/>
      <c r="P82" s="78">
        <v>3</v>
      </c>
      <c r="Q82" s="79"/>
      <c r="R82" s="79"/>
      <c r="S82" s="79"/>
      <c r="T82" s="79"/>
      <c r="U82" s="78">
        <v>3</v>
      </c>
      <c r="V82" s="79"/>
      <c r="W82" s="79"/>
      <c r="X82" s="78">
        <v>2</v>
      </c>
      <c r="Y82" s="82"/>
      <c r="Z82" s="82"/>
      <c r="AA82" s="82"/>
      <c r="AB82" s="82"/>
      <c r="AC82" s="86">
        <v>2.7142857142857144</v>
      </c>
      <c r="AD82" s="78">
        <v>3</v>
      </c>
      <c r="AE82" s="79"/>
      <c r="AF82" s="78">
        <v>3</v>
      </c>
      <c r="AG82" s="79"/>
      <c r="AH82" s="79"/>
      <c r="AI82" s="79"/>
      <c r="AJ82" s="79"/>
      <c r="AK82" s="78">
        <v>4</v>
      </c>
      <c r="AL82" s="79"/>
      <c r="AM82" s="79"/>
      <c r="AN82" s="78">
        <v>3</v>
      </c>
      <c r="AO82" s="79"/>
      <c r="AP82" s="79"/>
      <c r="AQ82" s="78">
        <v>2</v>
      </c>
      <c r="AR82" s="79"/>
      <c r="AS82" s="79"/>
      <c r="AT82" s="78">
        <v>2</v>
      </c>
      <c r="AU82" s="79"/>
      <c r="AV82" s="78">
        <v>2</v>
      </c>
      <c r="AW82" s="82"/>
      <c r="AX82" s="82"/>
      <c r="AY82" s="85">
        <v>39</v>
      </c>
      <c r="AZ82" s="84">
        <v>5.1071999999999997</v>
      </c>
      <c r="BA82" s="83">
        <v>6</v>
      </c>
      <c r="BB82" s="82"/>
      <c r="BC82" s="82"/>
      <c r="BD82" s="82"/>
      <c r="BE82" s="82"/>
      <c r="BF82" s="82"/>
      <c r="BG82" s="81"/>
      <c r="BH82" s="80">
        <v>5.6</v>
      </c>
      <c r="BI82" s="78">
        <v>6</v>
      </c>
      <c r="BJ82" s="79"/>
      <c r="BK82" s="79"/>
      <c r="BL82" s="79"/>
      <c r="BM82" s="78">
        <v>4</v>
      </c>
      <c r="BN82" s="79"/>
      <c r="BO82" s="79"/>
      <c r="BP82" s="79"/>
      <c r="BQ82" s="78">
        <v>4</v>
      </c>
      <c r="BR82" s="78">
        <v>6</v>
      </c>
      <c r="BS82" s="78"/>
      <c r="BT82" s="78"/>
      <c r="BU82" s="78"/>
      <c r="BV82" s="78"/>
      <c r="BW82" s="78"/>
      <c r="BX82" s="78"/>
      <c r="BY82" s="78">
        <v>8</v>
      </c>
    </row>
    <row r="83" spans="1:77">
      <c r="A83" s="91" t="s">
        <v>191</v>
      </c>
      <c r="B83" s="90">
        <v>7</v>
      </c>
      <c r="C83" s="89">
        <v>46</v>
      </c>
      <c r="D83" s="88">
        <v>5.7142857142857144</v>
      </c>
      <c r="E83" s="87">
        <v>3</v>
      </c>
      <c r="F83" s="78">
        <v>3</v>
      </c>
      <c r="G83" s="79"/>
      <c r="H83" s="79"/>
      <c r="I83" s="79"/>
      <c r="J83" s="79"/>
      <c r="K83" s="78">
        <v>3</v>
      </c>
      <c r="L83" s="79"/>
      <c r="M83" s="79"/>
      <c r="N83" s="79"/>
      <c r="O83" s="79"/>
      <c r="P83" s="78">
        <v>3</v>
      </c>
      <c r="Q83" s="79"/>
      <c r="R83" s="79"/>
      <c r="S83" s="79"/>
      <c r="T83" s="79"/>
      <c r="U83" s="78">
        <v>3</v>
      </c>
      <c r="V83" s="79"/>
      <c r="W83" s="79"/>
      <c r="X83" s="78">
        <v>3</v>
      </c>
      <c r="Y83" s="82"/>
      <c r="Z83" s="82"/>
      <c r="AA83" s="82"/>
      <c r="AB83" s="82"/>
      <c r="AC83" s="86">
        <v>2.7142857142857144</v>
      </c>
      <c r="AD83" s="78">
        <v>3</v>
      </c>
      <c r="AE83" s="79"/>
      <c r="AF83" s="78">
        <v>3</v>
      </c>
      <c r="AG83" s="79"/>
      <c r="AH83" s="79"/>
      <c r="AI83" s="79"/>
      <c r="AJ83" s="79"/>
      <c r="AK83" s="78">
        <v>3</v>
      </c>
      <c r="AL83" s="79"/>
      <c r="AM83" s="79"/>
      <c r="AN83" s="78">
        <v>3</v>
      </c>
      <c r="AO83" s="79"/>
      <c r="AP83" s="79"/>
      <c r="AQ83" s="78">
        <v>2</v>
      </c>
      <c r="AR83" s="79"/>
      <c r="AS83" s="79"/>
      <c r="AT83" s="78">
        <v>3</v>
      </c>
      <c r="AU83" s="79"/>
      <c r="AV83" s="78">
        <v>2</v>
      </c>
      <c r="AW83" s="82"/>
      <c r="AX83" s="82"/>
      <c r="AY83" s="85">
        <v>60</v>
      </c>
      <c r="AZ83" s="84">
        <v>4.1951999999999989</v>
      </c>
      <c r="BA83" s="83">
        <v>6</v>
      </c>
      <c r="BB83" s="82"/>
      <c r="BC83" s="82"/>
      <c r="BD83" s="82"/>
      <c r="BE83" s="82"/>
      <c r="BF83" s="82"/>
      <c r="BG83" s="81"/>
      <c r="BH83" s="80">
        <v>4.5999999999999996</v>
      </c>
      <c r="BI83" s="78">
        <v>4</v>
      </c>
      <c r="BJ83" s="79"/>
      <c r="BK83" s="79"/>
      <c r="BL83" s="79"/>
      <c r="BM83" s="78">
        <v>4</v>
      </c>
      <c r="BN83" s="79"/>
      <c r="BO83" s="79"/>
      <c r="BP83" s="79"/>
      <c r="BQ83" s="78">
        <v>4</v>
      </c>
      <c r="BR83" s="78">
        <v>5</v>
      </c>
      <c r="BS83" s="78"/>
      <c r="BT83" s="78"/>
      <c r="BU83" s="78"/>
      <c r="BV83" s="78"/>
      <c r="BW83" s="78"/>
      <c r="BX83" s="78"/>
      <c r="BY83" s="78">
        <v>6</v>
      </c>
    </row>
    <row r="84" spans="1:77">
      <c r="A84" s="91" t="s">
        <v>192</v>
      </c>
      <c r="B84" s="90">
        <v>1</v>
      </c>
      <c r="C84" s="89">
        <f>C83+1</f>
        <v>47</v>
      </c>
      <c r="D84" s="88">
        <v>9.4285714285714288</v>
      </c>
      <c r="E84" s="87">
        <v>5</v>
      </c>
      <c r="F84" s="78">
        <v>5</v>
      </c>
      <c r="G84" s="79"/>
      <c r="H84" s="79"/>
      <c r="I84" s="79"/>
      <c r="J84" s="79"/>
      <c r="K84" s="78">
        <v>5</v>
      </c>
      <c r="L84" s="79"/>
      <c r="M84" s="79"/>
      <c r="N84" s="79"/>
      <c r="O84" s="79"/>
      <c r="P84" s="78">
        <v>5</v>
      </c>
      <c r="Q84" s="79"/>
      <c r="R84" s="79"/>
      <c r="S84" s="79"/>
      <c r="T84" s="79"/>
      <c r="U84" s="78">
        <v>5</v>
      </c>
      <c r="V84" s="79"/>
      <c r="W84" s="79"/>
      <c r="X84" s="78">
        <v>5</v>
      </c>
      <c r="Y84" s="82"/>
      <c r="Z84" s="82"/>
      <c r="AA84" s="82"/>
      <c r="AB84" s="82"/>
      <c r="AC84" s="86">
        <v>4.4285714285714288</v>
      </c>
      <c r="AD84" s="78">
        <v>4</v>
      </c>
      <c r="AE84" s="79"/>
      <c r="AF84" s="78">
        <v>5</v>
      </c>
      <c r="AG84" s="79"/>
      <c r="AH84" s="79"/>
      <c r="AI84" s="79"/>
      <c r="AJ84" s="79"/>
      <c r="AK84" s="78">
        <v>5</v>
      </c>
      <c r="AL84" s="79"/>
      <c r="AM84" s="79"/>
      <c r="AN84" s="78">
        <v>5</v>
      </c>
      <c r="AO84" s="79"/>
      <c r="AP84" s="79"/>
      <c r="AQ84" s="78">
        <v>4</v>
      </c>
      <c r="AR84" s="79"/>
      <c r="AS84" s="79"/>
      <c r="AT84" s="78">
        <v>4</v>
      </c>
      <c r="AU84" s="79"/>
      <c r="AV84" s="78">
        <v>4</v>
      </c>
      <c r="AW84" s="82"/>
      <c r="AX84" s="82"/>
      <c r="AY84" s="85">
        <v>14</v>
      </c>
      <c r="AZ84" s="84">
        <v>6.579200000000001</v>
      </c>
      <c r="BA84" s="83">
        <v>2</v>
      </c>
      <c r="BB84" s="82"/>
      <c r="BC84" s="82"/>
      <c r="BD84" s="82"/>
      <c r="BE84" s="82"/>
      <c r="BF84" s="82"/>
      <c r="BG84" s="81"/>
      <c r="BH84" s="80">
        <v>8</v>
      </c>
      <c r="BI84" s="78">
        <v>7</v>
      </c>
      <c r="BJ84" s="79"/>
      <c r="BK84" s="79"/>
      <c r="BL84" s="79"/>
      <c r="BM84" s="78">
        <v>8</v>
      </c>
      <c r="BN84" s="79"/>
      <c r="BO84" s="79"/>
      <c r="BP84" s="79"/>
      <c r="BQ84" s="78">
        <v>7</v>
      </c>
      <c r="BR84" s="78">
        <v>8</v>
      </c>
      <c r="BS84" s="78"/>
      <c r="BT84" s="78"/>
      <c r="BU84" s="78"/>
      <c r="BV84" s="78"/>
      <c r="BW84" s="78"/>
      <c r="BX84" s="78"/>
      <c r="BY84" s="78">
        <v>10</v>
      </c>
    </row>
    <row r="85" spans="1:77">
      <c r="A85" s="91" t="s">
        <v>194</v>
      </c>
      <c r="B85" s="90">
        <v>1</v>
      </c>
      <c r="C85" s="89">
        <v>21</v>
      </c>
      <c r="D85" s="88">
        <v>7.2857142857142856</v>
      </c>
      <c r="E85" s="87">
        <v>4</v>
      </c>
      <c r="F85" s="78">
        <v>5</v>
      </c>
      <c r="G85" s="79"/>
      <c r="H85" s="79"/>
      <c r="I85" s="79"/>
      <c r="J85" s="79"/>
      <c r="K85" s="78">
        <v>4</v>
      </c>
      <c r="L85" s="79"/>
      <c r="M85" s="79"/>
      <c r="N85" s="79"/>
      <c r="O85" s="79"/>
      <c r="P85" s="78">
        <v>3</v>
      </c>
      <c r="Q85" s="79"/>
      <c r="R85" s="79"/>
      <c r="S85" s="79"/>
      <c r="T85" s="79"/>
      <c r="U85" s="78">
        <v>4</v>
      </c>
      <c r="V85" s="79"/>
      <c r="W85" s="79"/>
      <c r="X85" s="78">
        <v>4</v>
      </c>
      <c r="Y85" s="82"/>
      <c r="Z85" s="82"/>
      <c r="AA85" s="82"/>
      <c r="AB85" s="82"/>
      <c r="AC85" s="86">
        <v>3.2857142857142856</v>
      </c>
      <c r="AD85" s="78">
        <v>4</v>
      </c>
      <c r="AE85" s="79"/>
      <c r="AF85" s="78">
        <v>4</v>
      </c>
      <c r="AG85" s="79"/>
      <c r="AH85" s="79"/>
      <c r="AI85" s="79"/>
      <c r="AJ85" s="79"/>
      <c r="AK85" s="78">
        <v>4</v>
      </c>
      <c r="AL85" s="79"/>
      <c r="AM85" s="79"/>
      <c r="AN85" s="78">
        <v>3</v>
      </c>
      <c r="AO85" s="79"/>
      <c r="AP85" s="79"/>
      <c r="AQ85" s="78">
        <v>3</v>
      </c>
      <c r="AR85" s="79"/>
      <c r="AS85" s="79"/>
      <c r="AT85" s="78">
        <v>3</v>
      </c>
      <c r="AU85" s="79"/>
      <c r="AV85" s="78">
        <v>2</v>
      </c>
      <c r="AW85" s="82"/>
      <c r="AX85" s="82"/>
      <c r="AY85" s="85">
        <v>25</v>
      </c>
      <c r="AZ85" s="84">
        <v>5.7235199999999997</v>
      </c>
      <c r="BA85" s="83">
        <v>4</v>
      </c>
      <c r="BB85" s="82"/>
      <c r="BC85" s="82"/>
      <c r="BD85" s="82"/>
      <c r="BE85" s="82"/>
      <c r="BF85" s="82"/>
      <c r="BG85" s="81"/>
      <c r="BH85" s="80">
        <v>6.6</v>
      </c>
      <c r="BI85" s="78">
        <v>6</v>
      </c>
      <c r="BJ85" s="79"/>
      <c r="BK85" s="79"/>
      <c r="BL85" s="79"/>
      <c r="BM85" s="78">
        <v>6</v>
      </c>
      <c r="BN85" s="79"/>
      <c r="BO85" s="79"/>
      <c r="BP85" s="79"/>
      <c r="BQ85" s="78">
        <v>5</v>
      </c>
      <c r="BR85" s="78">
        <v>8</v>
      </c>
      <c r="BS85" s="78"/>
      <c r="BT85" s="78"/>
      <c r="BU85" s="78"/>
      <c r="BV85" s="78"/>
      <c r="BW85" s="78"/>
      <c r="BX85" s="78"/>
      <c r="BY85" s="78">
        <v>8</v>
      </c>
    </row>
    <row r="86" spans="1:77">
      <c r="A86" s="91" t="s">
        <v>195</v>
      </c>
      <c r="B86" s="90">
        <v>6</v>
      </c>
      <c r="C86" s="89">
        <v>41</v>
      </c>
      <c r="D86" s="88">
        <v>6</v>
      </c>
      <c r="E86" s="87">
        <v>3</v>
      </c>
      <c r="F86" s="78">
        <v>4</v>
      </c>
      <c r="G86" s="79"/>
      <c r="H86" s="79"/>
      <c r="I86" s="79"/>
      <c r="J86" s="79"/>
      <c r="K86" s="78">
        <v>3</v>
      </c>
      <c r="L86" s="79"/>
      <c r="M86" s="79"/>
      <c r="N86" s="79"/>
      <c r="O86" s="79"/>
      <c r="P86" s="78">
        <v>2</v>
      </c>
      <c r="Q86" s="79"/>
      <c r="R86" s="79"/>
      <c r="S86" s="79"/>
      <c r="T86" s="79"/>
      <c r="U86" s="78">
        <v>3</v>
      </c>
      <c r="V86" s="79"/>
      <c r="W86" s="79"/>
      <c r="X86" s="78">
        <v>3</v>
      </c>
      <c r="Y86" s="82"/>
      <c r="Z86" s="82"/>
      <c r="AA86" s="82"/>
      <c r="AB86" s="82"/>
      <c r="AC86" s="86">
        <v>3</v>
      </c>
      <c r="AD86" s="78">
        <v>3</v>
      </c>
      <c r="AE86" s="79"/>
      <c r="AF86" s="78">
        <v>3</v>
      </c>
      <c r="AG86" s="79"/>
      <c r="AH86" s="79"/>
      <c r="AI86" s="79"/>
      <c r="AJ86" s="79"/>
      <c r="AK86" s="78">
        <v>4</v>
      </c>
      <c r="AL86" s="79"/>
      <c r="AM86" s="79"/>
      <c r="AN86" s="78">
        <v>3</v>
      </c>
      <c r="AO86" s="79"/>
      <c r="AP86" s="79"/>
      <c r="AQ86" s="78">
        <v>3</v>
      </c>
      <c r="AR86" s="79"/>
      <c r="AS86" s="79"/>
      <c r="AT86" s="78">
        <v>3</v>
      </c>
      <c r="AU86" s="79"/>
      <c r="AV86" s="78">
        <v>2</v>
      </c>
      <c r="AW86" s="82"/>
      <c r="AX86" s="82"/>
      <c r="AY86" s="85">
        <v>31</v>
      </c>
      <c r="AZ86" s="84">
        <v>5.4720000000000004</v>
      </c>
      <c r="BA86" s="83">
        <v>6</v>
      </c>
      <c r="BB86" s="82"/>
      <c r="BC86" s="82"/>
      <c r="BD86" s="82"/>
      <c r="BE86" s="82"/>
      <c r="BF86" s="82"/>
      <c r="BG86" s="81"/>
      <c r="BH86" s="80">
        <v>6</v>
      </c>
      <c r="BI86" s="78">
        <v>6</v>
      </c>
      <c r="BJ86" s="79"/>
      <c r="BK86" s="79"/>
      <c r="BL86" s="79"/>
      <c r="BM86" s="78">
        <v>6</v>
      </c>
      <c r="BN86" s="79"/>
      <c r="BO86" s="79"/>
      <c r="BP86" s="79"/>
      <c r="BQ86" s="78">
        <v>6</v>
      </c>
      <c r="BR86" s="78">
        <v>6</v>
      </c>
      <c r="BS86" s="78"/>
      <c r="BT86" s="78"/>
      <c r="BU86" s="78"/>
      <c r="BV86" s="78"/>
      <c r="BW86" s="78"/>
      <c r="BX86" s="78"/>
      <c r="BY86" s="78">
        <v>6</v>
      </c>
    </row>
    <row r="87" spans="1:77">
      <c r="A87" s="91" t="s">
        <v>196</v>
      </c>
      <c r="B87" s="90">
        <v>3</v>
      </c>
      <c r="C87" s="89">
        <v>85</v>
      </c>
      <c r="D87" s="88">
        <v>3.8857142857142857</v>
      </c>
      <c r="E87" s="87">
        <v>1.6</v>
      </c>
      <c r="F87" s="78">
        <v>3</v>
      </c>
      <c r="G87" s="79"/>
      <c r="H87" s="79"/>
      <c r="I87" s="79"/>
      <c r="J87" s="79"/>
      <c r="K87" s="78">
        <v>2</v>
      </c>
      <c r="L87" s="79"/>
      <c r="M87" s="79"/>
      <c r="N87" s="79"/>
      <c r="O87" s="79"/>
      <c r="P87" s="78">
        <v>2</v>
      </c>
      <c r="Q87" s="79"/>
      <c r="R87" s="79"/>
      <c r="S87" s="79"/>
      <c r="T87" s="79"/>
      <c r="U87" s="78">
        <v>0</v>
      </c>
      <c r="V87" s="79"/>
      <c r="W87" s="79"/>
      <c r="X87" s="78">
        <v>1</v>
      </c>
      <c r="Y87" s="82"/>
      <c r="Z87" s="82"/>
      <c r="AA87" s="82"/>
      <c r="AB87" s="82"/>
      <c r="AC87" s="86">
        <v>2.2857142857142856</v>
      </c>
      <c r="AD87" s="78">
        <v>1</v>
      </c>
      <c r="AE87" s="79"/>
      <c r="AF87" s="78">
        <v>3</v>
      </c>
      <c r="AG87" s="79"/>
      <c r="AH87" s="79"/>
      <c r="AI87" s="79"/>
      <c r="AJ87" s="79"/>
      <c r="AK87" s="78">
        <v>4</v>
      </c>
      <c r="AL87" s="79"/>
      <c r="AM87" s="79"/>
      <c r="AN87" s="78">
        <v>3</v>
      </c>
      <c r="AO87" s="79"/>
      <c r="AP87" s="79"/>
      <c r="AQ87" s="78">
        <v>1</v>
      </c>
      <c r="AR87" s="79"/>
      <c r="AS87" s="79"/>
      <c r="AT87" s="78">
        <v>2</v>
      </c>
      <c r="AU87" s="79"/>
      <c r="AV87" s="78">
        <v>2</v>
      </c>
      <c r="AW87" s="82"/>
      <c r="AX87" s="82"/>
      <c r="AY87" s="85">
        <v>79</v>
      </c>
      <c r="AZ87" s="84">
        <v>3.20512</v>
      </c>
      <c r="BA87" s="83">
        <v>10</v>
      </c>
      <c r="BB87" s="82"/>
      <c r="BC87" s="82"/>
      <c r="BD87" s="82"/>
      <c r="BE87" s="82"/>
      <c r="BF87" s="82"/>
      <c r="BG87" s="81"/>
      <c r="BH87" s="80">
        <v>3.2</v>
      </c>
      <c r="BI87" s="78">
        <v>3</v>
      </c>
      <c r="BJ87" s="79"/>
      <c r="BK87" s="79"/>
      <c r="BL87" s="79"/>
      <c r="BM87" s="78">
        <v>3</v>
      </c>
      <c r="BN87" s="79"/>
      <c r="BO87" s="79"/>
      <c r="BP87" s="79"/>
      <c r="BQ87" s="78">
        <v>3</v>
      </c>
      <c r="BR87" s="78">
        <v>3</v>
      </c>
      <c r="BS87" s="78"/>
      <c r="BT87" s="78"/>
      <c r="BU87" s="78"/>
      <c r="BV87" s="78"/>
      <c r="BW87" s="78"/>
      <c r="BX87" s="78"/>
      <c r="BY87" s="78">
        <v>4</v>
      </c>
    </row>
    <row r="88" spans="1:77">
      <c r="A88" s="91" t="s">
        <v>197</v>
      </c>
      <c r="B88" s="90">
        <v>4</v>
      </c>
      <c r="C88" s="89">
        <v>79</v>
      </c>
      <c r="D88" s="88">
        <v>4.0571428571428569</v>
      </c>
      <c r="E88" s="87">
        <v>1.2</v>
      </c>
      <c r="F88" s="78">
        <v>3</v>
      </c>
      <c r="G88" s="79"/>
      <c r="H88" s="79"/>
      <c r="I88" s="79"/>
      <c r="J88" s="79"/>
      <c r="K88" s="78">
        <v>1</v>
      </c>
      <c r="L88" s="79"/>
      <c r="M88" s="79"/>
      <c r="N88" s="79"/>
      <c r="O88" s="79"/>
      <c r="P88" s="78">
        <v>1</v>
      </c>
      <c r="Q88" s="79"/>
      <c r="R88" s="79"/>
      <c r="S88" s="79"/>
      <c r="T88" s="79"/>
      <c r="U88" s="78">
        <v>0</v>
      </c>
      <c r="V88" s="79"/>
      <c r="W88" s="79"/>
      <c r="X88" s="78">
        <v>1</v>
      </c>
      <c r="Y88" s="82"/>
      <c r="Z88" s="82"/>
      <c r="AA88" s="82"/>
      <c r="AB88" s="82"/>
      <c r="AC88" s="86">
        <v>2.8571428571428572</v>
      </c>
      <c r="AD88" s="78">
        <v>2</v>
      </c>
      <c r="AE88" s="79"/>
      <c r="AF88" s="78">
        <v>3</v>
      </c>
      <c r="AG88" s="79"/>
      <c r="AH88" s="79"/>
      <c r="AI88" s="79"/>
      <c r="AJ88" s="79"/>
      <c r="AK88" s="78">
        <v>3</v>
      </c>
      <c r="AL88" s="79"/>
      <c r="AM88" s="79"/>
      <c r="AN88" s="78">
        <v>4</v>
      </c>
      <c r="AO88" s="79"/>
      <c r="AP88" s="79"/>
      <c r="AQ88" s="78">
        <v>3</v>
      </c>
      <c r="AR88" s="79"/>
      <c r="AS88" s="79"/>
      <c r="AT88" s="78">
        <v>3</v>
      </c>
      <c r="AU88" s="79"/>
      <c r="AV88" s="78">
        <v>2</v>
      </c>
      <c r="AW88" s="82"/>
      <c r="AX88" s="82"/>
      <c r="AY88" s="85">
        <v>95</v>
      </c>
      <c r="AZ88" s="84">
        <v>2.2963199999999997</v>
      </c>
      <c r="BA88" s="83">
        <v>8</v>
      </c>
      <c r="BB88" s="82"/>
      <c r="BC88" s="82"/>
      <c r="BD88" s="82"/>
      <c r="BE88" s="82"/>
      <c r="BF88" s="82"/>
      <c r="BG88" s="81"/>
      <c r="BH88" s="80">
        <v>2.4</v>
      </c>
      <c r="BI88" s="78">
        <v>2</v>
      </c>
      <c r="BJ88" s="79"/>
      <c r="BK88" s="79"/>
      <c r="BL88" s="79"/>
      <c r="BM88" s="78">
        <v>2</v>
      </c>
      <c r="BN88" s="79"/>
      <c r="BO88" s="79"/>
      <c r="BP88" s="79"/>
      <c r="BQ88" s="78">
        <v>3</v>
      </c>
      <c r="BR88" s="78">
        <v>2</v>
      </c>
      <c r="BS88" s="78"/>
      <c r="BT88" s="78"/>
      <c r="BU88" s="78"/>
      <c r="BV88" s="78"/>
      <c r="BW88" s="78"/>
      <c r="BX88" s="78"/>
      <c r="BY88" s="78">
        <v>3</v>
      </c>
    </row>
    <row r="89" spans="1:77">
      <c r="A89" s="91" t="s">
        <v>198</v>
      </c>
      <c r="B89" s="90">
        <v>5</v>
      </c>
      <c r="C89" s="89">
        <v>35</v>
      </c>
      <c r="D89" s="88">
        <v>6.3142857142857149</v>
      </c>
      <c r="E89" s="87">
        <v>3.6</v>
      </c>
      <c r="F89" s="78">
        <v>3</v>
      </c>
      <c r="G89" s="79"/>
      <c r="H89" s="79"/>
      <c r="I89" s="79"/>
      <c r="J89" s="79"/>
      <c r="K89" s="78">
        <v>4</v>
      </c>
      <c r="L89" s="79"/>
      <c r="M89" s="79"/>
      <c r="N89" s="79"/>
      <c r="O89" s="79"/>
      <c r="P89" s="78">
        <v>3</v>
      </c>
      <c r="Q89" s="79"/>
      <c r="R89" s="79"/>
      <c r="S89" s="79"/>
      <c r="T89" s="79"/>
      <c r="U89" s="78">
        <v>4</v>
      </c>
      <c r="V89" s="79"/>
      <c r="W89" s="79"/>
      <c r="X89" s="78">
        <v>4</v>
      </c>
      <c r="Y89" s="82"/>
      <c r="Z89" s="82"/>
      <c r="AA89" s="82"/>
      <c r="AB89" s="82"/>
      <c r="AC89" s="86">
        <v>2.7142857142857144</v>
      </c>
      <c r="AD89" s="78">
        <v>1</v>
      </c>
      <c r="AE89" s="79"/>
      <c r="AF89" s="78">
        <v>3</v>
      </c>
      <c r="AG89" s="79"/>
      <c r="AH89" s="79"/>
      <c r="AI89" s="79"/>
      <c r="AJ89" s="79"/>
      <c r="AK89" s="78">
        <v>4</v>
      </c>
      <c r="AL89" s="79"/>
      <c r="AM89" s="79"/>
      <c r="AN89" s="78">
        <v>4</v>
      </c>
      <c r="AO89" s="79"/>
      <c r="AP89" s="79"/>
      <c r="AQ89" s="78">
        <v>2</v>
      </c>
      <c r="AR89" s="79"/>
      <c r="AS89" s="79"/>
      <c r="AT89" s="78">
        <v>3</v>
      </c>
      <c r="AU89" s="79"/>
      <c r="AV89" s="78">
        <v>2</v>
      </c>
      <c r="AW89" s="82"/>
      <c r="AX89" s="82"/>
      <c r="AY89" s="85">
        <v>31</v>
      </c>
      <c r="AZ89" s="84">
        <v>5.4720000000000004</v>
      </c>
      <c r="BA89" s="83">
        <v>6</v>
      </c>
      <c r="BB89" s="82"/>
      <c r="BC89" s="82"/>
      <c r="BD89" s="82"/>
      <c r="BE89" s="82"/>
      <c r="BF89" s="82"/>
      <c r="BG89" s="81"/>
      <c r="BH89" s="80">
        <v>6</v>
      </c>
      <c r="BI89" s="78">
        <v>5</v>
      </c>
      <c r="BJ89" s="79"/>
      <c r="BK89" s="79"/>
      <c r="BL89" s="79"/>
      <c r="BM89" s="78">
        <v>5</v>
      </c>
      <c r="BN89" s="79"/>
      <c r="BO89" s="79"/>
      <c r="BP89" s="79"/>
      <c r="BQ89" s="78">
        <v>5</v>
      </c>
      <c r="BR89" s="78">
        <v>6</v>
      </c>
      <c r="BS89" s="78"/>
      <c r="BT89" s="78"/>
      <c r="BU89" s="78"/>
      <c r="BV89" s="78"/>
      <c r="BW89" s="78"/>
      <c r="BX89" s="78"/>
      <c r="BY89" s="78">
        <v>9</v>
      </c>
    </row>
    <row r="90" spans="1:77">
      <c r="A90" s="91" t="s">
        <v>245</v>
      </c>
      <c r="B90" s="90">
        <v>1</v>
      </c>
      <c r="C90" s="89">
        <v>29</v>
      </c>
      <c r="D90" s="88">
        <v>6.4571428571428573</v>
      </c>
      <c r="E90" s="87">
        <v>3.6</v>
      </c>
      <c r="F90" s="78">
        <v>4</v>
      </c>
      <c r="G90" s="79"/>
      <c r="H90" s="79"/>
      <c r="I90" s="79"/>
      <c r="J90" s="79"/>
      <c r="K90" s="78">
        <v>4</v>
      </c>
      <c r="L90" s="79"/>
      <c r="M90" s="79"/>
      <c r="N90" s="79"/>
      <c r="O90" s="79"/>
      <c r="P90" s="78">
        <v>3</v>
      </c>
      <c r="Q90" s="79"/>
      <c r="R90" s="79"/>
      <c r="S90" s="79"/>
      <c r="T90" s="79"/>
      <c r="U90" s="78">
        <v>3</v>
      </c>
      <c r="V90" s="79"/>
      <c r="W90" s="79"/>
      <c r="X90" s="78">
        <v>4</v>
      </c>
      <c r="Y90" s="82"/>
      <c r="Z90" s="82"/>
      <c r="AA90" s="82"/>
      <c r="AB90" s="82"/>
      <c r="AC90" s="86">
        <v>2.8571428571428572</v>
      </c>
      <c r="AD90" s="78">
        <v>3</v>
      </c>
      <c r="AE90" s="79"/>
      <c r="AF90" s="78">
        <v>3</v>
      </c>
      <c r="AG90" s="79"/>
      <c r="AH90" s="79"/>
      <c r="AI90" s="79"/>
      <c r="AJ90" s="79"/>
      <c r="AK90" s="78">
        <v>4</v>
      </c>
      <c r="AL90" s="79"/>
      <c r="AM90" s="79"/>
      <c r="AN90" s="78">
        <v>3</v>
      </c>
      <c r="AO90" s="79"/>
      <c r="AP90" s="79"/>
      <c r="AQ90" s="78">
        <v>3</v>
      </c>
      <c r="AR90" s="79"/>
      <c r="AS90" s="79"/>
      <c r="AT90" s="78">
        <v>2</v>
      </c>
      <c r="AU90" s="79"/>
      <c r="AV90" s="78">
        <v>2</v>
      </c>
      <c r="AW90" s="82"/>
      <c r="AX90" s="82"/>
      <c r="AY90" s="85">
        <v>14</v>
      </c>
      <c r="AZ90" s="84">
        <v>6.5663999999999998</v>
      </c>
      <c r="BA90" s="83">
        <v>6</v>
      </c>
      <c r="BB90" s="82"/>
      <c r="BC90" s="82"/>
      <c r="BD90" s="82"/>
      <c r="BE90" s="82"/>
      <c r="BF90" s="82"/>
      <c r="BG90" s="81"/>
      <c r="BH90" s="80">
        <v>7.2</v>
      </c>
      <c r="BI90" s="78">
        <v>7</v>
      </c>
      <c r="BJ90" s="79"/>
      <c r="BK90" s="79"/>
      <c r="BL90" s="79"/>
      <c r="BM90" s="78">
        <v>7</v>
      </c>
      <c r="BN90" s="79"/>
      <c r="BO90" s="79"/>
      <c r="BP90" s="79"/>
      <c r="BQ90" s="78">
        <v>6</v>
      </c>
      <c r="BR90" s="78">
        <v>7</v>
      </c>
      <c r="BS90" s="78"/>
      <c r="BT90" s="78"/>
      <c r="BU90" s="78"/>
      <c r="BV90" s="78"/>
      <c r="BW90" s="78"/>
      <c r="BX90" s="78"/>
      <c r="BY90" s="78">
        <v>9</v>
      </c>
    </row>
    <row r="91" spans="1:77">
      <c r="A91" s="91" t="s">
        <v>200</v>
      </c>
      <c r="B91" s="90">
        <v>5</v>
      </c>
      <c r="C91" s="89">
        <v>105</v>
      </c>
      <c r="D91" s="88">
        <v>3.0285714285714285</v>
      </c>
      <c r="E91" s="87">
        <v>1.6</v>
      </c>
      <c r="F91" s="78">
        <v>1</v>
      </c>
      <c r="G91" s="79"/>
      <c r="H91" s="79"/>
      <c r="I91" s="79"/>
      <c r="J91" s="79"/>
      <c r="K91" s="78">
        <v>3</v>
      </c>
      <c r="L91" s="79"/>
      <c r="M91" s="79"/>
      <c r="N91" s="79"/>
      <c r="O91" s="79"/>
      <c r="P91" s="78">
        <v>1</v>
      </c>
      <c r="Q91" s="79"/>
      <c r="R91" s="79"/>
      <c r="S91" s="79"/>
      <c r="T91" s="79"/>
      <c r="U91" s="78">
        <v>1</v>
      </c>
      <c r="V91" s="79"/>
      <c r="W91" s="79"/>
      <c r="X91" s="78">
        <v>2</v>
      </c>
      <c r="Y91" s="82"/>
      <c r="Z91" s="82"/>
      <c r="AA91" s="82"/>
      <c r="AB91" s="82"/>
      <c r="AC91" s="86">
        <v>1.4285714285714286</v>
      </c>
      <c r="AD91" s="78">
        <v>1</v>
      </c>
      <c r="AE91" s="79"/>
      <c r="AF91" s="78">
        <v>2</v>
      </c>
      <c r="AG91" s="79"/>
      <c r="AH91" s="79"/>
      <c r="AI91" s="79"/>
      <c r="AJ91" s="79"/>
      <c r="AK91" s="78">
        <v>2</v>
      </c>
      <c r="AL91" s="79"/>
      <c r="AM91" s="79"/>
      <c r="AN91" s="78">
        <v>2</v>
      </c>
      <c r="AO91" s="79"/>
      <c r="AP91" s="79"/>
      <c r="AQ91" s="78">
        <v>1</v>
      </c>
      <c r="AR91" s="79"/>
      <c r="AS91" s="79"/>
      <c r="AT91" s="78">
        <v>1</v>
      </c>
      <c r="AU91" s="79"/>
      <c r="AV91" s="78">
        <v>1</v>
      </c>
      <c r="AW91" s="82"/>
      <c r="AX91" s="82"/>
      <c r="AY91" s="85">
        <v>84</v>
      </c>
      <c r="AZ91" s="84">
        <v>2.8044799999999999</v>
      </c>
      <c r="BA91" s="83">
        <v>10</v>
      </c>
      <c r="BB91" s="82"/>
      <c r="BC91" s="82"/>
      <c r="BD91" s="82"/>
      <c r="BE91" s="82"/>
      <c r="BF91" s="82"/>
      <c r="BG91" s="81"/>
      <c r="BH91" s="80">
        <v>2.8</v>
      </c>
      <c r="BI91" s="78">
        <v>3</v>
      </c>
      <c r="BJ91" s="79"/>
      <c r="BK91" s="79"/>
      <c r="BL91" s="79"/>
      <c r="BM91" s="78">
        <v>2</v>
      </c>
      <c r="BN91" s="79"/>
      <c r="BO91" s="79"/>
      <c r="BP91" s="79"/>
      <c r="BQ91" s="78">
        <v>2</v>
      </c>
      <c r="BR91" s="78">
        <v>2</v>
      </c>
      <c r="BS91" s="78"/>
      <c r="BT91" s="78"/>
      <c r="BU91" s="78"/>
      <c r="BV91" s="78"/>
      <c r="BW91" s="78"/>
      <c r="BX91" s="78"/>
      <c r="BY91" s="78">
        <v>5</v>
      </c>
    </row>
    <row r="92" spans="1:77">
      <c r="A92" s="91" t="s">
        <v>201</v>
      </c>
      <c r="B92" s="90">
        <v>7</v>
      </c>
      <c r="C92" s="89">
        <v>19</v>
      </c>
      <c r="D92" s="88">
        <v>7.5142857142857142</v>
      </c>
      <c r="E92" s="87">
        <v>2.8</v>
      </c>
      <c r="F92" s="78">
        <v>5</v>
      </c>
      <c r="G92" s="79"/>
      <c r="H92" s="79"/>
      <c r="I92" s="79"/>
      <c r="J92" s="79"/>
      <c r="K92" s="78">
        <v>3</v>
      </c>
      <c r="L92" s="79"/>
      <c r="M92" s="79"/>
      <c r="N92" s="79"/>
      <c r="O92" s="79"/>
      <c r="P92" s="78">
        <v>3</v>
      </c>
      <c r="Q92" s="79"/>
      <c r="R92" s="79"/>
      <c r="S92" s="79"/>
      <c r="T92" s="79"/>
      <c r="U92" s="78">
        <v>0</v>
      </c>
      <c r="V92" s="79"/>
      <c r="W92" s="79"/>
      <c r="X92" s="78">
        <v>3</v>
      </c>
      <c r="Y92" s="82"/>
      <c r="Z92" s="82"/>
      <c r="AA92" s="82"/>
      <c r="AB92" s="82"/>
      <c r="AC92" s="86">
        <v>4.7142857142857144</v>
      </c>
      <c r="AD92" s="78">
        <v>5</v>
      </c>
      <c r="AE92" s="79"/>
      <c r="AF92" s="78">
        <v>5</v>
      </c>
      <c r="AG92" s="79"/>
      <c r="AH92" s="79"/>
      <c r="AI92" s="79"/>
      <c r="AJ92" s="79"/>
      <c r="AK92" s="78">
        <v>5</v>
      </c>
      <c r="AL92" s="79"/>
      <c r="AM92" s="79"/>
      <c r="AN92" s="78">
        <v>5</v>
      </c>
      <c r="AO92" s="79"/>
      <c r="AP92" s="79"/>
      <c r="AQ92" s="78">
        <v>3</v>
      </c>
      <c r="AR92" s="79"/>
      <c r="AS92" s="79"/>
      <c r="AT92" s="78">
        <v>5</v>
      </c>
      <c r="AU92" s="79"/>
      <c r="AV92" s="78">
        <v>5</v>
      </c>
      <c r="AW92" s="82"/>
      <c r="AX92" s="82"/>
      <c r="AY92" s="85">
        <v>37</v>
      </c>
      <c r="AZ92" s="84">
        <v>5.2032000000000007</v>
      </c>
      <c r="BA92" s="83">
        <v>4</v>
      </c>
      <c r="BB92" s="82"/>
      <c r="BC92" s="82"/>
      <c r="BD92" s="82"/>
      <c r="BE92" s="82"/>
      <c r="BF92" s="82"/>
      <c r="BG92" s="81"/>
      <c r="BH92" s="80">
        <v>6</v>
      </c>
      <c r="BI92" s="78">
        <v>5</v>
      </c>
      <c r="BJ92" s="79"/>
      <c r="BK92" s="79"/>
      <c r="BL92" s="79"/>
      <c r="BM92" s="78">
        <v>6</v>
      </c>
      <c r="BN92" s="79"/>
      <c r="BO92" s="79"/>
      <c r="BP92" s="79"/>
      <c r="BQ92" s="78">
        <v>6</v>
      </c>
      <c r="BR92" s="78">
        <v>5</v>
      </c>
      <c r="BS92" s="78"/>
      <c r="BT92" s="78"/>
      <c r="BU92" s="78"/>
      <c r="BV92" s="78"/>
      <c r="BW92" s="78"/>
      <c r="BX92" s="78"/>
      <c r="BY92" s="78">
        <v>8</v>
      </c>
    </row>
    <row r="93" spans="1:77">
      <c r="A93" s="91" t="s">
        <v>202</v>
      </c>
      <c r="B93" s="90">
        <v>1</v>
      </c>
      <c r="C93" s="89">
        <v>2</v>
      </c>
      <c r="D93" s="88">
        <v>9.5714285714285712</v>
      </c>
      <c r="E93" s="87">
        <v>5</v>
      </c>
      <c r="F93" s="78">
        <v>5</v>
      </c>
      <c r="G93" s="79"/>
      <c r="H93" s="79"/>
      <c r="I93" s="79"/>
      <c r="J93" s="79"/>
      <c r="K93" s="78">
        <v>5</v>
      </c>
      <c r="L93" s="79"/>
      <c r="M93" s="79"/>
      <c r="N93" s="79"/>
      <c r="O93" s="79"/>
      <c r="P93" s="78">
        <v>5</v>
      </c>
      <c r="Q93" s="79"/>
      <c r="R93" s="79"/>
      <c r="S93" s="79"/>
      <c r="T93" s="79"/>
      <c r="U93" s="78">
        <v>5</v>
      </c>
      <c r="V93" s="79"/>
      <c r="W93" s="79"/>
      <c r="X93" s="78">
        <v>5</v>
      </c>
      <c r="Y93" s="82"/>
      <c r="Z93" s="82"/>
      <c r="AA93" s="82"/>
      <c r="AB93" s="82"/>
      <c r="AC93" s="86">
        <v>4.5714285714285712</v>
      </c>
      <c r="AD93" s="78">
        <v>5</v>
      </c>
      <c r="AE93" s="79"/>
      <c r="AF93" s="78">
        <v>5</v>
      </c>
      <c r="AG93" s="79"/>
      <c r="AH93" s="79"/>
      <c r="AI93" s="79"/>
      <c r="AJ93" s="79"/>
      <c r="AK93" s="78">
        <v>4</v>
      </c>
      <c r="AL93" s="79"/>
      <c r="AM93" s="79"/>
      <c r="AN93" s="78">
        <v>5</v>
      </c>
      <c r="AO93" s="79"/>
      <c r="AP93" s="79"/>
      <c r="AQ93" s="78">
        <v>5</v>
      </c>
      <c r="AR93" s="79"/>
      <c r="AS93" s="79"/>
      <c r="AT93" s="78">
        <v>4</v>
      </c>
      <c r="AU93" s="79"/>
      <c r="AV93" s="78">
        <v>4</v>
      </c>
      <c r="AW93" s="82"/>
      <c r="AX93" s="82"/>
      <c r="AY93" s="85">
        <v>6</v>
      </c>
      <c r="AZ93" s="84">
        <v>7.4016000000000011</v>
      </c>
      <c r="BA93" s="83">
        <v>2</v>
      </c>
      <c r="BB93" s="82"/>
      <c r="BC93" s="82"/>
      <c r="BD93" s="82"/>
      <c r="BE93" s="82"/>
      <c r="BF93" s="82"/>
      <c r="BG93" s="81"/>
      <c r="BH93" s="80">
        <v>9</v>
      </c>
      <c r="BI93" s="78">
        <v>9</v>
      </c>
      <c r="BJ93" s="79"/>
      <c r="BK93" s="79"/>
      <c r="BL93" s="79"/>
      <c r="BM93" s="78">
        <v>8</v>
      </c>
      <c r="BN93" s="79"/>
      <c r="BO93" s="79"/>
      <c r="BP93" s="79"/>
      <c r="BQ93" s="78">
        <v>9</v>
      </c>
      <c r="BR93" s="78">
        <v>9</v>
      </c>
      <c r="BS93" s="78"/>
      <c r="BT93" s="78"/>
      <c r="BU93" s="78"/>
      <c r="BV93" s="78"/>
      <c r="BW93" s="78"/>
      <c r="BX93" s="78"/>
      <c r="BY93" s="78">
        <v>10</v>
      </c>
    </row>
    <row r="94" spans="1:77">
      <c r="A94" s="91" t="s">
        <v>203</v>
      </c>
      <c r="B94" s="90">
        <v>1</v>
      </c>
      <c r="C94" s="89">
        <v>2</v>
      </c>
      <c r="D94" s="88">
        <v>9.5714285714285712</v>
      </c>
      <c r="E94" s="87">
        <v>5</v>
      </c>
      <c r="F94" s="78">
        <v>5</v>
      </c>
      <c r="G94" s="79"/>
      <c r="H94" s="79"/>
      <c r="I94" s="79"/>
      <c r="J94" s="79"/>
      <c r="K94" s="78">
        <v>5</v>
      </c>
      <c r="L94" s="79"/>
      <c r="M94" s="79"/>
      <c r="N94" s="79"/>
      <c r="O94" s="79"/>
      <c r="P94" s="78">
        <v>5</v>
      </c>
      <c r="Q94" s="79"/>
      <c r="R94" s="79"/>
      <c r="S94" s="79"/>
      <c r="T94" s="79"/>
      <c r="U94" s="78">
        <v>5</v>
      </c>
      <c r="V94" s="79"/>
      <c r="W94" s="79"/>
      <c r="X94" s="78">
        <v>5</v>
      </c>
      <c r="Y94" s="82"/>
      <c r="Z94" s="82"/>
      <c r="AA94" s="82"/>
      <c r="AB94" s="82"/>
      <c r="AC94" s="86">
        <v>4.5714285714285712</v>
      </c>
      <c r="AD94" s="78">
        <v>5</v>
      </c>
      <c r="AE94" s="79"/>
      <c r="AF94" s="78">
        <v>5</v>
      </c>
      <c r="AG94" s="79"/>
      <c r="AH94" s="79"/>
      <c r="AI94" s="79"/>
      <c r="AJ94" s="79"/>
      <c r="AK94" s="78">
        <v>4</v>
      </c>
      <c r="AL94" s="79"/>
      <c r="AM94" s="79"/>
      <c r="AN94" s="78">
        <v>5</v>
      </c>
      <c r="AO94" s="79"/>
      <c r="AP94" s="79"/>
      <c r="AQ94" s="78">
        <v>5</v>
      </c>
      <c r="AR94" s="79"/>
      <c r="AS94" s="79"/>
      <c r="AT94" s="78">
        <v>4</v>
      </c>
      <c r="AU94" s="79"/>
      <c r="AV94" s="78">
        <v>4</v>
      </c>
      <c r="AW94" s="82"/>
      <c r="AX94" s="82"/>
      <c r="AY94" s="85">
        <v>10</v>
      </c>
      <c r="AZ94" s="84">
        <v>7.04</v>
      </c>
      <c r="BA94" s="83">
        <v>1</v>
      </c>
      <c r="BB94" s="82"/>
      <c r="BC94" s="82"/>
      <c r="BD94" s="82"/>
      <c r="BE94" s="82"/>
      <c r="BF94" s="82"/>
      <c r="BG94" s="81"/>
      <c r="BH94" s="80">
        <v>8.8000000000000007</v>
      </c>
      <c r="BI94" s="78">
        <v>9</v>
      </c>
      <c r="BJ94" s="79"/>
      <c r="BK94" s="79"/>
      <c r="BL94" s="79"/>
      <c r="BM94" s="78">
        <v>8</v>
      </c>
      <c r="BN94" s="79"/>
      <c r="BO94" s="79"/>
      <c r="BP94" s="79"/>
      <c r="BQ94" s="78">
        <v>8</v>
      </c>
      <c r="BR94" s="78">
        <v>9</v>
      </c>
      <c r="BS94" s="78"/>
      <c r="BT94" s="78"/>
      <c r="BU94" s="78"/>
      <c r="BV94" s="78"/>
      <c r="BW94" s="78"/>
      <c r="BX94" s="78"/>
      <c r="BY94" s="78">
        <v>10</v>
      </c>
    </row>
    <row r="95" spans="1:77">
      <c r="A95" s="91" t="s">
        <v>204</v>
      </c>
      <c r="B95" s="90">
        <v>5</v>
      </c>
      <c r="C95" s="89">
        <v>113</v>
      </c>
      <c r="D95" s="88">
        <v>2.2000000000000002</v>
      </c>
      <c r="E95" s="87">
        <v>1.2</v>
      </c>
      <c r="F95" s="78">
        <v>1</v>
      </c>
      <c r="G95" s="79"/>
      <c r="H95" s="79"/>
      <c r="I95" s="79"/>
      <c r="J95" s="79"/>
      <c r="K95" s="78">
        <v>2</v>
      </c>
      <c r="L95" s="79"/>
      <c r="M95" s="79"/>
      <c r="N95" s="79"/>
      <c r="O95" s="79"/>
      <c r="P95" s="78">
        <v>1</v>
      </c>
      <c r="Q95" s="79"/>
      <c r="R95" s="79"/>
      <c r="S95" s="79"/>
      <c r="T95" s="79"/>
      <c r="U95" s="78">
        <v>0</v>
      </c>
      <c r="V95" s="79"/>
      <c r="W95" s="79"/>
      <c r="X95" s="78">
        <v>2</v>
      </c>
      <c r="Y95" s="82"/>
      <c r="Z95" s="82"/>
      <c r="AA95" s="82"/>
      <c r="AB95" s="82"/>
      <c r="AC95" s="86">
        <v>1</v>
      </c>
      <c r="AD95" s="78">
        <v>1</v>
      </c>
      <c r="AE95" s="79"/>
      <c r="AF95" s="78">
        <v>1</v>
      </c>
      <c r="AG95" s="79"/>
      <c r="AH95" s="79"/>
      <c r="AI95" s="79"/>
      <c r="AJ95" s="79"/>
      <c r="AK95" s="78">
        <v>1</v>
      </c>
      <c r="AL95" s="79"/>
      <c r="AM95" s="79"/>
      <c r="AN95" s="78">
        <v>1</v>
      </c>
      <c r="AO95" s="79"/>
      <c r="AP95" s="79"/>
      <c r="AQ95" s="78">
        <v>1</v>
      </c>
      <c r="AR95" s="79"/>
      <c r="AS95" s="79"/>
      <c r="AT95" s="78">
        <v>1</v>
      </c>
      <c r="AU95" s="79"/>
      <c r="AV95" s="78">
        <v>1</v>
      </c>
      <c r="AW95" s="82"/>
      <c r="AX95" s="82"/>
      <c r="AY95" s="85">
        <v>110</v>
      </c>
      <c r="AZ95" s="84">
        <v>1.0016</v>
      </c>
      <c r="BA95" s="83">
        <v>10</v>
      </c>
      <c r="BB95" s="82"/>
      <c r="BC95" s="82"/>
      <c r="BD95" s="82"/>
      <c r="BE95" s="82"/>
      <c r="BF95" s="82"/>
      <c r="BG95" s="81"/>
      <c r="BH95" s="80">
        <v>1</v>
      </c>
      <c r="BI95" s="78">
        <v>1</v>
      </c>
      <c r="BJ95" s="79"/>
      <c r="BK95" s="79"/>
      <c r="BL95" s="79"/>
      <c r="BM95" s="78">
        <v>1</v>
      </c>
      <c r="BN95" s="79"/>
      <c r="BO95" s="79"/>
      <c r="BP95" s="79"/>
      <c r="BQ95" s="78">
        <v>1</v>
      </c>
      <c r="BR95" s="78">
        <v>1</v>
      </c>
      <c r="BS95" s="78"/>
      <c r="BT95" s="78"/>
      <c r="BU95" s="78"/>
      <c r="BV95" s="78"/>
      <c r="BW95" s="78"/>
      <c r="BX95" s="78"/>
      <c r="BY95" s="78">
        <v>1</v>
      </c>
    </row>
    <row r="96" spans="1:77">
      <c r="A96" s="91" t="s">
        <v>205</v>
      </c>
      <c r="B96" s="90">
        <v>5</v>
      </c>
      <c r="C96" s="89">
        <v>16</v>
      </c>
      <c r="D96" s="88">
        <v>7.9142857142857146</v>
      </c>
      <c r="E96" s="87">
        <v>4.2</v>
      </c>
      <c r="F96" s="78">
        <v>4</v>
      </c>
      <c r="G96" s="79"/>
      <c r="H96" s="79"/>
      <c r="I96" s="79"/>
      <c r="J96" s="79"/>
      <c r="K96" s="78">
        <v>5</v>
      </c>
      <c r="L96" s="79"/>
      <c r="M96" s="79"/>
      <c r="N96" s="79"/>
      <c r="O96" s="79"/>
      <c r="P96" s="78">
        <v>4</v>
      </c>
      <c r="Q96" s="79"/>
      <c r="R96" s="79"/>
      <c r="S96" s="79"/>
      <c r="T96" s="79"/>
      <c r="U96" s="78">
        <v>4</v>
      </c>
      <c r="V96" s="79"/>
      <c r="W96" s="79"/>
      <c r="X96" s="78">
        <v>4</v>
      </c>
      <c r="Y96" s="82"/>
      <c r="Z96" s="82"/>
      <c r="AA96" s="82"/>
      <c r="AB96" s="82"/>
      <c r="AC96" s="86">
        <v>3.7142857142857144</v>
      </c>
      <c r="AD96" s="78">
        <v>3</v>
      </c>
      <c r="AE96" s="79"/>
      <c r="AF96" s="78">
        <v>4</v>
      </c>
      <c r="AG96" s="79"/>
      <c r="AH96" s="79"/>
      <c r="AI96" s="79"/>
      <c r="AJ96" s="79"/>
      <c r="AK96" s="78">
        <v>5</v>
      </c>
      <c r="AL96" s="79"/>
      <c r="AM96" s="79"/>
      <c r="AN96" s="78">
        <v>5</v>
      </c>
      <c r="AO96" s="79"/>
      <c r="AP96" s="79"/>
      <c r="AQ96" s="78">
        <v>3</v>
      </c>
      <c r="AR96" s="79"/>
      <c r="AS96" s="79"/>
      <c r="AT96" s="78">
        <v>3</v>
      </c>
      <c r="AU96" s="79"/>
      <c r="AV96" s="78">
        <v>3</v>
      </c>
      <c r="AW96" s="82"/>
      <c r="AX96" s="82"/>
      <c r="AY96" s="85">
        <v>14</v>
      </c>
      <c r="AZ96" s="84">
        <v>6.5830400000000004</v>
      </c>
      <c r="BA96" s="83">
        <v>5</v>
      </c>
      <c r="BB96" s="82"/>
      <c r="BC96" s="82"/>
      <c r="BD96" s="82"/>
      <c r="BE96" s="82"/>
      <c r="BF96" s="82"/>
      <c r="BG96" s="81"/>
      <c r="BH96" s="80">
        <v>7.4</v>
      </c>
      <c r="BI96" s="78">
        <v>8</v>
      </c>
      <c r="BJ96" s="79"/>
      <c r="BK96" s="79"/>
      <c r="BL96" s="79"/>
      <c r="BM96" s="78">
        <v>6</v>
      </c>
      <c r="BN96" s="79"/>
      <c r="BO96" s="79"/>
      <c r="BP96" s="79"/>
      <c r="BQ96" s="78">
        <v>7</v>
      </c>
      <c r="BR96" s="78">
        <v>7</v>
      </c>
      <c r="BS96" s="78"/>
      <c r="BT96" s="78"/>
      <c r="BU96" s="78"/>
      <c r="BV96" s="78"/>
      <c r="BW96" s="78"/>
      <c r="BX96" s="78"/>
      <c r="BY96" s="78">
        <v>9</v>
      </c>
    </row>
    <row r="97" spans="1:77">
      <c r="A97" s="91" t="s">
        <v>206</v>
      </c>
      <c r="B97" s="90">
        <v>7</v>
      </c>
      <c r="C97" s="89">
        <v>8</v>
      </c>
      <c r="D97" s="88">
        <v>9.1714285714285708</v>
      </c>
      <c r="E97" s="87">
        <v>4.5999999999999996</v>
      </c>
      <c r="F97" s="78">
        <v>5</v>
      </c>
      <c r="G97" s="79"/>
      <c r="H97" s="79"/>
      <c r="I97" s="79"/>
      <c r="J97" s="79"/>
      <c r="K97" s="78">
        <v>5</v>
      </c>
      <c r="L97" s="79"/>
      <c r="M97" s="79"/>
      <c r="N97" s="79"/>
      <c r="O97" s="79"/>
      <c r="P97" s="78">
        <v>4</v>
      </c>
      <c r="Q97" s="79"/>
      <c r="R97" s="79"/>
      <c r="S97" s="79"/>
      <c r="T97" s="79"/>
      <c r="U97" s="78">
        <v>5</v>
      </c>
      <c r="V97" s="79"/>
      <c r="W97" s="79"/>
      <c r="X97" s="78">
        <v>4</v>
      </c>
      <c r="Y97" s="82"/>
      <c r="Z97" s="82"/>
      <c r="AA97" s="82"/>
      <c r="AB97" s="82"/>
      <c r="AC97" s="86">
        <v>4.5714285714285712</v>
      </c>
      <c r="AD97" s="78">
        <v>5</v>
      </c>
      <c r="AE97" s="79"/>
      <c r="AF97" s="78">
        <v>4</v>
      </c>
      <c r="AG97" s="79"/>
      <c r="AH97" s="79"/>
      <c r="AI97" s="79"/>
      <c r="AJ97" s="79"/>
      <c r="AK97" s="78">
        <v>5</v>
      </c>
      <c r="AL97" s="79"/>
      <c r="AM97" s="79"/>
      <c r="AN97" s="78">
        <v>5</v>
      </c>
      <c r="AO97" s="79"/>
      <c r="AP97" s="79"/>
      <c r="AQ97" s="78">
        <v>4</v>
      </c>
      <c r="AR97" s="79"/>
      <c r="AS97" s="79"/>
      <c r="AT97" s="78">
        <v>5</v>
      </c>
      <c r="AU97" s="79"/>
      <c r="AV97" s="78">
        <v>4</v>
      </c>
      <c r="AW97" s="82"/>
      <c r="AX97" s="82"/>
      <c r="AY97" s="85">
        <v>8</v>
      </c>
      <c r="AZ97" s="84">
        <v>7.0963200000000004</v>
      </c>
      <c r="BA97" s="83">
        <v>3</v>
      </c>
      <c r="BB97" s="82"/>
      <c r="BC97" s="82"/>
      <c r="BD97" s="82"/>
      <c r="BE97" s="82"/>
      <c r="BF97" s="82"/>
      <c r="BG97" s="81"/>
      <c r="BH97" s="80">
        <v>8.4</v>
      </c>
      <c r="BI97" s="78">
        <v>8</v>
      </c>
      <c r="BJ97" s="79"/>
      <c r="BK97" s="79"/>
      <c r="BL97" s="79"/>
      <c r="BM97" s="78">
        <v>8</v>
      </c>
      <c r="BN97" s="79"/>
      <c r="BO97" s="79"/>
      <c r="BP97" s="79"/>
      <c r="BQ97" s="78">
        <v>8</v>
      </c>
      <c r="BR97" s="78">
        <v>8</v>
      </c>
      <c r="BS97" s="78"/>
      <c r="BT97" s="78"/>
      <c r="BU97" s="78"/>
      <c r="BV97" s="78"/>
      <c r="BW97" s="78"/>
      <c r="BX97" s="78"/>
      <c r="BY97" s="78">
        <v>10</v>
      </c>
    </row>
    <row r="98" spans="1:77">
      <c r="A98" s="91" t="s">
        <v>209</v>
      </c>
      <c r="B98" s="90">
        <v>7</v>
      </c>
      <c r="C98" s="89">
        <v>37</v>
      </c>
      <c r="D98" s="88">
        <v>6.2285714285714278</v>
      </c>
      <c r="E98" s="87">
        <v>2.8</v>
      </c>
      <c r="F98" s="78">
        <v>2</v>
      </c>
      <c r="G98" s="79"/>
      <c r="H98" s="79"/>
      <c r="I98" s="79"/>
      <c r="J98" s="79"/>
      <c r="K98" s="78">
        <v>3</v>
      </c>
      <c r="L98" s="79"/>
      <c r="M98" s="79"/>
      <c r="N98" s="79"/>
      <c r="O98" s="79"/>
      <c r="P98" s="78">
        <v>3</v>
      </c>
      <c r="Q98" s="79"/>
      <c r="R98" s="79"/>
      <c r="S98" s="79"/>
      <c r="T98" s="79"/>
      <c r="U98" s="78">
        <v>3</v>
      </c>
      <c r="V98" s="79"/>
      <c r="W98" s="79"/>
      <c r="X98" s="78">
        <v>3</v>
      </c>
      <c r="Y98" s="82"/>
      <c r="Z98" s="82"/>
      <c r="AA98" s="82"/>
      <c r="AB98" s="82"/>
      <c r="AC98" s="86">
        <v>3.4285714285714284</v>
      </c>
      <c r="AD98" s="78">
        <v>3</v>
      </c>
      <c r="AE98" s="79"/>
      <c r="AF98" s="78">
        <v>4</v>
      </c>
      <c r="AG98" s="79"/>
      <c r="AH98" s="79"/>
      <c r="AI98" s="79"/>
      <c r="AJ98" s="79"/>
      <c r="AK98" s="78">
        <v>4</v>
      </c>
      <c r="AL98" s="79"/>
      <c r="AM98" s="79"/>
      <c r="AN98" s="78">
        <v>4</v>
      </c>
      <c r="AO98" s="79"/>
      <c r="AP98" s="79"/>
      <c r="AQ98" s="78">
        <v>3</v>
      </c>
      <c r="AR98" s="79"/>
      <c r="AS98" s="79"/>
      <c r="AT98" s="78">
        <v>3</v>
      </c>
      <c r="AU98" s="79"/>
      <c r="AV98" s="78">
        <v>3</v>
      </c>
      <c r="AW98" s="82"/>
      <c r="AX98" s="82"/>
      <c r="AY98" s="85">
        <f>AY97+1</f>
        <v>9</v>
      </c>
      <c r="AZ98" s="84">
        <v>5.8367999999999993</v>
      </c>
      <c r="BA98" s="83">
        <v>6</v>
      </c>
      <c r="BB98" s="82"/>
      <c r="BC98" s="82"/>
      <c r="BD98" s="82"/>
      <c r="BE98" s="82"/>
      <c r="BF98" s="82"/>
      <c r="BG98" s="81"/>
      <c r="BH98" s="80">
        <v>6.4</v>
      </c>
      <c r="BI98" s="78">
        <v>6</v>
      </c>
      <c r="BJ98" s="79"/>
      <c r="BK98" s="79"/>
      <c r="BL98" s="79"/>
      <c r="BM98" s="78">
        <v>6</v>
      </c>
      <c r="BN98" s="79"/>
      <c r="BO98" s="79"/>
      <c r="BP98" s="79"/>
      <c r="BQ98" s="78">
        <v>5</v>
      </c>
      <c r="BR98" s="78">
        <v>5</v>
      </c>
      <c r="BS98" s="78"/>
      <c r="BT98" s="78"/>
      <c r="BU98" s="78"/>
      <c r="BV98" s="78"/>
      <c r="BW98" s="78"/>
      <c r="BX98" s="78"/>
      <c r="BY98" s="78">
        <v>10</v>
      </c>
    </row>
    <row r="99" spans="1:77">
      <c r="A99" s="91" t="s">
        <v>210</v>
      </c>
      <c r="B99" s="90">
        <v>4</v>
      </c>
      <c r="C99" s="89">
        <v>96</v>
      </c>
      <c r="D99" s="88">
        <v>3.3428571428571425</v>
      </c>
      <c r="E99" s="87">
        <v>1.2</v>
      </c>
      <c r="F99" s="78">
        <v>2</v>
      </c>
      <c r="G99" s="79"/>
      <c r="H99" s="79"/>
      <c r="I99" s="79"/>
      <c r="J99" s="79"/>
      <c r="K99" s="78">
        <v>1</v>
      </c>
      <c r="L99" s="79"/>
      <c r="M99" s="79"/>
      <c r="N99" s="79"/>
      <c r="O99" s="79"/>
      <c r="P99" s="78">
        <v>1</v>
      </c>
      <c r="Q99" s="79"/>
      <c r="R99" s="79"/>
      <c r="S99" s="79"/>
      <c r="T99" s="79"/>
      <c r="U99" s="78">
        <v>0</v>
      </c>
      <c r="V99" s="79"/>
      <c r="W99" s="79"/>
      <c r="X99" s="78">
        <v>2</v>
      </c>
      <c r="Y99" s="82"/>
      <c r="Z99" s="82"/>
      <c r="AA99" s="82"/>
      <c r="AB99" s="82"/>
      <c r="AC99" s="86">
        <v>2.1428571428571428</v>
      </c>
      <c r="AD99" s="78">
        <v>1</v>
      </c>
      <c r="AE99" s="79"/>
      <c r="AF99" s="78">
        <v>3</v>
      </c>
      <c r="AG99" s="79"/>
      <c r="AH99" s="79"/>
      <c r="AI99" s="79"/>
      <c r="AJ99" s="79"/>
      <c r="AK99" s="78">
        <v>3</v>
      </c>
      <c r="AL99" s="79"/>
      <c r="AM99" s="79"/>
      <c r="AN99" s="78">
        <v>3</v>
      </c>
      <c r="AO99" s="79"/>
      <c r="AP99" s="79"/>
      <c r="AQ99" s="78">
        <v>1</v>
      </c>
      <c r="AR99" s="79"/>
      <c r="AS99" s="79"/>
      <c r="AT99" s="78">
        <v>3</v>
      </c>
      <c r="AU99" s="79"/>
      <c r="AV99" s="78">
        <v>1</v>
      </c>
      <c r="AW99" s="82"/>
      <c r="AX99" s="82"/>
      <c r="AY99" s="85">
        <v>101</v>
      </c>
      <c r="AZ99" s="84">
        <v>2.0032000000000001</v>
      </c>
      <c r="BA99" s="83">
        <v>10</v>
      </c>
      <c r="BB99" s="82"/>
      <c r="BC99" s="82"/>
      <c r="BD99" s="82"/>
      <c r="BE99" s="82"/>
      <c r="BF99" s="82"/>
      <c r="BG99" s="81"/>
      <c r="BH99" s="80">
        <v>2</v>
      </c>
      <c r="BI99" s="78">
        <v>2</v>
      </c>
      <c r="BJ99" s="79"/>
      <c r="BK99" s="79"/>
      <c r="BL99" s="79"/>
      <c r="BM99" s="78">
        <v>1</v>
      </c>
      <c r="BN99" s="79"/>
      <c r="BO99" s="79"/>
      <c r="BP99" s="79"/>
      <c r="BQ99" s="78">
        <v>2</v>
      </c>
      <c r="BR99" s="78">
        <v>1</v>
      </c>
      <c r="BS99" s="78"/>
      <c r="BT99" s="78"/>
      <c r="BU99" s="78"/>
      <c r="BV99" s="78"/>
      <c r="BW99" s="78"/>
      <c r="BX99" s="78"/>
      <c r="BY99" s="78">
        <v>4</v>
      </c>
    </row>
    <row r="100" spans="1:77">
      <c r="A100" s="91" t="s">
        <v>211</v>
      </c>
      <c r="B100" s="90">
        <v>4</v>
      </c>
      <c r="C100" s="89">
        <v>96</v>
      </c>
      <c r="D100" s="88">
        <v>3.3428571428571425</v>
      </c>
      <c r="E100" s="87">
        <v>1.2</v>
      </c>
      <c r="F100" s="78">
        <v>3</v>
      </c>
      <c r="G100" s="79"/>
      <c r="H100" s="79"/>
      <c r="I100" s="79"/>
      <c r="J100" s="79"/>
      <c r="K100" s="78">
        <v>1</v>
      </c>
      <c r="L100" s="79"/>
      <c r="M100" s="79"/>
      <c r="N100" s="79"/>
      <c r="O100" s="79"/>
      <c r="P100" s="78">
        <v>1</v>
      </c>
      <c r="Q100" s="79"/>
      <c r="R100" s="79"/>
      <c r="S100" s="79"/>
      <c r="T100" s="79"/>
      <c r="U100" s="78">
        <v>0</v>
      </c>
      <c r="V100" s="79"/>
      <c r="W100" s="79"/>
      <c r="X100" s="78">
        <v>1</v>
      </c>
      <c r="Y100" s="82"/>
      <c r="Z100" s="82"/>
      <c r="AA100" s="82"/>
      <c r="AB100" s="82"/>
      <c r="AC100" s="86">
        <v>2.1428571428571428</v>
      </c>
      <c r="AD100" s="78">
        <v>2</v>
      </c>
      <c r="AE100" s="79"/>
      <c r="AF100" s="78">
        <v>2</v>
      </c>
      <c r="AG100" s="79"/>
      <c r="AH100" s="79"/>
      <c r="AI100" s="79"/>
      <c r="AJ100" s="79"/>
      <c r="AK100" s="78">
        <v>3</v>
      </c>
      <c r="AL100" s="79"/>
      <c r="AM100" s="79"/>
      <c r="AN100" s="78">
        <v>2</v>
      </c>
      <c r="AO100" s="79"/>
      <c r="AP100" s="79"/>
      <c r="AQ100" s="78">
        <v>2</v>
      </c>
      <c r="AR100" s="79"/>
      <c r="AS100" s="79"/>
      <c r="AT100" s="78">
        <v>2</v>
      </c>
      <c r="AU100" s="79"/>
      <c r="AV100" s="78">
        <v>2</v>
      </c>
      <c r="AW100" s="82"/>
      <c r="AX100" s="82"/>
      <c r="AY100" s="85">
        <v>95</v>
      </c>
      <c r="AZ100" s="84">
        <v>2.2963199999999997</v>
      </c>
      <c r="BA100" s="83">
        <v>8</v>
      </c>
      <c r="BB100" s="82"/>
      <c r="BC100" s="82"/>
      <c r="BD100" s="82"/>
      <c r="BE100" s="82"/>
      <c r="BF100" s="82"/>
      <c r="BG100" s="81"/>
      <c r="BH100" s="80">
        <v>2.4</v>
      </c>
      <c r="BI100" s="78">
        <v>2</v>
      </c>
      <c r="BJ100" s="79"/>
      <c r="BK100" s="79"/>
      <c r="BL100" s="79"/>
      <c r="BM100" s="78">
        <v>2</v>
      </c>
      <c r="BN100" s="79"/>
      <c r="BO100" s="79"/>
      <c r="BP100" s="79"/>
      <c r="BQ100" s="78">
        <v>3</v>
      </c>
      <c r="BR100" s="78">
        <v>2</v>
      </c>
      <c r="BS100" s="78"/>
      <c r="BT100" s="78"/>
      <c r="BU100" s="78"/>
      <c r="BV100" s="78"/>
      <c r="BW100" s="78"/>
      <c r="BX100" s="78"/>
      <c r="BY100" s="78">
        <v>3</v>
      </c>
    </row>
    <row r="101" spans="1:77">
      <c r="A101" s="91" t="s">
        <v>212</v>
      </c>
      <c r="B101" s="90">
        <v>7</v>
      </c>
      <c r="C101" s="89">
        <v>8</v>
      </c>
      <c r="D101" s="88">
        <v>9.1714285714285708</v>
      </c>
      <c r="E101" s="87">
        <v>4.5999999999999996</v>
      </c>
      <c r="F101" s="78">
        <v>4</v>
      </c>
      <c r="G101" s="79"/>
      <c r="H101" s="79"/>
      <c r="I101" s="79"/>
      <c r="J101" s="79"/>
      <c r="K101" s="78">
        <v>5</v>
      </c>
      <c r="L101" s="79"/>
      <c r="M101" s="79"/>
      <c r="N101" s="79"/>
      <c r="O101" s="79"/>
      <c r="P101" s="78">
        <v>4</v>
      </c>
      <c r="Q101" s="79"/>
      <c r="R101" s="79"/>
      <c r="S101" s="79"/>
      <c r="T101" s="79"/>
      <c r="U101" s="78">
        <v>5</v>
      </c>
      <c r="V101" s="79"/>
      <c r="W101" s="79"/>
      <c r="X101" s="78">
        <v>5</v>
      </c>
      <c r="Y101" s="82"/>
      <c r="Z101" s="82"/>
      <c r="AA101" s="82"/>
      <c r="AB101" s="82"/>
      <c r="AC101" s="86">
        <v>4.5714285714285712</v>
      </c>
      <c r="AD101" s="78">
        <v>5</v>
      </c>
      <c r="AE101" s="79"/>
      <c r="AF101" s="78">
        <v>4</v>
      </c>
      <c r="AG101" s="79"/>
      <c r="AH101" s="79"/>
      <c r="AI101" s="79"/>
      <c r="AJ101" s="79"/>
      <c r="AK101" s="78">
        <v>5</v>
      </c>
      <c r="AL101" s="79"/>
      <c r="AM101" s="79"/>
      <c r="AN101" s="78">
        <v>5</v>
      </c>
      <c r="AO101" s="79"/>
      <c r="AP101" s="79"/>
      <c r="AQ101" s="78">
        <v>4</v>
      </c>
      <c r="AR101" s="79"/>
      <c r="AS101" s="79"/>
      <c r="AT101" s="78">
        <v>5</v>
      </c>
      <c r="AU101" s="79"/>
      <c r="AV101" s="78">
        <v>4</v>
      </c>
      <c r="AW101" s="82"/>
      <c r="AX101" s="82"/>
      <c r="AY101" s="85">
        <f>AY100+1</f>
        <v>96</v>
      </c>
      <c r="AZ101" s="84">
        <v>6.9375999999999998</v>
      </c>
      <c r="BA101" s="83">
        <v>4</v>
      </c>
      <c r="BB101" s="82"/>
      <c r="BC101" s="82"/>
      <c r="BD101" s="82"/>
      <c r="BE101" s="82"/>
      <c r="BF101" s="82"/>
      <c r="BG101" s="81"/>
      <c r="BH101" s="80">
        <v>8</v>
      </c>
      <c r="BI101" s="78">
        <v>7</v>
      </c>
      <c r="BJ101" s="79"/>
      <c r="BK101" s="79"/>
      <c r="BL101" s="79"/>
      <c r="BM101" s="78">
        <v>8</v>
      </c>
      <c r="BN101" s="79"/>
      <c r="BO101" s="79"/>
      <c r="BP101" s="79"/>
      <c r="BQ101" s="78">
        <v>7</v>
      </c>
      <c r="BR101" s="78">
        <v>8</v>
      </c>
      <c r="BS101" s="78"/>
      <c r="BT101" s="78"/>
      <c r="BU101" s="78"/>
      <c r="BV101" s="78"/>
      <c r="BW101" s="78"/>
      <c r="BX101" s="78"/>
      <c r="BY101" s="78">
        <v>10</v>
      </c>
    </row>
    <row r="102" spans="1:77">
      <c r="A102" s="91" t="s">
        <v>213</v>
      </c>
      <c r="B102" s="90">
        <v>6</v>
      </c>
      <c r="C102" s="89">
        <v>100</v>
      </c>
      <c r="D102" s="88">
        <v>3.1714285714285717</v>
      </c>
      <c r="E102" s="87">
        <v>1.6</v>
      </c>
      <c r="F102" s="78">
        <v>2</v>
      </c>
      <c r="G102" s="79"/>
      <c r="H102" s="79"/>
      <c r="I102" s="79"/>
      <c r="J102" s="79"/>
      <c r="K102" s="78">
        <v>2</v>
      </c>
      <c r="L102" s="79"/>
      <c r="M102" s="79"/>
      <c r="N102" s="79"/>
      <c r="O102" s="79"/>
      <c r="P102" s="78">
        <v>2</v>
      </c>
      <c r="Q102" s="79"/>
      <c r="R102" s="79"/>
      <c r="S102" s="79"/>
      <c r="T102" s="79"/>
      <c r="U102" s="78">
        <v>0</v>
      </c>
      <c r="V102" s="79"/>
      <c r="W102" s="79"/>
      <c r="X102" s="78">
        <v>2</v>
      </c>
      <c r="Y102" s="82"/>
      <c r="Z102" s="82"/>
      <c r="AA102" s="82"/>
      <c r="AB102" s="82"/>
      <c r="AC102" s="86">
        <v>1.5714285714285714</v>
      </c>
      <c r="AD102" s="78">
        <v>1</v>
      </c>
      <c r="AE102" s="79"/>
      <c r="AF102" s="78">
        <v>2</v>
      </c>
      <c r="AG102" s="79"/>
      <c r="AH102" s="79"/>
      <c r="AI102" s="79"/>
      <c r="AJ102" s="79"/>
      <c r="AK102" s="78">
        <v>3</v>
      </c>
      <c r="AL102" s="79"/>
      <c r="AM102" s="79"/>
      <c r="AN102" s="78">
        <v>2</v>
      </c>
      <c r="AO102" s="79"/>
      <c r="AP102" s="79"/>
      <c r="AQ102" s="78">
        <v>1</v>
      </c>
      <c r="AR102" s="79"/>
      <c r="AS102" s="79"/>
      <c r="AT102" s="78">
        <v>1</v>
      </c>
      <c r="AU102" s="79"/>
      <c r="AV102" s="78">
        <v>1</v>
      </c>
      <c r="AW102" s="82"/>
      <c r="AX102" s="82"/>
      <c r="AY102" s="85">
        <v>76</v>
      </c>
      <c r="AZ102" s="84">
        <v>3.3292799999999998</v>
      </c>
      <c r="BA102" s="83">
        <v>9</v>
      </c>
      <c r="BB102" s="82"/>
      <c r="BC102" s="82"/>
      <c r="BD102" s="82"/>
      <c r="BE102" s="82"/>
      <c r="BF102" s="82"/>
      <c r="BG102" s="81"/>
      <c r="BH102" s="80">
        <v>3.4</v>
      </c>
      <c r="BI102" s="78">
        <v>4</v>
      </c>
      <c r="BJ102" s="79"/>
      <c r="BK102" s="79"/>
      <c r="BL102" s="79"/>
      <c r="BM102" s="78">
        <v>2</v>
      </c>
      <c r="BN102" s="79"/>
      <c r="BO102" s="79"/>
      <c r="BP102" s="79"/>
      <c r="BQ102" s="78">
        <v>4</v>
      </c>
      <c r="BR102" s="78">
        <v>3</v>
      </c>
      <c r="BS102" s="78"/>
      <c r="BT102" s="78"/>
      <c r="BU102" s="78"/>
      <c r="BV102" s="78"/>
      <c r="BW102" s="78"/>
      <c r="BX102" s="78"/>
      <c r="BY102" s="78">
        <v>4</v>
      </c>
    </row>
    <row r="103" spans="1:77">
      <c r="A103" s="91" t="s">
        <v>214</v>
      </c>
      <c r="B103" s="90">
        <v>5</v>
      </c>
      <c r="C103" s="89">
        <v>61</v>
      </c>
      <c r="D103" s="88">
        <v>5.1428571428571423</v>
      </c>
      <c r="E103" s="87">
        <v>3</v>
      </c>
      <c r="F103" s="78">
        <v>3</v>
      </c>
      <c r="G103" s="79"/>
      <c r="H103" s="79"/>
      <c r="I103" s="79"/>
      <c r="J103" s="79"/>
      <c r="K103" s="78">
        <v>3</v>
      </c>
      <c r="L103" s="79"/>
      <c r="M103" s="79"/>
      <c r="N103" s="79"/>
      <c r="O103" s="79"/>
      <c r="P103" s="78">
        <v>3</v>
      </c>
      <c r="Q103" s="79"/>
      <c r="R103" s="79"/>
      <c r="S103" s="79"/>
      <c r="T103" s="79"/>
      <c r="U103" s="78">
        <v>3</v>
      </c>
      <c r="V103" s="79"/>
      <c r="W103" s="79"/>
      <c r="X103" s="78">
        <v>3</v>
      </c>
      <c r="Y103" s="82"/>
      <c r="Z103" s="82"/>
      <c r="AA103" s="82"/>
      <c r="AB103" s="82"/>
      <c r="AC103" s="86">
        <v>2.1428571428571428</v>
      </c>
      <c r="AD103" s="78">
        <v>1</v>
      </c>
      <c r="AE103" s="79"/>
      <c r="AF103" s="78">
        <v>2</v>
      </c>
      <c r="AG103" s="79"/>
      <c r="AH103" s="79"/>
      <c r="AI103" s="79"/>
      <c r="AJ103" s="79"/>
      <c r="AK103" s="78">
        <v>4</v>
      </c>
      <c r="AL103" s="79"/>
      <c r="AM103" s="79"/>
      <c r="AN103" s="78">
        <v>3</v>
      </c>
      <c r="AO103" s="79"/>
      <c r="AP103" s="79"/>
      <c r="AQ103" s="78">
        <v>2</v>
      </c>
      <c r="AR103" s="79"/>
      <c r="AS103" s="79"/>
      <c r="AT103" s="78">
        <v>2</v>
      </c>
      <c r="AU103" s="79"/>
      <c r="AV103" s="78">
        <v>1</v>
      </c>
      <c r="AW103" s="82"/>
      <c r="AX103" s="82"/>
      <c r="AY103" s="85">
        <v>30</v>
      </c>
      <c r="AZ103" s="84">
        <v>5.6063999999999989</v>
      </c>
      <c r="BA103" s="83">
        <v>7</v>
      </c>
      <c r="BB103" s="82"/>
      <c r="BC103" s="82"/>
      <c r="BD103" s="82"/>
      <c r="BE103" s="82"/>
      <c r="BF103" s="82"/>
      <c r="BG103" s="81"/>
      <c r="BH103" s="80">
        <v>6</v>
      </c>
      <c r="BI103" s="78">
        <v>6</v>
      </c>
      <c r="BJ103" s="79"/>
      <c r="BK103" s="79"/>
      <c r="BL103" s="79"/>
      <c r="BM103" s="78">
        <v>5</v>
      </c>
      <c r="BN103" s="79"/>
      <c r="BO103" s="79"/>
      <c r="BP103" s="79"/>
      <c r="BQ103" s="78">
        <v>5</v>
      </c>
      <c r="BR103" s="78">
        <v>7</v>
      </c>
      <c r="BS103" s="78"/>
      <c r="BT103" s="78"/>
      <c r="BU103" s="78"/>
      <c r="BV103" s="78"/>
      <c r="BW103" s="78"/>
      <c r="BX103" s="78"/>
      <c r="BY103" s="78">
        <v>7</v>
      </c>
    </row>
    <row r="104" spans="1:77">
      <c r="A104" s="91" t="s">
        <v>215</v>
      </c>
      <c r="B104" s="90">
        <v>7</v>
      </c>
      <c r="C104" s="89">
        <v>23</v>
      </c>
      <c r="D104" s="88">
        <v>6.9428571428571431</v>
      </c>
      <c r="E104" s="87">
        <v>3.8</v>
      </c>
      <c r="F104" s="78">
        <v>5</v>
      </c>
      <c r="G104" s="79"/>
      <c r="H104" s="79"/>
      <c r="I104" s="79"/>
      <c r="J104" s="79"/>
      <c r="K104" s="78">
        <v>4</v>
      </c>
      <c r="L104" s="79"/>
      <c r="M104" s="79"/>
      <c r="N104" s="79"/>
      <c r="O104" s="79"/>
      <c r="P104" s="78">
        <v>3</v>
      </c>
      <c r="Q104" s="79"/>
      <c r="R104" s="79"/>
      <c r="S104" s="79"/>
      <c r="T104" s="79"/>
      <c r="U104" s="78">
        <v>4</v>
      </c>
      <c r="V104" s="79"/>
      <c r="W104" s="79"/>
      <c r="X104" s="78">
        <v>3</v>
      </c>
      <c r="Y104" s="82"/>
      <c r="Z104" s="82"/>
      <c r="AA104" s="82"/>
      <c r="AB104" s="82"/>
      <c r="AC104" s="86">
        <v>3.1428571428571428</v>
      </c>
      <c r="AD104" s="78">
        <v>4</v>
      </c>
      <c r="AE104" s="79"/>
      <c r="AF104" s="78">
        <v>3</v>
      </c>
      <c r="AG104" s="79"/>
      <c r="AH104" s="79"/>
      <c r="AI104" s="79"/>
      <c r="AJ104" s="79"/>
      <c r="AK104" s="78">
        <v>4</v>
      </c>
      <c r="AL104" s="79"/>
      <c r="AM104" s="79"/>
      <c r="AN104" s="78">
        <v>5</v>
      </c>
      <c r="AO104" s="79"/>
      <c r="AP104" s="79"/>
      <c r="AQ104" s="78">
        <v>2</v>
      </c>
      <c r="AR104" s="79"/>
      <c r="AS104" s="79"/>
      <c r="AT104" s="78">
        <v>2</v>
      </c>
      <c r="AU104" s="79"/>
      <c r="AV104" s="78">
        <v>2</v>
      </c>
      <c r="AW104" s="82"/>
      <c r="AX104" s="82"/>
      <c r="AY104" s="85">
        <v>25</v>
      </c>
      <c r="AZ104" s="84">
        <v>5.7235199999999997</v>
      </c>
      <c r="BA104" s="83">
        <v>4</v>
      </c>
      <c r="BB104" s="82"/>
      <c r="BC104" s="82"/>
      <c r="BD104" s="82"/>
      <c r="BE104" s="82"/>
      <c r="BF104" s="82"/>
      <c r="BG104" s="81"/>
      <c r="BH104" s="80">
        <v>6.6</v>
      </c>
      <c r="BI104" s="78">
        <v>5</v>
      </c>
      <c r="BJ104" s="79"/>
      <c r="BK104" s="79"/>
      <c r="BL104" s="79"/>
      <c r="BM104" s="78">
        <v>5</v>
      </c>
      <c r="BN104" s="79"/>
      <c r="BO104" s="79"/>
      <c r="BP104" s="79"/>
      <c r="BQ104" s="78">
        <v>6</v>
      </c>
      <c r="BR104" s="78">
        <v>7</v>
      </c>
      <c r="BS104" s="78"/>
      <c r="BT104" s="78"/>
      <c r="BU104" s="78"/>
      <c r="BV104" s="78"/>
      <c r="BW104" s="78"/>
      <c r="BX104" s="78"/>
      <c r="BY104" s="78">
        <v>10</v>
      </c>
    </row>
    <row r="105" spans="1:77">
      <c r="A105" s="91" t="s">
        <v>216</v>
      </c>
      <c r="B105" s="90">
        <v>3</v>
      </c>
      <c r="C105" s="89">
        <v>105</v>
      </c>
      <c r="D105" s="88">
        <v>2.9714285714285715</v>
      </c>
      <c r="E105" s="87">
        <v>1.4</v>
      </c>
      <c r="F105" s="78">
        <v>4</v>
      </c>
      <c r="G105" s="79"/>
      <c r="H105" s="79"/>
      <c r="I105" s="79"/>
      <c r="J105" s="79"/>
      <c r="K105" s="78">
        <v>1</v>
      </c>
      <c r="L105" s="79"/>
      <c r="M105" s="79"/>
      <c r="N105" s="79"/>
      <c r="O105" s="79"/>
      <c r="P105" s="78">
        <v>1</v>
      </c>
      <c r="Q105" s="79"/>
      <c r="R105" s="79"/>
      <c r="S105" s="79"/>
      <c r="T105" s="79"/>
      <c r="U105" s="78">
        <v>0</v>
      </c>
      <c r="V105" s="79"/>
      <c r="W105" s="79"/>
      <c r="X105" s="78">
        <v>1</v>
      </c>
      <c r="Y105" s="82"/>
      <c r="Z105" s="82"/>
      <c r="AA105" s="82"/>
      <c r="AB105" s="82"/>
      <c r="AC105" s="86">
        <v>1.5714285714285714</v>
      </c>
      <c r="AD105" s="78">
        <v>1</v>
      </c>
      <c r="AE105" s="79"/>
      <c r="AF105" s="78">
        <v>2</v>
      </c>
      <c r="AG105" s="79"/>
      <c r="AH105" s="79"/>
      <c r="AI105" s="79"/>
      <c r="AJ105" s="79"/>
      <c r="AK105" s="78">
        <v>2</v>
      </c>
      <c r="AL105" s="79"/>
      <c r="AM105" s="79"/>
      <c r="AN105" s="78">
        <v>3</v>
      </c>
      <c r="AO105" s="79"/>
      <c r="AP105" s="79"/>
      <c r="AQ105" s="78">
        <v>1</v>
      </c>
      <c r="AR105" s="79"/>
      <c r="AS105" s="79"/>
      <c r="AT105" s="78">
        <v>1</v>
      </c>
      <c r="AU105" s="79"/>
      <c r="AV105" s="78">
        <v>1</v>
      </c>
      <c r="AW105" s="82"/>
      <c r="AX105" s="82"/>
      <c r="AY105" s="85">
        <v>110</v>
      </c>
      <c r="AZ105" s="84">
        <v>0.95679999999999987</v>
      </c>
      <c r="BA105" s="83">
        <v>8</v>
      </c>
      <c r="BB105" s="82"/>
      <c r="BC105" s="82"/>
      <c r="BD105" s="82"/>
      <c r="BE105" s="82"/>
      <c r="BF105" s="82"/>
      <c r="BG105" s="81"/>
      <c r="BH105" s="80">
        <v>1</v>
      </c>
      <c r="BI105" s="78">
        <v>1</v>
      </c>
      <c r="BJ105" s="79"/>
      <c r="BK105" s="79"/>
      <c r="BL105" s="79"/>
      <c r="BM105" s="78">
        <v>1</v>
      </c>
      <c r="BN105" s="79"/>
      <c r="BO105" s="79"/>
      <c r="BP105" s="79"/>
      <c r="BQ105" s="78">
        <v>1</v>
      </c>
      <c r="BR105" s="78">
        <v>1</v>
      </c>
      <c r="BS105" s="78"/>
      <c r="BT105" s="78"/>
      <c r="BU105" s="78"/>
      <c r="BV105" s="78"/>
      <c r="BW105" s="78"/>
      <c r="BX105" s="78"/>
      <c r="BY105" s="78">
        <v>1</v>
      </c>
    </row>
    <row r="106" spans="1:77">
      <c r="A106" s="91" t="s">
        <v>217</v>
      </c>
      <c r="B106" s="90">
        <v>4</v>
      </c>
      <c r="C106" s="89">
        <v>67</v>
      </c>
      <c r="D106" s="88">
        <v>4.8857142857142861</v>
      </c>
      <c r="E106" s="87">
        <v>1.6</v>
      </c>
      <c r="F106" s="78">
        <v>4</v>
      </c>
      <c r="G106" s="79"/>
      <c r="H106" s="79"/>
      <c r="I106" s="79"/>
      <c r="J106" s="79"/>
      <c r="K106" s="78">
        <v>1</v>
      </c>
      <c r="L106" s="79"/>
      <c r="M106" s="79"/>
      <c r="N106" s="79"/>
      <c r="O106" s="79"/>
      <c r="P106" s="78">
        <v>1</v>
      </c>
      <c r="Q106" s="79"/>
      <c r="R106" s="79"/>
      <c r="S106" s="79"/>
      <c r="T106" s="79"/>
      <c r="U106" s="78">
        <v>0</v>
      </c>
      <c r="V106" s="79"/>
      <c r="W106" s="79"/>
      <c r="X106" s="78">
        <v>2</v>
      </c>
      <c r="Y106" s="82"/>
      <c r="Z106" s="82"/>
      <c r="AA106" s="82"/>
      <c r="AB106" s="82"/>
      <c r="AC106" s="86">
        <v>3.2857142857142856</v>
      </c>
      <c r="AD106" s="78">
        <v>3</v>
      </c>
      <c r="AE106" s="79"/>
      <c r="AF106" s="78">
        <v>3</v>
      </c>
      <c r="AG106" s="79"/>
      <c r="AH106" s="79"/>
      <c r="AI106" s="79"/>
      <c r="AJ106" s="79"/>
      <c r="AK106" s="78">
        <v>4</v>
      </c>
      <c r="AL106" s="79"/>
      <c r="AM106" s="79"/>
      <c r="AN106" s="78">
        <v>4</v>
      </c>
      <c r="AO106" s="79"/>
      <c r="AP106" s="79"/>
      <c r="AQ106" s="78">
        <v>3</v>
      </c>
      <c r="AR106" s="79"/>
      <c r="AS106" s="79"/>
      <c r="AT106" s="78">
        <v>3</v>
      </c>
      <c r="AU106" s="79"/>
      <c r="AV106" s="78">
        <v>3</v>
      </c>
      <c r="AW106" s="82"/>
      <c r="AX106" s="82"/>
      <c r="AY106" s="85">
        <v>58</v>
      </c>
      <c r="AZ106" s="84">
        <v>4.2700800000000001</v>
      </c>
      <c r="BA106" s="83">
        <v>5</v>
      </c>
      <c r="BB106" s="82"/>
      <c r="BC106" s="82"/>
      <c r="BD106" s="82"/>
      <c r="BE106" s="82"/>
      <c r="BF106" s="82"/>
      <c r="BG106" s="81"/>
      <c r="BH106" s="80">
        <v>4.8</v>
      </c>
      <c r="BI106" s="78">
        <v>5</v>
      </c>
      <c r="BJ106" s="79"/>
      <c r="BK106" s="79"/>
      <c r="BL106" s="79"/>
      <c r="BM106" s="78">
        <v>5</v>
      </c>
      <c r="BN106" s="79"/>
      <c r="BO106" s="79"/>
      <c r="BP106" s="79"/>
      <c r="BQ106" s="78">
        <v>5</v>
      </c>
      <c r="BR106" s="78">
        <v>3</v>
      </c>
      <c r="BS106" s="78"/>
      <c r="BT106" s="78"/>
      <c r="BU106" s="78"/>
      <c r="BV106" s="78"/>
      <c r="BW106" s="78"/>
      <c r="BX106" s="78"/>
      <c r="BY106" s="78">
        <v>6</v>
      </c>
    </row>
    <row r="107" spans="1:77">
      <c r="A107" s="91" t="s">
        <v>218</v>
      </c>
      <c r="B107" s="90">
        <v>4</v>
      </c>
      <c r="C107" s="89">
        <v>25</v>
      </c>
      <c r="D107" s="88">
        <v>6.6857142857142851</v>
      </c>
      <c r="E107" s="87">
        <v>3.4</v>
      </c>
      <c r="F107" s="78">
        <v>4</v>
      </c>
      <c r="G107" s="79"/>
      <c r="H107" s="79"/>
      <c r="I107" s="79"/>
      <c r="J107" s="79"/>
      <c r="K107" s="78">
        <v>4</v>
      </c>
      <c r="L107" s="79"/>
      <c r="M107" s="79"/>
      <c r="N107" s="79"/>
      <c r="O107" s="79"/>
      <c r="P107" s="78">
        <v>3</v>
      </c>
      <c r="Q107" s="79"/>
      <c r="R107" s="79"/>
      <c r="S107" s="79"/>
      <c r="T107" s="79"/>
      <c r="U107" s="78">
        <v>3</v>
      </c>
      <c r="V107" s="79"/>
      <c r="W107" s="79"/>
      <c r="X107" s="78">
        <v>3</v>
      </c>
      <c r="Y107" s="82"/>
      <c r="Z107" s="82"/>
      <c r="AA107" s="82"/>
      <c r="AB107" s="82"/>
      <c r="AC107" s="86">
        <v>3.2857142857142856</v>
      </c>
      <c r="AD107" s="78">
        <v>3</v>
      </c>
      <c r="AE107" s="79"/>
      <c r="AF107" s="78">
        <v>4</v>
      </c>
      <c r="AG107" s="79"/>
      <c r="AH107" s="79"/>
      <c r="AI107" s="79"/>
      <c r="AJ107" s="79"/>
      <c r="AK107" s="78">
        <v>3</v>
      </c>
      <c r="AL107" s="79"/>
      <c r="AM107" s="79"/>
      <c r="AN107" s="78">
        <v>4</v>
      </c>
      <c r="AO107" s="79"/>
      <c r="AP107" s="79"/>
      <c r="AQ107" s="78">
        <v>3</v>
      </c>
      <c r="AR107" s="79"/>
      <c r="AS107" s="79"/>
      <c r="AT107" s="78">
        <v>3</v>
      </c>
      <c r="AU107" s="79"/>
      <c r="AV107" s="78">
        <v>3</v>
      </c>
      <c r="AW107" s="82"/>
      <c r="AX107" s="82"/>
      <c r="AY107" s="85">
        <f>AY106+1</f>
        <v>59</v>
      </c>
      <c r="AZ107" s="84">
        <v>6.0704000000000011</v>
      </c>
      <c r="BA107" s="83">
        <v>4</v>
      </c>
      <c r="BB107" s="82"/>
      <c r="BC107" s="82"/>
      <c r="BD107" s="82"/>
      <c r="BE107" s="82"/>
      <c r="BF107" s="82"/>
      <c r="BG107" s="81"/>
      <c r="BH107" s="80">
        <v>7</v>
      </c>
      <c r="BI107" s="78">
        <v>6</v>
      </c>
      <c r="BJ107" s="79"/>
      <c r="BK107" s="79"/>
      <c r="BL107" s="79"/>
      <c r="BM107" s="78">
        <v>6</v>
      </c>
      <c r="BN107" s="79"/>
      <c r="BO107" s="79"/>
      <c r="BP107" s="79"/>
      <c r="BQ107" s="78">
        <v>7</v>
      </c>
      <c r="BR107" s="78">
        <v>7</v>
      </c>
      <c r="BS107" s="78"/>
      <c r="BT107" s="78"/>
      <c r="BU107" s="78"/>
      <c r="BV107" s="78"/>
      <c r="BW107" s="78"/>
      <c r="BX107" s="78"/>
      <c r="BY107" s="78">
        <v>9</v>
      </c>
    </row>
    <row r="108" spans="1:77">
      <c r="A108" s="91" t="s">
        <v>219</v>
      </c>
      <c r="B108" s="90">
        <v>6</v>
      </c>
      <c r="C108" s="89">
        <v>96</v>
      </c>
      <c r="D108" s="88">
        <v>3.2571428571428571</v>
      </c>
      <c r="E108" s="87">
        <v>1.4</v>
      </c>
      <c r="F108" s="78">
        <v>4</v>
      </c>
      <c r="G108" s="79"/>
      <c r="H108" s="79"/>
      <c r="I108" s="79"/>
      <c r="J108" s="79"/>
      <c r="K108" s="78">
        <v>1</v>
      </c>
      <c r="L108" s="79"/>
      <c r="M108" s="79"/>
      <c r="N108" s="79"/>
      <c r="O108" s="79"/>
      <c r="P108" s="78">
        <v>1</v>
      </c>
      <c r="Q108" s="79"/>
      <c r="R108" s="79"/>
      <c r="S108" s="79"/>
      <c r="T108" s="79"/>
      <c r="U108" s="78">
        <v>0</v>
      </c>
      <c r="V108" s="79"/>
      <c r="W108" s="79"/>
      <c r="X108" s="78">
        <v>1</v>
      </c>
      <c r="Y108" s="82"/>
      <c r="Z108" s="82"/>
      <c r="AA108" s="82"/>
      <c r="AB108" s="82"/>
      <c r="AC108" s="86">
        <v>1.8571428571428572</v>
      </c>
      <c r="AD108" s="78">
        <v>2</v>
      </c>
      <c r="AE108" s="79"/>
      <c r="AF108" s="78">
        <v>1</v>
      </c>
      <c r="AG108" s="79"/>
      <c r="AH108" s="79"/>
      <c r="AI108" s="79"/>
      <c r="AJ108" s="79"/>
      <c r="AK108" s="78">
        <v>2</v>
      </c>
      <c r="AL108" s="79"/>
      <c r="AM108" s="79"/>
      <c r="AN108" s="78">
        <v>2</v>
      </c>
      <c r="AO108" s="79"/>
      <c r="AP108" s="79"/>
      <c r="AQ108" s="78">
        <v>2</v>
      </c>
      <c r="AR108" s="79"/>
      <c r="AS108" s="79"/>
      <c r="AT108" s="78">
        <v>3</v>
      </c>
      <c r="AU108" s="79"/>
      <c r="AV108" s="78">
        <v>1</v>
      </c>
      <c r="AW108" s="82"/>
      <c r="AX108" s="82"/>
      <c r="AY108" s="85">
        <v>110</v>
      </c>
      <c r="AZ108" s="84">
        <v>0.95679999999999987</v>
      </c>
      <c r="BA108" s="83">
        <v>8</v>
      </c>
      <c r="BB108" s="82"/>
      <c r="BC108" s="82"/>
      <c r="BD108" s="82"/>
      <c r="BE108" s="82"/>
      <c r="BF108" s="82"/>
      <c r="BG108" s="81"/>
      <c r="BH108" s="80">
        <v>1</v>
      </c>
      <c r="BI108" s="78">
        <v>1</v>
      </c>
      <c r="BJ108" s="79"/>
      <c r="BK108" s="79"/>
      <c r="BL108" s="79"/>
      <c r="BM108" s="78">
        <v>1</v>
      </c>
      <c r="BN108" s="79"/>
      <c r="BO108" s="79"/>
      <c r="BP108" s="79"/>
      <c r="BQ108" s="78">
        <v>1</v>
      </c>
      <c r="BR108" s="78">
        <v>1</v>
      </c>
      <c r="BS108" s="78"/>
      <c r="BT108" s="78"/>
      <c r="BU108" s="78"/>
      <c r="BV108" s="78"/>
      <c r="BW108" s="78"/>
      <c r="BX108" s="78"/>
      <c r="BY108" s="78">
        <v>1</v>
      </c>
    </row>
    <row r="109" spans="1:77">
      <c r="A109" s="91" t="s">
        <v>220</v>
      </c>
      <c r="B109" s="90">
        <v>5</v>
      </c>
      <c r="C109" s="89">
        <v>61</v>
      </c>
      <c r="D109" s="88">
        <v>5.0571428571428569</v>
      </c>
      <c r="E109" s="87">
        <v>2.2000000000000002</v>
      </c>
      <c r="F109" s="78">
        <v>3</v>
      </c>
      <c r="G109" s="79"/>
      <c r="H109" s="79"/>
      <c r="I109" s="79"/>
      <c r="J109" s="79"/>
      <c r="K109" s="78">
        <v>2</v>
      </c>
      <c r="L109" s="79"/>
      <c r="M109" s="79"/>
      <c r="N109" s="79"/>
      <c r="O109" s="79"/>
      <c r="P109" s="78">
        <v>2</v>
      </c>
      <c r="Q109" s="79"/>
      <c r="R109" s="79"/>
      <c r="S109" s="79"/>
      <c r="T109" s="79"/>
      <c r="U109" s="78">
        <v>2</v>
      </c>
      <c r="V109" s="79"/>
      <c r="W109" s="79"/>
      <c r="X109" s="78">
        <v>2</v>
      </c>
      <c r="Y109" s="82"/>
      <c r="Z109" s="82"/>
      <c r="AA109" s="82"/>
      <c r="AB109" s="82"/>
      <c r="AC109" s="86">
        <v>2.8571428571428572</v>
      </c>
      <c r="AD109" s="78">
        <v>1</v>
      </c>
      <c r="AE109" s="79"/>
      <c r="AF109" s="78">
        <v>3</v>
      </c>
      <c r="AG109" s="79"/>
      <c r="AH109" s="79"/>
      <c r="AI109" s="79"/>
      <c r="AJ109" s="79"/>
      <c r="AK109" s="78">
        <v>5</v>
      </c>
      <c r="AL109" s="79"/>
      <c r="AM109" s="79"/>
      <c r="AN109" s="78">
        <v>3</v>
      </c>
      <c r="AO109" s="79"/>
      <c r="AP109" s="79"/>
      <c r="AQ109" s="78">
        <v>2</v>
      </c>
      <c r="AR109" s="79"/>
      <c r="AS109" s="79"/>
      <c r="AT109" s="78">
        <v>3</v>
      </c>
      <c r="AU109" s="79"/>
      <c r="AV109" s="78">
        <v>3</v>
      </c>
      <c r="AW109" s="82"/>
      <c r="AX109" s="82"/>
      <c r="AY109" s="85">
        <v>43</v>
      </c>
      <c r="AZ109" s="84">
        <v>5.0457600000000005</v>
      </c>
      <c r="BA109" s="83">
        <v>7</v>
      </c>
      <c r="BB109" s="82"/>
      <c r="BC109" s="82"/>
      <c r="BD109" s="82"/>
      <c r="BE109" s="82"/>
      <c r="BF109" s="82"/>
      <c r="BG109" s="81"/>
      <c r="BH109" s="80">
        <v>5.4</v>
      </c>
      <c r="BI109" s="78">
        <v>6</v>
      </c>
      <c r="BJ109" s="79"/>
      <c r="BK109" s="79"/>
      <c r="BL109" s="79"/>
      <c r="BM109" s="78">
        <v>6</v>
      </c>
      <c r="BN109" s="79"/>
      <c r="BO109" s="79"/>
      <c r="BP109" s="79"/>
      <c r="BQ109" s="78">
        <v>5</v>
      </c>
      <c r="BR109" s="78">
        <v>5</v>
      </c>
      <c r="BS109" s="78"/>
      <c r="BT109" s="78"/>
      <c r="BU109" s="78"/>
      <c r="BV109" s="78"/>
      <c r="BW109" s="78"/>
      <c r="BX109" s="78"/>
      <c r="BY109" s="78">
        <v>5</v>
      </c>
    </row>
    <row r="110" spans="1:77">
      <c r="A110" s="91" t="s">
        <v>221</v>
      </c>
      <c r="B110" s="90">
        <v>6</v>
      </c>
      <c r="C110" s="89">
        <v>44</v>
      </c>
      <c r="D110" s="88">
        <v>5.9142857142857146</v>
      </c>
      <c r="E110" s="87">
        <v>3.2</v>
      </c>
      <c r="F110" s="78">
        <v>4</v>
      </c>
      <c r="G110" s="79"/>
      <c r="H110" s="79"/>
      <c r="I110" s="79"/>
      <c r="J110" s="79"/>
      <c r="K110" s="78">
        <v>3</v>
      </c>
      <c r="L110" s="79"/>
      <c r="M110" s="79"/>
      <c r="N110" s="79"/>
      <c r="O110" s="79"/>
      <c r="P110" s="78">
        <v>3</v>
      </c>
      <c r="Q110" s="79"/>
      <c r="R110" s="79"/>
      <c r="S110" s="79"/>
      <c r="T110" s="79"/>
      <c r="U110" s="78">
        <v>3</v>
      </c>
      <c r="V110" s="79"/>
      <c r="W110" s="79"/>
      <c r="X110" s="78">
        <v>3</v>
      </c>
      <c r="Y110" s="82"/>
      <c r="Z110" s="82"/>
      <c r="AA110" s="82"/>
      <c r="AB110" s="82"/>
      <c r="AC110" s="86">
        <v>2.7142857142857144</v>
      </c>
      <c r="AD110" s="78">
        <v>3</v>
      </c>
      <c r="AE110" s="79"/>
      <c r="AF110" s="78">
        <v>3</v>
      </c>
      <c r="AG110" s="79"/>
      <c r="AH110" s="79"/>
      <c r="AI110" s="79"/>
      <c r="AJ110" s="79"/>
      <c r="AK110" s="78">
        <v>3</v>
      </c>
      <c r="AL110" s="79"/>
      <c r="AM110" s="79"/>
      <c r="AN110" s="78">
        <v>3</v>
      </c>
      <c r="AO110" s="79"/>
      <c r="AP110" s="79"/>
      <c r="AQ110" s="78">
        <v>2</v>
      </c>
      <c r="AR110" s="79"/>
      <c r="AS110" s="79"/>
      <c r="AT110" s="78">
        <v>3</v>
      </c>
      <c r="AU110" s="79"/>
      <c r="AV110" s="78">
        <v>2</v>
      </c>
      <c r="AW110" s="82"/>
      <c r="AX110" s="82"/>
      <c r="AY110" s="85">
        <v>39</v>
      </c>
      <c r="AZ110" s="84">
        <v>5.1071999999999997</v>
      </c>
      <c r="BA110" s="83">
        <v>6</v>
      </c>
      <c r="BB110" s="82"/>
      <c r="BC110" s="82"/>
      <c r="BD110" s="82"/>
      <c r="BE110" s="82"/>
      <c r="BF110" s="82"/>
      <c r="BG110" s="81"/>
      <c r="BH110" s="80">
        <v>5.6</v>
      </c>
      <c r="BI110" s="78">
        <v>6</v>
      </c>
      <c r="BJ110" s="79"/>
      <c r="BK110" s="79"/>
      <c r="BL110" s="79"/>
      <c r="BM110" s="78">
        <v>4</v>
      </c>
      <c r="BN110" s="79"/>
      <c r="BO110" s="79"/>
      <c r="BP110" s="79"/>
      <c r="BQ110" s="78">
        <v>5</v>
      </c>
      <c r="BR110" s="78">
        <v>6</v>
      </c>
      <c r="BS110" s="78"/>
      <c r="BT110" s="78"/>
      <c r="BU110" s="78"/>
      <c r="BV110" s="78"/>
      <c r="BW110" s="78"/>
      <c r="BX110" s="78"/>
      <c r="BY110" s="78">
        <v>7</v>
      </c>
    </row>
    <row r="111" spans="1:77">
      <c r="A111" s="91" t="s">
        <v>223</v>
      </c>
      <c r="B111" s="90">
        <v>2</v>
      </c>
      <c r="C111" s="89">
        <v>13</v>
      </c>
      <c r="D111" s="88">
        <v>8.5714285714285712</v>
      </c>
      <c r="E111" s="87">
        <v>5</v>
      </c>
      <c r="F111" s="78">
        <v>5</v>
      </c>
      <c r="G111" s="79"/>
      <c r="H111" s="79"/>
      <c r="I111" s="79"/>
      <c r="J111" s="79"/>
      <c r="K111" s="78">
        <v>5</v>
      </c>
      <c r="L111" s="79"/>
      <c r="M111" s="79"/>
      <c r="N111" s="79"/>
      <c r="O111" s="79"/>
      <c r="P111" s="78">
        <v>5</v>
      </c>
      <c r="Q111" s="79"/>
      <c r="R111" s="79"/>
      <c r="S111" s="79"/>
      <c r="T111" s="79"/>
      <c r="U111" s="78">
        <v>5</v>
      </c>
      <c r="V111" s="79"/>
      <c r="W111" s="79"/>
      <c r="X111" s="78">
        <v>5</v>
      </c>
      <c r="Y111" s="82"/>
      <c r="Z111" s="82"/>
      <c r="AA111" s="82"/>
      <c r="AB111" s="82"/>
      <c r="AC111" s="86">
        <v>3.5714285714285716</v>
      </c>
      <c r="AD111" s="78">
        <v>4</v>
      </c>
      <c r="AE111" s="79"/>
      <c r="AF111" s="78">
        <v>4</v>
      </c>
      <c r="AG111" s="79"/>
      <c r="AH111" s="79"/>
      <c r="AI111" s="79"/>
      <c r="AJ111" s="79"/>
      <c r="AK111" s="78">
        <v>3</v>
      </c>
      <c r="AL111" s="79"/>
      <c r="AM111" s="79"/>
      <c r="AN111" s="78">
        <v>4</v>
      </c>
      <c r="AO111" s="79"/>
      <c r="AP111" s="79"/>
      <c r="AQ111" s="78">
        <v>4</v>
      </c>
      <c r="AR111" s="79"/>
      <c r="AS111" s="79"/>
      <c r="AT111" s="78">
        <v>2</v>
      </c>
      <c r="AU111" s="79"/>
      <c r="AV111" s="78">
        <v>4</v>
      </c>
      <c r="AW111" s="82"/>
      <c r="AX111" s="82"/>
      <c r="AY111" s="85">
        <v>6</v>
      </c>
      <c r="AZ111" s="84">
        <v>7.4342400000000008</v>
      </c>
      <c r="BA111" s="83">
        <v>3</v>
      </c>
      <c r="BB111" s="82"/>
      <c r="BC111" s="82"/>
      <c r="BD111" s="82"/>
      <c r="BE111" s="82"/>
      <c r="BF111" s="82"/>
      <c r="BG111" s="81"/>
      <c r="BH111" s="80">
        <v>8.8000000000000007</v>
      </c>
      <c r="BI111" s="78">
        <v>8</v>
      </c>
      <c r="BJ111" s="79"/>
      <c r="BK111" s="79"/>
      <c r="BL111" s="79"/>
      <c r="BM111" s="78">
        <v>8</v>
      </c>
      <c r="BN111" s="79"/>
      <c r="BO111" s="79"/>
      <c r="BP111" s="79"/>
      <c r="BQ111" s="78">
        <v>8</v>
      </c>
      <c r="BR111" s="78">
        <v>10</v>
      </c>
      <c r="BS111" s="78"/>
      <c r="BT111" s="78"/>
      <c r="BU111" s="78"/>
      <c r="BV111" s="78"/>
      <c r="BW111" s="78"/>
      <c r="BX111" s="78"/>
      <c r="BY111" s="78">
        <v>10</v>
      </c>
    </row>
    <row r="112" spans="1:77">
      <c r="A112" s="91" t="s">
        <v>224</v>
      </c>
      <c r="B112" s="90">
        <v>6</v>
      </c>
      <c r="C112" s="89">
        <v>93</v>
      </c>
      <c r="D112" s="88">
        <v>3.4</v>
      </c>
      <c r="E112" s="87">
        <v>1.4</v>
      </c>
      <c r="F112" s="78">
        <v>4</v>
      </c>
      <c r="G112" s="79"/>
      <c r="H112" s="79"/>
      <c r="I112" s="79"/>
      <c r="J112" s="79"/>
      <c r="K112" s="78">
        <v>1</v>
      </c>
      <c r="L112" s="79"/>
      <c r="M112" s="79"/>
      <c r="N112" s="79"/>
      <c r="O112" s="79"/>
      <c r="P112" s="78">
        <v>1</v>
      </c>
      <c r="Q112" s="79"/>
      <c r="R112" s="79"/>
      <c r="S112" s="79"/>
      <c r="T112" s="79"/>
      <c r="U112" s="78">
        <v>0</v>
      </c>
      <c r="V112" s="79"/>
      <c r="W112" s="79"/>
      <c r="X112" s="78">
        <v>1</v>
      </c>
      <c r="Y112" s="82"/>
      <c r="Z112" s="82"/>
      <c r="AA112" s="82"/>
      <c r="AB112" s="82"/>
      <c r="AC112" s="86">
        <v>2</v>
      </c>
      <c r="AD112" s="78">
        <v>2</v>
      </c>
      <c r="AE112" s="79"/>
      <c r="AF112" s="78">
        <v>2</v>
      </c>
      <c r="AG112" s="79"/>
      <c r="AH112" s="79"/>
      <c r="AI112" s="79"/>
      <c r="AJ112" s="79"/>
      <c r="AK112" s="78">
        <v>2</v>
      </c>
      <c r="AL112" s="79"/>
      <c r="AM112" s="79"/>
      <c r="AN112" s="78">
        <v>2</v>
      </c>
      <c r="AO112" s="79"/>
      <c r="AP112" s="79"/>
      <c r="AQ112" s="78">
        <v>2</v>
      </c>
      <c r="AR112" s="79"/>
      <c r="AS112" s="79"/>
      <c r="AT112" s="78">
        <v>2</v>
      </c>
      <c r="AU112" s="79"/>
      <c r="AV112" s="78">
        <v>2</v>
      </c>
      <c r="AW112" s="82"/>
      <c r="AX112" s="82"/>
      <c r="AY112" s="85">
        <v>104</v>
      </c>
      <c r="AZ112" s="84">
        <v>1.4950399999999999</v>
      </c>
      <c r="BA112" s="83">
        <v>7</v>
      </c>
      <c r="BB112" s="82"/>
      <c r="BC112" s="82"/>
      <c r="BD112" s="82"/>
      <c r="BE112" s="82"/>
      <c r="BF112" s="82"/>
      <c r="BG112" s="81"/>
      <c r="BH112" s="80">
        <v>1.6</v>
      </c>
      <c r="BI112" s="78">
        <v>2</v>
      </c>
      <c r="BJ112" s="79"/>
      <c r="BK112" s="79"/>
      <c r="BL112" s="79"/>
      <c r="BM112" s="78">
        <v>1</v>
      </c>
      <c r="BN112" s="79"/>
      <c r="BO112" s="79"/>
      <c r="BP112" s="79"/>
      <c r="BQ112" s="78">
        <v>1</v>
      </c>
      <c r="BR112" s="78">
        <v>1</v>
      </c>
      <c r="BS112" s="78"/>
      <c r="BT112" s="78"/>
      <c r="BU112" s="78"/>
      <c r="BV112" s="78"/>
      <c r="BW112" s="78"/>
      <c r="BX112" s="78"/>
      <c r="BY112" s="78">
        <v>3</v>
      </c>
    </row>
    <row r="113" spans="1:77">
      <c r="A113" s="91" t="s">
        <v>225</v>
      </c>
      <c r="B113" s="90">
        <v>2</v>
      </c>
      <c r="C113" s="89">
        <v>59</v>
      </c>
      <c r="D113" s="88">
        <v>5.2285714285714278</v>
      </c>
      <c r="E113" s="87">
        <v>2.8</v>
      </c>
      <c r="F113" s="78">
        <v>4</v>
      </c>
      <c r="G113" s="79"/>
      <c r="H113" s="79"/>
      <c r="I113" s="79"/>
      <c r="J113" s="79"/>
      <c r="K113" s="78">
        <v>3</v>
      </c>
      <c r="L113" s="79"/>
      <c r="M113" s="79"/>
      <c r="N113" s="79"/>
      <c r="O113" s="79"/>
      <c r="P113" s="78">
        <v>2</v>
      </c>
      <c r="Q113" s="79"/>
      <c r="R113" s="79"/>
      <c r="S113" s="79"/>
      <c r="T113" s="79"/>
      <c r="U113" s="78">
        <v>2</v>
      </c>
      <c r="V113" s="79"/>
      <c r="W113" s="79"/>
      <c r="X113" s="78">
        <v>3</v>
      </c>
      <c r="Y113" s="82"/>
      <c r="Z113" s="82"/>
      <c r="AA113" s="82"/>
      <c r="AB113" s="82"/>
      <c r="AC113" s="86">
        <v>2.4285714285714284</v>
      </c>
      <c r="AD113" s="78">
        <v>3</v>
      </c>
      <c r="AE113" s="79"/>
      <c r="AF113" s="78">
        <v>3</v>
      </c>
      <c r="AG113" s="79"/>
      <c r="AH113" s="79"/>
      <c r="AI113" s="79"/>
      <c r="AJ113" s="79"/>
      <c r="AK113" s="78">
        <v>2</v>
      </c>
      <c r="AL113" s="79"/>
      <c r="AM113" s="79"/>
      <c r="AN113" s="78">
        <v>2</v>
      </c>
      <c r="AO113" s="79"/>
      <c r="AP113" s="79"/>
      <c r="AQ113" s="78">
        <v>2</v>
      </c>
      <c r="AR113" s="79"/>
      <c r="AS113" s="79"/>
      <c r="AT113" s="78">
        <v>3</v>
      </c>
      <c r="AU113" s="79"/>
      <c r="AV113" s="78">
        <v>2</v>
      </c>
      <c r="AW113" s="82"/>
      <c r="AX113" s="82"/>
      <c r="AY113" s="85">
        <v>88</v>
      </c>
      <c r="AZ113" s="84">
        <v>2.6688000000000001</v>
      </c>
      <c r="BA113" s="83">
        <v>5</v>
      </c>
      <c r="BB113" s="82"/>
      <c r="BC113" s="82"/>
      <c r="BD113" s="82"/>
      <c r="BE113" s="82"/>
      <c r="BF113" s="82"/>
      <c r="BG113" s="81"/>
      <c r="BH113" s="80">
        <v>3</v>
      </c>
      <c r="BI113" s="78">
        <v>3</v>
      </c>
      <c r="BJ113" s="79"/>
      <c r="BK113" s="79"/>
      <c r="BL113" s="79"/>
      <c r="BM113" s="78">
        <v>3</v>
      </c>
      <c r="BN113" s="79"/>
      <c r="BO113" s="79"/>
      <c r="BP113" s="79"/>
      <c r="BQ113" s="78">
        <v>2</v>
      </c>
      <c r="BR113" s="78">
        <v>3</v>
      </c>
      <c r="BS113" s="78"/>
      <c r="BT113" s="78"/>
      <c r="BU113" s="78"/>
      <c r="BV113" s="78"/>
      <c r="BW113" s="78"/>
      <c r="BX113" s="78"/>
      <c r="BY113" s="78">
        <v>4</v>
      </c>
    </row>
    <row r="114" spans="1:77">
      <c r="A114" s="91" t="s">
        <v>226</v>
      </c>
      <c r="B114" s="90">
        <v>7</v>
      </c>
      <c r="C114" s="89">
        <v>88</v>
      </c>
      <c r="D114" s="88">
        <v>3.8285714285714283</v>
      </c>
      <c r="E114" s="87">
        <v>1.4</v>
      </c>
      <c r="F114" s="78">
        <v>4</v>
      </c>
      <c r="G114" s="79"/>
      <c r="H114" s="79"/>
      <c r="I114" s="79"/>
      <c r="J114" s="79"/>
      <c r="K114" s="78">
        <v>1</v>
      </c>
      <c r="L114" s="79"/>
      <c r="M114" s="79"/>
      <c r="N114" s="79"/>
      <c r="O114" s="79"/>
      <c r="P114" s="78">
        <v>1</v>
      </c>
      <c r="Q114" s="79"/>
      <c r="R114" s="79"/>
      <c r="S114" s="79"/>
      <c r="T114" s="79"/>
      <c r="U114" s="78">
        <v>0</v>
      </c>
      <c r="V114" s="79"/>
      <c r="W114" s="79"/>
      <c r="X114" s="78">
        <v>1</v>
      </c>
      <c r="Y114" s="82"/>
      <c r="Z114" s="82"/>
      <c r="AA114" s="82"/>
      <c r="AB114" s="82"/>
      <c r="AC114" s="86">
        <v>2.4285714285714284</v>
      </c>
      <c r="AD114" s="78">
        <v>2</v>
      </c>
      <c r="AE114" s="79"/>
      <c r="AF114" s="78">
        <v>2</v>
      </c>
      <c r="AG114" s="79"/>
      <c r="AH114" s="79"/>
      <c r="AI114" s="79"/>
      <c r="AJ114" s="79"/>
      <c r="AK114" s="78">
        <v>3</v>
      </c>
      <c r="AL114" s="79"/>
      <c r="AM114" s="79"/>
      <c r="AN114" s="78">
        <v>2</v>
      </c>
      <c r="AO114" s="79"/>
      <c r="AP114" s="79"/>
      <c r="AQ114" s="78">
        <v>2</v>
      </c>
      <c r="AR114" s="79"/>
      <c r="AS114" s="79"/>
      <c r="AT114" s="78">
        <v>3</v>
      </c>
      <c r="AU114" s="79"/>
      <c r="AV114" s="78">
        <v>3</v>
      </c>
      <c r="AW114" s="82"/>
      <c r="AX114" s="82"/>
      <c r="AY114" s="85">
        <v>48</v>
      </c>
      <c r="AZ114" s="84">
        <v>4.5599999999999996</v>
      </c>
      <c r="BA114" s="83">
        <v>6</v>
      </c>
      <c r="BB114" s="82"/>
      <c r="BC114" s="82"/>
      <c r="BD114" s="82"/>
      <c r="BE114" s="82"/>
      <c r="BF114" s="82"/>
      <c r="BG114" s="81"/>
      <c r="BH114" s="80">
        <v>5</v>
      </c>
      <c r="BI114" s="78">
        <v>5</v>
      </c>
      <c r="BJ114" s="79"/>
      <c r="BK114" s="79"/>
      <c r="BL114" s="79"/>
      <c r="BM114" s="78">
        <v>6</v>
      </c>
      <c r="BN114" s="79"/>
      <c r="BO114" s="79"/>
      <c r="BP114" s="79"/>
      <c r="BQ114" s="78">
        <v>4</v>
      </c>
      <c r="BR114" s="78">
        <v>3</v>
      </c>
      <c r="BS114" s="78"/>
      <c r="BT114" s="78"/>
      <c r="BU114" s="78"/>
      <c r="BV114" s="78"/>
      <c r="BW114" s="78"/>
      <c r="BX114" s="78"/>
      <c r="BY114" s="78">
        <v>7</v>
      </c>
    </row>
    <row r="115" spans="1:77">
      <c r="A115" s="91" t="s">
        <v>227</v>
      </c>
      <c r="B115" s="90">
        <v>4</v>
      </c>
      <c r="C115" s="89">
        <v>96</v>
      </c>
      <c r="D115" s="88">
        <v>3.3142857142857141</v>
      </c>
      <c r="E115" s="87">
        <v>1.6</v>
      </c>
      <c r="F115" s="78">
        <v>2</v>
      </c>
      <c r="G115" s="79"/>
      <c r="H115" s="79"/>
      <c r="I115" s="79"/>
      <c r="J115" s="79"/>
      <c r="K115" s="78">
        <v>2</v>
      </c>
      <c r="L115" s="79"/>
      <c r="M115" s="79"/>
      <c r="N115" s="79"/>
      <c r="O115" s="79"/>
      <c r="P115" s="78">
        <v>2</v>
      </c>
      <c r="Q115" s="79"/>
      <c r="R115" s="79"/>
      <c r="S115" s="79"/>
      <c r="T115" s="79"/>
      <c r="U115" s="78">
        <v>0</v>
      </c>
      <c r="V115" s="79"/>
      <c r="W115" s="79"/>
      <c r="X115" s="78">
        <v>2</v>
      </c>
      <c r="Y115" s="82"/>
      <c r="Z115" s="82"/>
      <c r="AA115" s="82"/>
      <c r="AB115" s="82"/>
      <c r="AC115" s="86">
        <v>1.7142857142857142</v>
      </c>
      <c r="AD115" s="78">
        <v>1</v>
      </c>
      <c r="AE115" s="79"/>
      <c r="AF115" s="78">
        <v>2</v>
      </c>
      <c r="AG115" s="79"/>
      <c r="AH115" s="79"/>
      <c r="AI115" s="79"/>
      <c r="AJ115" s="79"/>
      <c r="AK115" s="78">
        <v>3</v>
      </c>
      <c r="AL115" s="79"/>
      <c r="AM115" s="79"/>
      <c r="AN115" s="78">
        <v>3</v>
      </c>
      <c r="AO115" s="79"/>
      <c r="AP115" s="79"/>
      <c r="AQ115" s="78">
        <v>1</v>
      </c>
      <c r="AR115" s="79"/>
      <c r="AS115" s="79"/>
      <c r="AT115" s="78">
        <v>1</v>
      </c>
      <c r="AU115" s="79"/>
      <c r="AV115" s="78">
        <v>1</v>
      </c>
      <c r="AW115" s="82"/>
      <c r="AX115" s="82"/>
      <c r="AY115" s="85">
        <v>82</v>
      </c>
      <c r="AZ115" s="84">
        <v>2.9375999999999998</v>
      </c>
      <c r="BA115" s="83">
        <v>9</v>
      </c>
      <c r="BB115" s="82"/>
      <c r="BC115" s="82"/>
      <c r="BD115" s="82"/>
      <c r="BE115" s="82"/>
      <c r="BF115" s="82"/>
      <c r="BG115" s="81"/>
      <c r="BH115" s="80">
        <v>3</v>
      </c>
      <c r="BI115" s="78">
        <v>3</v>
      </c>
      <c r="BJ115" s="79"/>
      <c r="BK115" s="79"/>
      <c r="BL115" s="79"/>
      <c r="BM115" s="78">
        <v>2</v>
      </c>
      <c r="BN115" s="79"/>
      <c r="BO115" s="79"/>
      <c r="BP115" s="79"/>
      <c r="BQ115" s="78">
        <v>2</v>
      </c>
      <c r="BR115" s="78">
        <v>3</v>
      </c>
      <c r="BS115" s="78"/>
      <c r="BT115" s="78"/>
      <c r="BU115" s="78"/>
      <c r="BV115" s="78"/>
      <c r="BW115" s="78"/>
      <c r="BX115" s="78"/>
      <c r="BY115" s="78">
        <v>5</v>
      </c>
    </row>
    <row r="116" spans="1:77">
      <c r="A116" s="91" t="s">
        <v>228</v>
      </c>
      <c r="B116" s="90">
        <v>5</v>
      </c>
      <c r="C116" s="89">
        <v>50</v>
      </c>
      <c r="D116" s="88">
        <v>5.4857142857142858</v>
      </c>
      <c r="E116" s="87">
        <v>3.2</v>
      </c>
      <c r="F116" s="78">
        <v>4</v>
      </c>
      <c r="G116" s="79"/>
      <c r="H116" s="79"/>
      <c r="I116" s="79"/>
      <c r="J116" s="79"/>
      <c r="K116" s="78">
        <v>3</v>
      </c>
      <c r="L116" s="79"/>
      <c r="M116" s="79"/>
      <c r="N116" s="79"/>
      <c r="O116" s="79"/>
      <c r="P116" s="78">
        <v>3</v>
      </c>
      <c r="Q116" s="79"/>
      <c r="R116" s="79"/>
      <c r="S116" s="79"/>
      <c r="T116" s="79"/>
      <c r="U116" s="78">
        <v>3</v>
      </c>
      <c r="V116" s="79"/>
      <c r="W116" s="79"/>
      <c r="X116" s="78">
        <v>3</v>
      </c>
      <c r="Y116" s="82"/>
      <c r="Z116" s="82"/>
      <c r="AA116" s="82"/>
      <c r="AB116" s="82"/>
      <c r="AC116" s="86">
        <v>2.2857142857142856</v>
      </c>
      <c r="AD116" s="78">
        <v>1</v>
      </c>
      <c r="AE116" s="79"/>
      <c r="AF116" s="78">
        <v>3</v>
      </c>
      <c r="AG116" s="79"/>
      <c r="AH116" s="79"/>
      <c r="AI116" s="79"/>
      <c r="AJ116" s="79"/>
      <c r="AK116" s="78">
        <v>2</v>
      </c>
      <c r="AL116" s="79"/>
      <c r="AM116" s="79"/>
      <c r="AN116" s="78">
        <v>3</v>
      </c>
      <c r="AO116" s="79"/>
      <c r="AP116" s="79"/>
      <c r="AQ116" s="78">
        <v>2</v>
      </c>
      <c r="AR116" s="79"/>
      <c r="AS116" s="79"/>
      <c r="AT116" s="78">
        <v>3</v>
      </c>
      <c r="AU116" s="79"/>
      <c r="AV116" s="78">
        <v>2</v>
      </c>
      <c r="AW116" s="82"/>
      <c r="AX116" s="82"/>
      <c r="AY116" s="85">
        <v>51</v>
      </c>
      <c r="AZ116" s="84">
        <v>4.4851200000000002</v>
      </c>
      <c r="BA116" s="83">
        <v>7</v>
      </c>
      <c r="BB116" s="82"/>
      <c r="BC116" s="82"/>
      <c r="BD116" s="82"/>
      <c r="BE116" s="82"/>
      <c r="BF116" s="82"/>
      <c r="BG116" s="81"/>
      <c r="BH116" s="80">
        <v>4.8</v>
      </c>
      <c r="BI116" s="78">
        <v>5</v>
      </c>
      <c r="BJ116" s="79"/>
      <c r="BK116" s="79"/>
      <c r="BL116" s="79"/>
      <c r="BM116" s="78">
        <v>4</v>
      </c>
      <c r="BN116" s="79"/>
      <c r="BO116" s="79"/>
      <c r="BP116" s="79"/>
      <c r="BQ116" s="78">
        <v>3</v>
      </c>
      <c r="BR116" s="78">
        <v>6</v>
      </c>
      <c r="BS116" s="78"/>
      <c r="BT116" s="78"/>
      <c r="BU116" s="78"/>
      <c r="BV116" s="78"/>
      <c r="BW116" s="78"/>
      <c r="BX116" s="78"/>
      <c r="BY116" s="78">
        <v>6</v>
      </c>
    </row>
    <row r="117" spans="1:77">
      <c r="A117" s="91" t="s">
        <v>229</v>
      </c>
      <c r="B117" s="90">
        <v>5</v>
      </c>
      <c r="C117" s="89">
        <v>108</v>
      </c>
      <c r="D117" s="88">
        <v>2.8857142857142861</v>
      </c>
      <c r="E117" s="87">
        <v>1.6</v>
      </c>
      <c r="F117" s="78">
        <v>3</v>
      </c>
      <c r="G117" s="79"/>
      <c r="H117" s="79"/>
      <c r="I117" s="79"/>
      <c r="J117" s="79"/>
      <c r="K117" s="78">
        <v>2</v>
      </c>
      <c r="L117" s="79"/>
      <c r="M117" s="79"/>
      <c r="N117" s="79"/>
      <c r="O117" s="79"/>
      <c r="P117" s="78">
        <v>1</v>
      </c>
      <c r="Q117" s="79"/>
      <c r="R117" s="79"/>
      <c r="S117" s="79"/>
      <c r="T117" s="79"/>
      <c r="U117" s="78">
        <v>0</v>
      </c>
      <c r="V117" s="79"/>
      <c r="W117" s="79"/>
      <c r="X117" s="78">
        <v>2</v>
      </c>
      <c r="Y117" s="82"/>
      <c r="Z117" s="82"/>
      <c r="AA117" s="82"/>
      <c r="AB117" s="82"/>
      <c r="AC117" s="86">
        <v>1.2857142857142858</v>
      </c>
      <c r="AD117" s="78">
        <v>1</v>
      </c>
      <c r="AE117" s="79"/>
      <c r="AF117" s="78">
        <v>1</v>
      </c>
      <c r="AG117" s="79"/>
      <c r="AH117" s="79"/>
      <c r="AI117" s="79"/>
      <c r="AJ117" s="79"/>
      <c r="AK117" s="78">
        <v>1</v>
      </c>
      <c r="AL117" s="79"/>
      <c r="AM117" s="79"/>
      <c r="AN117" s="78">
        <v>2</v>
      </c>
      <c r="AO117" s="79"/>
      <c r="AP117" s="79"/>
      <c r="AQ117" s="78">
        <v>2</v>
      </c>
      <c r="AR117" s="79"/>
      <c r="AS117" s="79"/>
      <c r="AT117" s="78">
        <v>1</v>
      </c>
      <c r="AU117" s="79"/>
      <c r="AV117" s="78">
        <v>1</v>
      </c>
      <c r="AW117" s="82"/>
      <c r="AX117" s="82"/>
      <c r="AY117" s="85">
        <v>110</v>
      </c>
      <c r="AZ117" s="84">
        <v>0.97920000000000007</v>
      </c>
      <c r="BA117" s="83">
        <v>9</v>
      </c>
      <c r="BB117" s="82"/>
      <c r="BC117" s="82"/>
      <c r="BD117" s="82"/>
      <c r="BE117" s="82"/>
      <c r="BF117" s="82"/>
      <c r="BG117" s="81"/>
      <c r="BH117" s="80">
        <v>1</v>
      </c>
      <c r="BI117" s="78">
        <v>1</v>
      </c>
      <c r="BJ117" s="79"/>
      <c r="BK117" s="79"/>
      <c r="BL117" s="79"/>
      <c r="BM117" s="78">
        <v>1</v>
      </c>
      <c r="BN117" s="79"/>
      <c r="BO117" s="79"/>
      <c r="BP117" s="79"/>
      <c r="BQ117" s="78">
        <v>1</v>
      </c>
      <c r="BR117" s="78">
        <v>1</v>
      </c>
      <c r="BS117" s="78"/>
      <c r="BT117" s="78"/>
      <c r="BU117" s="78"/>
      <c r="BV117" s="78"/>
      <c r="BW117" s="78"/>
      <c r="BX117" s="78"/>
      <c r="BY117" s="78">
        <v>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5EA4BB638501419E5884BAC04B58D6" ma:contentTypeVersion="1" ma:contentTypeDescription="Ein neues Dokument erstellen." ma:contentTypeScope="" ma:versionID="59240af121f7e32d996457020c44106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983e0577d04a2cefb2f11b5a297061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0D00D2-4DA3-4019-8D57-0E9827CFC632}"/>
</file>

<file path=customXml/itemProps2.xml><?xml version="1.0" encoding="utf-8"?>
<ds:datastoreItem xmlns:ds="http://schemas.openxmlformats.org/officeDocument/2006/customXml" ds:itemID="{28C4BC40-769E-41E1-8DCA-98C790BD1F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Schwarz, Robert, ST-NW</dc:creator>
  <cp:keywords/>
  <dc:description/>
  <cp:lastModifiedBy>X</cp:lastModifiedBy>
  <cp:revision/>
  <dcterms:created xsi:type="dcterms:W3CDTF">2014-07-31T17:05:25Z</dcterms:created>
  <dcterms:modified xsi:type="dcterms:W3CDTF">2020-03-24T11:26:59Z</dcterms:modified>
  <cp:category/>
  <cp:contentStatus/>
</cp:coreProperties>
</file>